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eglipc\OneDrive - SAS\Downloads\Timesheets\"/>
    </mc:Choice>
  </mc:AlternateContent>
  <xr:revisionPtr revIDLastSave="0" documentId="13_ncr:1_{275EBF28-380A-4138-97CF-9CBBCBD21E06}" xr6:coauthVersionLast="47" xr6:coauthVersionMax="47" xr10:uidLastSave="{00000000-0000-0000-0000-000000000000}"/>
  <bookViews>
    <workbookView xWindow="0" yWindow="6660" windowWidth="16200" windowHeight="16785" tabRatio="762" firstSheet="5" activeTab="14" xr2:uid="{00000000-000D-0000-FFFF-FFFF00000000}"/>
  </bookViews>
  <sheets>
    <sheet name="front" sheetId="1" r:id="rId1"/>
    <sheet name="year" sheetId="16" r:id="rId2"/>
    <sheet name="example" sheetId="18" r:id="rId3"/>
    <sheet name="Jan" sheetId="2" r:id="rId4"/>
    <sheet name="Feb" sheetId="5" r:id="rId5"/>
    <sheet name="Mar" sheetId="6" r:id="rId6"/>
    <sheet name="Apr" sheetId="7" r:id="rId7"/>
    <sheet name="May" sheetId="8" r:id="rId8"/>
    <sheet name="Jun" sheetId="9" r:id="rId9"/>
    <sheet name="Jul" sheetId="10" r:id="rId10"/>
    <sheet name="Aug" sheetId="11" r:id="rId11"/>
    <sheet name="Sep" sheetId="12" r:id="rId12"/>
    <sheet name="Oct" sheetId="13" r:id="rId13"/>
    <sheet name="Nov" sheetId="14" r:id="rId14"/>
    <sheet name="Dec" sheetId="15" r:id="rId15"/>
  </sheets>
  <definedNames>
    <definedName name="_xlnm.Print_Area" localSheetId="6">Apr!$A$1:$J$49</definedName>
    <definedName name="_xlnm.Print_Area" localSheetId="10">Aug!$A$1:$J$49</definedName>
    <definedName name="_xlnm.Print_Area" localSheetId="14">Dec!$A$1:$J$49</definedName>
    <definedName name="_xlnm.Print_Area" localSheetId="2">example!$A$1:$J$51</definedName>
    <definedName name="_xlnm.Print_Area" localSheetId="4">Feb!$A$1:$J$49</definedName>
    <definedName name="_xlnm.Print_Area" localSheetId="0">front!$B$2:$M$27</definedName>
    <definedName name="_xlnm.Print_Area" localSheetId="3">Jan!$A$1:$J$50</definedName>
    <definedName name="_xlnm.Print_Area" localSheetId="9">Jul!$A$1:$J$49</definedName>
    <definedName name="_xlnm.Print_Area" localSheetId="8">Jun!$A$1:$J$49</definedName>
    <definedName name="_xlnm.Print_Area" localSheetId="5">Mar!$A$1:$J$49</definedName>
    <definedName name="_xlnm.Print_Area" localSheetId="7">May!$A$1:$J$49</definedName>
    <definedName name="_xlnm.Print_Area" localSheetId="13">Nov!$A$1:$J$49</definedName>
    <definedName name="_xlnm.Print_Area" localSheetId="12">Oct!$A$1:$J$49</definedName>
    <definedName name="_xlnm.Print_Area" localSheetId="11">Sep!$A$1:$J$49</definedName>
    <definedName name="_xlnm.Print_Area" localSheetId="1">year!$B$1:$R$18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3" i="5" l="1"/>
  <c r="I22" i="18" l="1"/>
  <c r="H22" i="18"/>
  <c r="C22" i="18"/>
  <c r="F80" i="18"/>
  <c r="F79" i="18"/>
  <c r="F78" i="18"/>
  <c r="F77" i="18"/>
  <c r="F76" i="18"/>
  <c r="F75" i="18"/>
  <c r="F74" i="18"/>
  <c r="F73" i="18"/>
  <c r="F72" i="18"/>
  <c r="F71" i="18"/>
  <c r="F70" i="18"/>
  <c r="J62" i="18"/>
  <c r="J61" i="18"/>
  <c r="I61" i="18"/>
  <c r="F50" i="18"/>
  <c r="D50" i="18"/>
  <c r="I48" i="18"/>
  <c r="H48" i="18"/>
  <c r="C48" i="18"/>
  <c r="I47" i="18"/>
  <c r="H47" i="18"/>
  <c r="C47" i="18"/>
  <c r="I46" i="18"/>
  <c r="H46" i="18"/>
  <c r="C46" i="18"/>
  <c r="I45" i="18"/>
  <c r="H45" i="18"/>
  <c r="C45" i="18"/>
  <c r="I44" i="18"/>
  <c r="H44" i="18"/>
  <c r="C44" i="18"/>
  <c r="I43" i="18"/>
  <c r="H43" i="18"/>
  <c r="C43" i="18"/>
  <c r="I42" i="18"/>
  <c r="H42" i="18"/>
  <c r="C42" i="18"/>
  <c r="I41" i="18"/>
  <c r="H41" i="18"/>
  <c r="C41" i="18"/>
  <c r="I40" i="18"/>
  <c r="H40" i="18"/>
  <c r="C40" i="18"/>
  <c r="I39" i="18"/>
  <c r="H39" i="18"/>
  <c r="C39" i="18"/>
  <c r="I38" i="18"/>
  <c r="H38" i="18"/>
  <c r="C38" i="18"/>
  <c r="I37" i="18"/>
  <c r="H37" i="18"/>
  <c r="C37" i="18"/>
  <c r="I36" i="18"/>
  <c r="H36" i="18"/>
  <c r="C36" i="18"/>
  <c r="I35" i="18"/>
  <c r="H35" i="18"/>
  <c r="C35" i="18"/>
  <c r="I34" i="18"/>
  <c r="H34" i="18"/>
  <c r="C34" i="18"/>
  <c r="I33" i="18"/>
  <c r="H33" i="18"/>
  <c r="C33" i="18"/>
  <c r="I32" i="18"/>
  <c r="H32" i="18"/>
  <c r="C32" i="18"/>
  <c r="I31" i="18"/>
  <c r="H31" i="18"/>
  <c r="C31" i="18"/>
  <c r="I30" i="18"/>
  <c r="H30" i="18"/>
  <c r="C30" i="18"/>
  <c r="I29" i="18"/>
  <c r="H29" i="18"/>
  <c r="C29" i="18"/>
  <c r="I28" i="18"/>
  <c r="H28" i="18"/>
  <c r="C28" i="18"/>
  <c r="I27" i="18"/>
  <c r="H27" i="18"/>
  <c r="C27" i="18"/>
  <c r="I26" i="18"/>
  <c r="H26" i="18"/>
  <c r="C26" i="18"/>
  <c r="I25" i="18"/>
  <c r="H25" i="18"/>
  <c r="C25" i="18"/>
  <c r="I24" i="18"/>
  <c r="H24" i="18"/>
  <c r="C24" i="18"/>
  <c r="I23" i="18"/>
  <c r="H23" i="18"/>
  <c r="C23" i="18"/>
  <c r="I21" i="18"/>
  <c r="H21" i="18"/>
  <c r="C21" i="18"/>
  <c r="I20" i="18"/>
  <c r="H20" i="18"/>
  <c r="C20" i="18"/>
  <c r="I19" i="18"/>
  <c r="H19" i="18"/>
  <c r="C19" i="18"/>
  <c r="I18" i="18"/>
  <c r="H18" i="18"/>
  <c r="C18" i="18"/>
  <c r="I17" i="18"/>
  <c r="H17" i="18"/>
  <c r="C17" i="18"/>
  <c r="I16" i="18"/>
  <c r="H16" i="18"/>
  <c r="C16" i="18"/>
  <c r="I15" i="18"/>
  <c r="H15" i="18"/>
  <c r="C15" i="18"/>
  <c r="I14" i="18"/>
  <c r="H14" i="18"/>
  <c r="C14" i="18"/>
  <c r="I13" i="18"/>
  <c r="H13" i="18"/>
  <c r="C13" i="18"/>
  <c r="B13" i="18"/>
  <c r="B14" i="18" s="1"/>
  <c r="B15" i="18" s="1"/>
  <c r="B16" i="18" s="1"/>
  <c r="B17" i="18" s="1"/>
  <c r="B18" i="18" s="1"/>
  <c r="B19" i="18" s="1"/>
  <c r="B20" i="18" s="1"/>
  <c r="B21" i="18" s="1"/>
  <c r="B23" i="18" s="1"/>
  <c r="B24" i="18" s="1"/>
  <c r="B25" i="18" s="1"/>
  <c r="B26" i="18" s="1"/>
  <c r="B27" i="18" s="1"/>
  <c r="B28" i="18" s="1"/>
  <c r="B29" i="18" s="1"/>
  <c r="B30" i="18" s="1"/>
  <c r="B31" i="18" s="1"/>
  <c r="B32" i="18" s="1"/>
  <c r="B33" i="18" s="1"/>
  <c r="B34" i="18" s="1"/>
  <c r="B35" i="18" s="1"/>
  <c r="B36" i="18" s="1"/>
  <c r="B37" i="18" s="1"/>
  <c r="B38" i="18" s="1"/>
  <c r="B39" i="18" s="1"/>
  <c r="B40" i="18" s="1"/>
  <c r="B41" i="18" s="1"/>
  <c r="B42" i="18" s="1"/>
  <c r="B43" i="18" s="1"/>
  <c r="I12" i="18"/>
  <c r="H12" i="18"/>
  <c r="C12" i="18"/>
  <c r="I11" i="18"/>
  <c r="H11" i="18"/>
  <c r="C11" i="18"/>
  <c r="F8" i="18"/>
  <c r="D8" i="18"/>
  <c r="A76" i="18"/>
  <c r="A7" i="18"/>
  <c r="A75" i="18"/>
  <c r="A74" i="18"/>
  <c r="A73" i="18"/>
  <c r="C4" i="18"/>
  <c r="A72" i="18"/>
  <c r="A71" i="18"/>
  <c r="C2" i="18"/>
  <c r="I62" i="18" l="1"/>
  <c r="A77" i="18"/>
  <c r="H9" i="18" s="1"/>
  <c r="C50" i="18"/>
  <c r="C9" i="18" s="1"/>
  <c r="B9" i="18" s="1"/>
  <c r="F82" i="18"/>
  <c r="E8" i="18" s="1"/>
  <c r="A5" i="16" l="1"/>
  <c r="A6" i="16"/>
  <c r="A7" i="16"/>
  <c r="A8" i="16"/>
  <c r="A9" i="16"/>
  <c r="A10" i="16"/>
  <c r="A11" i="16"/>
  <c r="A12" i="16"/>
  <c r="A13" i="16"/>
  <c r="A14" i="16"/>
  <c r="A15" i="16"/>
  <c r="A4" i="16"/>
  <c r="B1" i="16"/>
  <c r="A17" i="16" l="1"/>
  <c r="F49" i="5"/>
  <c r="F49" i="6"/>
  <c r="F49" i="7"/>
  <c r="F49" i="8"/>
  <c r="F49" i="9"/>
  <c r="F49" i="10"/>
  <c r="F49" i="11"/>
  <c r="F49" i="12"/>
  <c r="F49" i="13"/>
  <c r="F49" i="14"/>
  <c r="F49" i="15"/>
  <c r="F49" i="2"/>
  <c r="D49" i="5"/>
  <c r="D49" i="6"/>
  <c r="D49" i="7"/>
  <c r="D49" i="8"/>
  <c r="D49" i="9"/>
  <c r="D49" i="10"/>
  <c r="D49" i="11"/>
  <c r="D49" i="12"/>
  <c r="D49" i="13"/>
  <c r="D49" i="14"/>
  <c r="D49" i="15"/>
  <c r="D49" i="2"/>
  <c r="B12" i="10"/>
  <c r="B13" i="10" s="1"/>
  <c r="B14" i="10" s="1"/>
  <c r="B15" i="10" s="1"/>
  <c r="B16" i="10" s="1"/>
  <c r="B17" i="10" s="1"/>
  <c r="H48" i="1"/>
  <c r="A75" i="5"/>
  <c r="A75" i="6"/>
  <c r="A75" i="7"/>
  <c r="A75" i="8"/>
  <c r="A75" i="9"/>
  <c r="A75" i="10"/>
  <c r="A75" i="11"/>
  <c r="A75" i="12"/>
  <c r="A75" i="13"/>
  <c r="A75" i="14"/>
  <c r="A75" i="15"/>
  <c r="A75" i="2"/>
  <c r="F79" i="7"/>
  <c r="R7" i="16" s="1"/>
  <c r="F78" i="7"/>
  <c r="Q7" i="16" s="1"/>
  <c r="F77" i="7"/>
  <c r="P7" i="16" s="1"/>
  <c r="F76" i="7"/>
  <c r="O7" i="16" s="1"/>
  <c r="F75" i="7"/>
  <c r="N7" i="16" s="1"/>
  <c r="F74" i="7"/>
  <c r="M7" i="16" s="1"/>
  <c r="F73" i="7"/>
  <c r="L7" i="16" s="1"/>
  <c r="F72" i="7"/>
  <c r="K7" i="16" s="1"/>
  <c r="F71" i="7"/>
  <c r="J7" i="16" s="1"/>
  <c r="F70" i="7"/>
  <c r="I7" i="16" s="1"/>
  <c r="F69" i="7"/>
  <c r="H7" i="16" s="1"/>
  <c r="F79" i="8"/>
  <c r="R8" i="16" s="1"/>
  <c r="F78" i="8"/>
  <c r="Q8" i="16" s="1"/>
  <c r="F77" i="8"/>
  <c r="P8" i="16" s="1"/>
  <c r="F76" i="8"/>
  <c r="O8" i="16" s="1"/>
  <c r="F75" i="8"/>
  <c r="N8" i="16" s="1"/>
  <c r="F74" i="8"/>
  <c r="M8" i="16" s="1"/>
  <c r="F73" i="8"/>
  <c r="L8" i="16" s="1"/>
  <c r="F72" i="8"/>
  <c r="K8" i="16" s="1"/>
  <c r="F71" i="8"/>
  <c r="J8" i="16" s="1"/>
  <c r="F70" i="8"/>
  <c r="I8" i="16" s="1"/>
  <c r="F69" i="8"/>
  <c r="H8" i="16" s="1"/>
  <c r="F79" i="9"/>
  <c r="R9" i="16" s="1"/>
  <c r="F78" i="9"/>
  <c r="Q9" i="16" s="1"/>
  <c r="F77" i="9"/>
  <c r="P9" i="16" s="1"/>
  <c r="F76" i="9"/>
  <c r="O9" i="16" s="1"/>
  <c r="F75" i="9"/>
  <c r="N9" i="16" s="1"/>
  <c r="F74" i="9"/>
  <c r="M9" i="16" s="1"/>
  <c r="F73" i="9"/>
  <c r="L9" i="16" s="1"/>
  <c r="F72" i="9"/>
  <c r="K9" i="16" s="1"/>
  <c r="F71" i="9"/>
  <c r="J9" i="16" s="1"/>
  <c r="F70" i="9"/>
  <c r="I9" i="16" s="1"/>
  <c r="F69" i="9"/>
  <c r="H9" i="16" s="1"/>
  <c r="F79" i="10"/>
  <c r="R10" i="16" s="1"/>
  <c r="F78" i="10"/>
  <c r="Q10" i="16" s="1"/>
  <c r="F77" i="10"/>
  <c r="P10" i="16" s="1"/>
  <c r="F76" i="10"/>
  <c r="O10" i="16" s="1"/>
  <c r="F75" i="10"/>
  <c r="N10" i="16" s="1"/>
  <c r="F74" i="10"/>
  <c r="M10" i="16" s="1"/>
  <c r="F73" i="10"/>
  <c r="L10" i="16" s="1"/>
  <c r="F72" i="10"/>
  <c r="K10" i="16" s="1"/>
  <c r="F71" i="10"/>
  <c r="J10" i="16" s="1"/>
  <c r="F70" i="10"/>
  <c r="I10" i="16" s="1"/>
  <c r="F69" i="10"/>
  <c r="H10" i="16" s="1"/>
  <c r="F79" i="11"/>
  <c r="R11" i="16" s="1"/>
  <c r="F78" i="11"/>
  <c r="Q11" i="16" s="1"/>
  <c r="F77" i="11"/>
  <c r="P11" i="16" s="1"/>
  <c r="F76" i="11"/>
  <c r="O11" i="16" s="1"/>
  <c r="F75" i="11"/>
  <c r="N11" i="16" s="1"/>
  <c r="F74" i="11"/>
  <c r="M11" i="16" s="1"/>
  <c r="F73" i="11"/>
  <c r="L11" i="16" s="1"/>
  <c r="F72" i="11"/>
  <c r="K11" i="16" s="1"/>
  <c r="F71" i="11"/>
  <c r="J11" i="16" s="1"/>
  <c r="F70" i="11"/>
  <c r="I11" i="16" s="1"/>
  <c r="F69" i="11"/>
  <c r="H11" i="16" s="1"/>
  <c r="F79" i="12"/>
  <c r="R12" i="16" s="1"/>
  <c r="F78" i="12"/>
  <c r="Q12" i="16" s="1"/>
  <c r="F77" i="12"/>
  <c r="P12" i="16" s="1"/>
  <c r="F76" i="12"/>
  <c r="O12" i="16" s="1"/>
  <c r="F75" i="12"/>
  <c r="N12" i="16" s="1"/>
  <c r="F74" i="12"/>
  <c r="M12" i="16" s="1"/>
  <c r="F73" i="12"/>
  <c r="L12" i="16" s="1"/>
  <c r="F72" i="12"/>
  <c r="K12" i="16" s="1"/>
  <c r="F71" i="12"/>
  <c r="J12" i="16" s="1"/>
  <c r="F70" i="12"/>
  <c r="I12" i="16" s="1"/>
  <c r="F69" i="12"/>
  <c r="H12" i="16" s="1"/>
  <c r="F79" i="13"/>
  <c r="R13" i="16" s="1"/>
  <c r="F78" i="13"/>
  <c r="Q13" i="16" s="1"/>
  <c r="F77" i="13"/>
  <c r="P13" i="16" s="1"/>
  <c r="F76" i="13"/>
  <c r="O13" i="16" s="1"/>
  <c r="F75" i="13"/>
  <c r="N13" i="16" s="1"/>
  <c r="F74" i="13"/>
  <c r="M13" i="16" s="1"/>
  <c r="F73" i="13"/>
  <c r="L13" i="16" s="1"/>
  <c r="F72" i="13"/>
  <c r="K13" i="16" s="1"/>
  <c r="F71" i="13"/>
  <c r="J13" i="16" s="1"/>
  <c r="F70" i="13"/>
  <c r="I13" i="16" s="1"/>
  <c r="F69" i="13"/>
  <c r="H13" i="16" s="1"/>
  <c r="F79" i="14"/>
  <c r="R14" i="16" s="1"/>
  <c r="F78" i="14"/>
  <c r="Q14" i="16" s="1"/>
  <c r="F77" i="14"/>
  <c r="P14" i="16" s="1"/>
  <c r="F76" i="14"/>
  <c r="O14" i="16" s="1"/>
  <c r="F75" i="14"/>
  <c r="N14" i="16" s="1"/>
  <c r="F74" i="14"/>
  <c r="M14" i="16" s="1"/>
  <c r="F73" i="14"/>
  <c r="L14" i="16" s="1"/>
  <c r="F72" i="14"/>
  <c r="K14" i="16" s="1"/>
  <c r="F71" i="14"/>
  <c r="J14" i="16" s="1"/>
  <c r="F70" i="14"/>
  <c r="I14" i="16" s="1"/>
  <c r="F69" i="14"/>
  <c r="H14" i="16" s="1"/>
  <c r="F79" i="15"/>
  <c r="R15" i="16" s="1"/>
  <c r="F78" i="15"/>
  <c r="Q15" i="16" s="1"/>
  <c r="F77" i="15"/>
  <c r="P15" i="16" s="1"/>
  <c r="F76" i="15"/>
  <c r="O15" i="16" s="1"/>
  <c r="F75" i="15"/>
  <c r="N15" i="16" s="1"/>
  <c r="F74" i="15"/>
  <c r="M15" i="16" s="1"/>
  <c r="F73" i="15"/>
  <c r="L15" i="16" s="1"/>
  <c r="F72" i="15"/>
  <c r="K15" i="16" s="1"/>
  <c r="F71" i="15"/>
  <c r="J15" i="16" s="1"/>
  <c r="F70" i="15"/>
  <c r="I15" i="16" s="1"/>
  <c r="F69" i="15"/>
  <c r="H15" i="16" s="1"/>
  <c r="F79" i="6"/>
  <c r="R6" i="16" s="1"/>
  <c r="F78" i="6"/>
  <c r="Q6" i="16" s="1"/>
  <c r="F77" i="6"/>
  <c r="P6" i="16" s="1"/>
  <c r="F76" i="6"/>
  <c r="O6" i="16" s="1"/>
  <c r="F75" i="6"/>
  <c r="N6" i="16" s="1"/>
  <c r="F74" i="6"/>
  <c r="M6" i="16" s="1"/>
  <c r="F73" i="6"/>
  <c r="L6" i="16" s="1"/>
  <c r="F72" i="6"/>
  <c r="K6" i="16" s="1"/>
  <c r="F71" i="6"/>
  <c r="J6" i="16" s="1"/>
  <c r="F70" i="6"/>
  <c r="I6" i="16" s="1"/>
  <c r="F69" i="6"/>
  <c r="H6" i="16" s="1"/>
  <c r="F79" i="5"/>
  <c r="R5" i="16" s="1"/>
  <c r="F78" i="5"/>
  <c r="Q5" i="16" s="1"/>
  <c r="F77" i="5"/>
  <c r="P5" i="16" s="1"/>
  <c r="F76" i="5"/>
  <c r="O5" i="16" s="1"/>
  <c r="F75" i="5"/>
  <c r="N5" i="16" s="1"/>
  <c r="F74" i="5"/>
  <c r="M5" i="16" s="1"/>
  <c r="F73" i="5"/>
  <c r="L5" i="16" s="1"/>
  <c r="F72" i="5"/>
  <c r="K5" i="16" s="1"/>
  <c r="F71" i="5"/>
  <c r="J5" i="16" s="1"/>
  <c r="F70" i="5"/>
  <c r="I5" i="16" s="1"/>
  <c r="F69" i="5"/>
  <c r="H5" i="16" s="1"/>
  <c r="A9" i="7"/>
  <c r="A9" i="8"/>
  <c r="A9" i="9"/>
  <c r="A9" i="10"/>
  <c r="A9" i="11"/>
  <c r="A9" i="12"/>
  <c r="A9" i="13"/>
  <c r="A9" i="14"/>
  <c r="A9" i="15"/>
  <c r="A9" i="6"/>
  <c r="A9" i="5"/>
  <c r="A9" i="2"/>
  <c r="F79" i="2"/>
  <c r="R4" i="16" s="1"/>
  <c r="F78" i="2"/>
  <c r="Q4" i="16" s="1"/>
  <c r="F77" i="2"/>
  <c r="P4" i="16" s="1"/>
  <c r="F76" i="2"/>
  <c r="O4" i="16" s="1"/>
  <c r="F75" i="2"/>
  <c r="N4" i="16" s="1"/>
  <c r="F74" i="2"/>
  <c r="M4" i="16" s="1"/>
  <c r="F73" i="2"/>
  <c r="L4" i="16" s="1"/>
  <c r="F72" i="2"/>
  <c r="K4" i="16" s="1"/>
  <c r="F71" i="2"/>
  <c r="J4" i="16" s="1"/>
  <c r="F70" i="2"/>
  <c r="F69" i="2"/>
  <c r="H4" i="16" s="1"/>
  <c r="A76" i="13"/>
  <c r="A74" i="13"/>
  <c r="A73" i="13"/>
  <c r="A72" i="13"/>
  <c r="A71" i="13"/>
  <c r="A76" i="14"/>
  <c r="A74" i="14"/>
  <c r="A73" i="14"/>
  <c r="A72" i="14"/>
  <c r="A71" i="14"/>
  <c r="A76" i="15"/>
  <c r="A74" i="15"/>
  <c r="A73" i="15"/>
  <c r="A72" i="15"/>
  <c r="A71" i="15"/>
  <c r="A76" i="12"/>
  <c r="A74" i="12"/>
  <c r="A73" i="12"/>
  <c r="A72" i="12"/>
  <c r="A71" i="12"/>
  <c r="A76" i="2"/>
  <c r="A74" i="2"/>
  <c r="A73" i="2"/>
  <c r="A72" i="2"/>
  <c r="A71" i="2"/>
  <c r="A76" i="5"/>
  <c r="A74" i="5"/>
  <c r="A73" i="5"/>
  <c r="A72" i="5"/>
  <c r="A71" i="5"/>
  <c r="A76" i="6"/>
  <c r="A74" i="6"/>
  <c r="A73" i="6"/>
  <c r="A72" i="6"/>
  <c r="A71" i="6"/>
  <c r="A76" i="7"/>
  <c r="A74" i="7"/>
  <c r="A73" i="7"/>
  <c r="A72" i="7"/>
  <c r="A71" i="7"/>
  <c r="A76" i="8"/>
  <c r="A74" i="8"/>
  <c r="A73" i="8"/>
  <c r="A72" i="8"/>
  <c r="A71" i="8"/>
  <c r="A76" i="9"/>
  <c r="A74" i="9"/>
  <c r="A73" i="9"/>
  <c r="A72" i="9"/>
  <c r="A71" i="9"/>
  <c r="A76" i="10"/>
  <c r="A74" i="10"/>
  <c r="A73" i="10"/>
  <c r="A72" i="10"/>
  <c r="A71" i="10"/>
  <c r="A76" i="11"/>
  <c r="A74" i="11"/>
  <c r="A73" i="11"/>
  <c r="A72" i="11"/>
  <c r="A71" i="11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F8" i="2"/>
  <c r="D8" i="2"/>
  <c r="E4" i="16" s="1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F8" i="5"/>
  <c r="D5" i="16" s="1"/>
  <c r="D8" i="5"/>
  <c r="E5" i="16" s="1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F8" i="6"/>
  <c r="D6" i="16" s="1"/>
  <c r="D8" i="6"/>
  <c r="E6" i="16" s="1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F8" i="7"/>
  <c r="D7" i="16" s="1"/>
  <c r="D8" i="7"/>
  <c r="E7" i="16" s="1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F8" i="8"/>
  <c r="D8" i="16" s="1"/>
  <c r="D8" i="8"/>
  <c r="E8" i="16" s="1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F8" i="9"/>
  <c r="D9" i="16" s="1"/>
  <c r="D8" i="9"/>
  <c r="E9" i="16" s="1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F8" i="10"/>
  <c r="D10" i="16" s="1"/>
  <c r="D8" i="10"/>
  <c r="E10" i="16" s="1"/>
  <c r="C47" i="11"/>
  <c r="C46" i="11"/>
  <c r="C45" i="11"/>
  <c r="C44" i="11"/>
  <c r="C43" i="11"/>
  <c r="C42" i="11"/>
  <c r="C41" i="11"/>
  <c r="C40" i="11"/>
  <c r="C39" i="11"/>
  <c r="C38" i="11"/>
  <c r="C37" i="11"/>
  <c r="C36" i="11"/>
  <c r="C35" i="11"/>
  <c r="C34" i="11"/>
  <c r="C33" i="11"/>
  <c r="C32" i="11"/>
  <c r="C31" i="11"/>
  <c r="C30" i="11"/>
  <c r="C29" i="11"/>
  <c r="C28" i="11"/>
  <c r="C27" i="11"/>
  <c r="C26" i="11"/>
  <c r="C25" i="11"/>
  <c r="C24" i="11"/>
  <c r="C23" i="11"/>
  <c r="C22" i="11"/>
  <c r="C21" i="11"/>
  <c r="C20" i="11"/>
  <c r="C19" i="11"/>
  <c r="C18" i="11"/>
  <c r="C17" i="11"/>
  <c r="C16" i="11"/>
  <c r="C15" i="11"/>
  <c r="C14" i="11"/>
  <c r="C13" i="11"/>
  <c r="C12" i="11"/>
  <c r="C11" i="11"/>
  <c r="F8" i="11"/>
  <c r="D11" i="16" s="1"/>
  <c r="D8" i="11"/>
  <c r="E11" i="16" s="1"/>
  <c r="C9" i="16" l="1"/>
  <c r="C10" i="16"/>
  <c r="C8" i="16"/>
  <c r="C7" i="16"/>
  <c r="C11" i="16"/>
  <c r="C5" i="16"/>
  <c r="C6" i="16"/>
  <c r="G13" i="16"/>
  <c r="G10" i="16"/>
  <c r="F10" i="16" s="1"/>
  <c r="G15" i="16"/>
  <c r="G7" i="16"/>
  <c r="F7" i="16" s="1"/>
  <c r="G5" i="16"/>
  <c r="F5" i="16" s="1"/>
  <c r="G14" i="16"/>
  <c r="G9" i="16"/>
  <c r="F9" i="16" s="1"/>
  <c r="G11" i="16"/>
  <c r="F11" i="16" s="1"/>
  <c r="G12" i="16"/>
  <c r="G8" i="16"/>
  <c r="F8" i="16" s="1"/>
  <c r="G6" i="16"/>
  <c r="F6" i="16" s="1"/>
  <c r="J17" i="16"/>
  <c r="R17" i="16"/>
  <c r="F81" i="14"/>
  <c r="F81" i="2"/>
  <c r="E8" i="2" s="1"/>
  <c r="I4" i="16"/>
  <c r="G4" i="16" s="1"/>
  <c r="D4" i="16"/>
  <c r="C4" i="16" s="1"/>
  <c r="O17" i="16"/>
  <c r="H17" i="16"/>
  <c r="P17" i="16"/>
  <c r="N17" i="16"/>
  <c r="M17" i="16"/>
  <c r="L17" i="16"/>
  <c r="K17" i="16"/>
  <c r="Q17" i="16"/>
  <c r="F81" i="11"/>
  <c r="E8" i="11" s="1"/>
  <c r="F81" i="8"/>
  <c r="E8" i="8" s="1"/>
  <c r="C49" i="2"/>
  <c r="C9" i="2" s="1"/>
  <c r="B9" i="2" s="1"/>
  <c r="F81" i="15"/>
  <c r="F81" i="7"/>
  <c r="E8" i="7" s="1"/>
  <c r="F81" i="6"/>
  <c r="E8" i="6" s="1"/>
  <c r="F81" i="13"/>
  <c r="F81" i="10"/>
  <c r="E8" i="10" s="1"/>
  <c r="C49" i="5"/>
  <c r="C9" i="5" s="1"/>
  <c r="B9" i="5" s="1"/>
  <c r="F81" i="12"/>
  <c r="F81" i="5"/>
  <c r="E8" i="5" s="1"/>
  <c r="F81" i="9"/>
  <c r="E8" i="9" s="1"/>
  <c r="C49" i="9"/>
  <c r="C9" i="9" s="1"/>
  <c r="B9" i="9" s="1"/>
  <c r="C49" i="8"/>
  <c r="C9" i="8" s="1"/>
  <c r="B9" i="8" s="1"/>
  <c r="C49" i="10"/>
  <c r="C9" i="10" s="1"/>
  <c r="B9" i="10" s="1"/>
  <c r="C49" i="6"/>
  <c r="C9" i="6" s="1"/>
  <c r="B9" i="6" s="1"/>
  <c r="C49" i="7"/>
  <c r="C9" i="7" s="1"/>
  <c r="B9" i="7" s="1"/>
  <c r="C49" i="11"/>
  <c r="C9" i="11" s="1"/>
  <c r="B9" i="11" s="1"/>
  <c r="I17" i="16" l="1"/>
  <c r="G17" i="16"/>
  <c r="F4" i="16"/>
  <c r="F8" i="13"/>
  <c r="D13" i="16" s="1"/>
  <c r="F8" i="14"/>
  <c r="D14" i="16" s="1"/>
  <c r="F8" i="15"/>
  <c r="D15" i="16" s="1"/>
  <c r="F8" i="12"/>
  <c r="D12" i="16" s="1"/>
  <c r="D8" i="13"/>
  <c r="E13" i="16" s="1"/>
  <c r="F13" i="16" s="1"/>
  <c r="D8" i="14"/>
  <c r="E14" i="16" s="1"/>
  <c r="F14" i="16" s="1"/>
  <c r="D8" i="15"/>
  <c r="E15" i="16" s="1"/>
  <c r="F15" i="16" s="1"/>
  <c r="D8" i="12"/>
  <c r="E12" i="16" s="1"/>
  <c r="C12" i="13"/>
  <c r="C11" i="13"/>
  <c r="C12" i="14"/>
  <c r="C11" i="14"/>
  <c r="C12" i="15"/>
  <c r="C11" i="15"/>
  <c r="C12" i="12"/>
  <c r="C11" i="12"/>
  <c r="C47" i="13"/>
  <c r="C46" i="13"/>
  <c r="C45" i="13"/>
  <c r="C44" i="13"/>
  <c r="C43" i="13"/>
  <c r="C42" i="13"/>
  <c r="C41" i="13"/>
  <c r="C40" i="13"/>
  <c r="C39" i="13"/>
  <c r="C38" i="13"/>
  <c r="C37" i="13"/>
  <c r="C36" i="13"/>
  <c r="C35" i="13"/>
  <c r="C34" i="13"/>
  <c r="C33" i="13"/>
  <c r="C32" i="13"/>
  <c r="C31" i="13"/>
  <c r="C30" i="13"/>
  <c r="C29" i="13"/>
  <c r="C28" i="13"/>
  <c r="C27" i="13"/>
  <c r="C26" i="13"/>
  <c r="C25" i="13"/>
  <c r="C24" i="13"/>
  <c r="C23" i="13"/>
  <c r="C22" i="13"/>
  <c r="C21" i="13"/>
  <c r="C20" i="13"/>
  <c r="C19" i="13"/>
  <c r="C18" i="13"/>
  <c r="C17" i="13"/>
  <c r="C16" i="13"/>
  <c r="C15" i="13"/>
  <c r="C14" i="13"/>
  <c r="C47" i="14"/>
  <c r="C46" i="14"/>
  <c r="C45" i="14"/>
  <c r="C44" i="14"/>
  <c r="C43" i="14"/>
  <c r="C42" i="14"/>
  <c r="C41" i="14"/>
  <c r="C40" i="14"/>
  <c r="C39" i="14"/>
  <c r="C38" i="14"/>
  <c r="C37" i="14"/>
  <c r="C36" i="14"/>
  <c r="C35" i="14"/>
  <c r="C34" i="14"/>
  <c r="C33" i="14"/>
  <c r="C32" i="14"/>
  <c r="C31" i="14"/>
  <c r="C30" i="14"/>
  <c r="C29" i="14"/>
  <c r="C28" i="14"/>
  <c r="C27" i="14"/>
  <c r="C26" i="14"/>
  <c r="C25" i="14"/>
  <c r="C24" i="14"/>
  <c r="C23" i="14"/>
  <c r="C22" i="14"/>
  <c r="C21" i="14"/>
  <c r="C20" i="14"/>
  <c r="C19" i="14"/>
  <c r="C18" i="14"/>
  <c r="C17" i="14"/>
  <c r="C16" i="14"/>
  <c r="C15" i="14"/>
  <c r="C14" i="14"/>
  <c r="C47" i="15"/>
  <c r="C46" i="15"/>
  <c r="C45" i="15"/>
  <c r="C44" i="15"/>
  <c r="C43" i="15"/>
  <c r="C42" i="15"/>
  <c r="C41" i="15"/>
  <c r="C40" i="15"/>
  <c r="C39" i="15"/>
  <c r="C38" i="15"/>
  <c r="C37" i="15"/>
  <c r="C36" i="15"/>
  <c r="C35" i="15"/>
  <c r="C34" i="15"/>
  <c r="C33" i="15"/>
  <c r="C32" i="15"/>
  <c r="C31" i="15"/>
  <c r="C30" i="15"/>
  <c r="C29" i="15"/>
  <c r="C28" i="15"/>
  <c r="C27" i="15"/>
  <c r="C26" i="15"/>
  <c r="C25" i="15"/>
  <c r="C24" i="15"/>
  <c r="C23" i="15"/>
  <c r="C22" i="15"/>
  <c r="C21" i="15"/>
  <c r="C20" i="15"/>
  <c r="C19" i="15"/>
  <c r="C18" i="15"/>
  <c r="C17" i="15"/>
  <c r="C16" i="15"/>
  <c r="C15" i="15"/>
  <c r="C14" i="15"/>
  <c r="C47" i="12"/>
  <c r="C46" i="12"/>
  <c r="C45" i="12"/>
  <c r="C44" i="12"/>
  <c r="C43" i="12"/>
  <c r="C42" i="12"/>
  <c r="C41" i="12"/>
  <c r="C40" i="12"/>
  <c r="C39" i="12"/>
  <c r="C38" i="12"/>
  <c r="C37" i="12"/>
  <c r="C36" i="12"/>
  <c r="C35" i="12"/>
  <c r="C34" i="12"/>
  <c r="C33" i="12"/>
  <c r="C32" i="12"/>
  <c r="C31" i="12"/>
  <c r="C30" i="12"/>
  <c r="C29" i="12"/>
  <c r="C28" i="12"/>
  <c r="C27" i="12"/>
  <c r="C26" i="12"/>
  <c r="C25" i="12"/>
  <c r="C24" i="12"/>
  <c r="C23" i="12"/>
  <c r="C22" i="12"/>
  <c r="C21" i="12"/>
  <c r="C20" i="12"/>
  <c r="C19" i="12"/>
  <c r="C18" i="12"/>
  <c r="C17" i="12"/>
  <c r="C16" i="12"/>
  <c r="C15" i="12"/>
  <c r="C14" i="12"/>
  <c r="C13" i="13"/>
  <c r="C13" i="14"/>
  <c r="C13" i="15"/>
  <c r="C13" i="12"/>
  <c r="D17" i="16" l="1"/>
  <c r="E8" i="12"/>
  <c r="C15" i="16"/>
  <c r="E8" i="15"/>
  <c r="C12" i="16"/>
  <c r="E17" i="16"/>
  <c r="E8" i="14"/>
  <c r="C14" i="16"/>
  <c r="C13" i="16"/>
  <c r="F12" i="16"/>
  <c r="E8" i="13"/>
  <c r="A77" i="14"/>
  <c r="H9" i="14" s="1"/>
  <c r="A77" i="2"/>
  <c r="H9" i="2" s="1"/>
  <c r="A77" i="9"/>
  <c r="H9" i="9" s="1"/>
  <c r="A77" i="15"/>
  <c r="H9" i="15" s="1"/>
  <c r="A77" i="8"/>
  <c r="H9" i="8" s="1"/>
  <c r="A77" i="6"/>
  <c r="H9" i="6" s="1"/>
  <c r="A77" i="13"/>
  <c r="H9" i="13" s="1"/>
  <c r="A77" i="11"/>
  <c r="H9" i="11" s="1"/>
  <c r="A77" i="10"/>
  <c r="H9" i="10" s="1"/>
  <c r="A77" i="12"/>
  <c r="H9" i="12" s="1"/>
  <c r="A77" i="7"/>
  <c r="H9" i="7" s="1"/>
  <c r="A77" i="5"/>
  <c r="H9" i="5" s="1"/>
  <c r="C4" i="5"/>
  <c r="C4" i="6"/>
  <c r="C4" i="7"/>
  <c r="C4" i="8"/>
  <c r="C4" i="9"/>
  <c r="C4" i="10"/>
  <c r="C4" i="11"/>
  <c r="C4" i="12"/>
  <c r="C4" i="13"/>
  <c r="C4" i="14"/>
  <c r="C4" i="15"/>
  <c r="C4" i="2"/>
  <c r="I47" i="6"/>
  <c r="H47" i="6"/>
  <c r="I46" i="6"/>
  <c r="H46" i="6"/>
  <c r="I45" i="6"/>
  <c r="H45" i="6"/>
  <c r="I44" i="6"/>
  <c r="H44" i="6"/>
  <c r="I43" i="6"/>
  <c r="H43" i="6"/>
  <c r="I42" i="6"/>
  <c r="H42" i="6"/>
  <c r="I41" i="6"/>
  <c r="H41" i="6"/>
  <c r="I40" i="6"/>
  <c r="H40" i="6"/>
  <c r="I39" i="6"/>
  <c r="H39" i="6"/>
  <c r="I38" i="6"/>
  <c r="H38" i="6"/>
  <c r="I37" i="6"/>
  <c r="H37" i="6"/>
  <c r="I36" i="6"/>
  <c r="H36" i="6"/>
  <c r="I35" i="6"/>
  <c r="H35" i="6"/>
  <c r="I34" i="6"/>
  <c r="H34" i="6"/>
  <c r="I33" i="6"/>
  <c r="H33" i="6"/>
  <c r="I32" i="6"/>
  <c r="H32" i="6"/>
  <c r="I31" i="6"/>
  <c r="H31" i="6"/>
  <c r="I30" i="6"/>
  <c r="H30" i="6"/>
  <c r="I29" i="6"/>
  <c r="H29" i="6"/>
  <c r="I28" i="6"/>
  <c r="H28" i="6"/>
  <c r="I27" i="6"/>
  <c r="H27" i="6"/>
  <c r="I26" i="6"/>
  <c r="H26" i="6"/>
  <c r="I25" i="6"/>
  <c r="H25" i="6"/>
  <c r="I24" i="6"/>
  <c r="H24" i="6"/>
  <c r="I23" i="6"/>
  <c r="H23" i="6"/>
  <c r="I22" i="6"/>
  <c r="H22" i="6"/>
  <c r="I21" i="6"/>
  <c r="H21" i="6"/>
  <c r="I20" i="6"/>
  <c r="H20" i="6"/>
  <c r="I19" i="6"/>
  <c r="H19" i="6"/>
  <c r="I18" i="6"/>
  <c r="H18" i="6"/>
  <c r="I17" i="6"/>
  <c r="H17" i="6"/>
  <c r="I16" i="6"/>
  <c r="H16" i="6"/>
  <c r="I15" i="6"/>
  <c r="H15" i="6"/>
  <c r="I14" i="6"/>
  <c r="H14" i="6"/>
  <c r="I13" i="6"/>
  <c r="H13" i="6"/>
  <c r="I12" i="6"/>
  <c r="H12" i="6"/>
  <c r="I11" i="6"/>
  <c r="H11" i="6"/>
  <c r="I47" i="7"/>
  <c r="H47" i="7"/>
  <c r="I46" i="7"/>
  <c r="H46" i="7"/>
  <c r="I45" i="7"/>
  <c r="H45" i="7"/>
  <c r="I44" i="7"/>
  <c r="H44" i="7"/>
  <c r="I43" i="7"/>
  <c r="H43" i="7"/>
  <c r="I42" i="7"/>
  <c r="H42" i="7"/>
  <c r="I41" i="7"/>
  <c r="H41" i="7"/>
  <c r="I40" i="7"/>
  <c r="H40" i="7"/>
  <c r="I39" i="7"/>
  <c r="H39" i="7"/>
  <c r="I38" i="7"/>
  <c r="H38" i="7"/>
  <c r="I37" i="7"/>
  <c r="H37" i="7"/>
  <c r="I36" i="7"/>
  <c r="H36" i="7"/>
  <c r="I35" i="7"/>
  <c r="H35" i="7"/>
  <c r="I34" i="7"/>
  <c r="H34" i="7"/>
  <c r="I33" i="7"/>
  <c r="H33" i="7"/>
  <c r="I32" i="7"/>
  <c r="H32" i="7"/>
  <c r="I31" i="7"/>
  <c r="H31" i="7"/>
  <c r="I30" i="7"/>
  <c r="H30" i="7"/>
  <c r="I29" i="7"/>
  <c r="H29" i="7"/>
  <c r="I28" i="7"/>
  <c r="H28" i="7"/>
  <c r="I27" i="7"/>
  <c r="H27" i="7"/>
  <c r="I26" i="7"/>
  <c r="H26" i="7"/>
  <c r="I25" i="7"/>
  <c r="H25" i="7"/>
  <c r="I24" i="7"/>
  <c r="H24" i="7"/>
  <c r="I23" i="7"/>
  <c r="H23" i="7"/>
  <c r="I22" i="7"/>
  <c r="H22" i="7"/>
  <c r="I21" i="7"/>
  <c r="H21" i="7"/>
  <c r="I20" i="7"/>
  <c r="H20" i="7"/>
  <c r="I19" i="7"/>
  <c r="H19" i="7"/>
  <c r="I18" i="7"/>
  <c r="H18" i="7"/>
  <c r="I17" i="7"/>
  <c r="H17" i="7"/>
  <c r="I16" i="7"/>
  <c r="H16" i="7"/>
  <c r="I15" i="7"/>
  <c r="H15" i="7"/>
  <c r="I14" i="7"/>
  <c r="H14" i="7"/>
  <c r="I13" i="7"/>
  <c r="H13" i="7"/>
  <c r="I12" i="7"/>
  <c r="H12" i="7"/>
  <c r="I11" i="7"/>
  <c r="H11" i="7"/>
  <c r="I47" i="8"/>
  <c r="H47" i="8"/>
  <c r="I46" i="8"/>
  <c r="H46" i="8"/>
  <c r="I45" i="8"/>
  <c r="H45" i="8"/>
  <c r="I44" i="8"/>
  <c r="H44" i="8"/>
  <c r="I43" i="8"/>
  <c r="H43" i="8"/>
  <c r="I42" i="8"/>
  <c r="H42" i="8"/>
  <c r="I41" i="8"/>
  <c r="H41" i="8"/>
  <c r="I40" i="8"/>
  <c r="H40" i="8"/>
  <c r="I39" i="8"/>
  <c r="H39" i="8"/>
  <c r="I38" i="8"/>
  <c r="H38" i="8"/>
  <c r="I37" i="8"/>
  <c r="H37" i="8"/>
  <c r="I36" i="8"/>
  <c r="H36" i="8"/>
  <c r="I35" i="8"/>
  <c r="H35" i="8"/>
  <c r="I34" i="8"/>
  <c r="H34" i="8"/>
  <c r="I33" i="8"/>
  <c r="H33" i="8"/>
  <c r="I32" i="8"/>
  <c r="H32" i="8"/>
  <c r="I31" i="8"/>
  <c r="H31" i="8"/>
  <c r="I30" i="8"/>
  <c r="H30" i="8"/>
  <c r="I29" i="8"/>
  <c r="H29" i="8"/>
  <c r="I28" i="8"/>
  <c r="H28" i="8"/>
  <c r="I27" i="8"/>
  <c r="H27" i="8"/>
  <c r="I26" i="8"/>
  <c r="H26" i="8"/>
  <c r="I25" i="8"/>
  <c r="H25" i="8"/>
  <c r="I24" i="8"/>
  <c r="H24" i="8"/>
  <c r="I23" i="8"/>
  <c r="H23" i="8"/>
  <c r="I22" i="8"/>
  <c r="H22" i="8"/>
  <c r="I21" i="8"/>
  <c r="H21" i="8"/>
  <c r="I20" i="8"/>
  <c r="H20" i="8"/>
  <c r="I19" i="8"/>
  <c r="H19" i="8"/>
  <c r="I18" i="8"/>
  <c r="H18" i="8"/>
  <c r="I17" i="8"/>
  <c r="H17" i="8"/>
  <c r="I16" i="8"/>
  <c r="I15" i="8"/>
  <c r="H15" i="8"/>
  <c r="I14" i="8"/>
  <c r="H14" i="8"/>
  <c r="I13" i="8"/>
  <c r="H13" i="8"/>
  <c r="I12" i="8"/>
  <c r="H12" i="8"/>
  <c r="I11" i="8"/>
  <c r="H11" i="8"/>
  <c r="I47" i="9"/>
  <c r="H47" i="9"/>
  <c r="I46" i="9"/>
  <c r="H46" i="9"/>
  <c r="I45" i="9"/>
  <c r="H45" i="9"/>
  <c r="I44" i="9"/>
  <c r="H44" i="9"/>
  <c r="I43" i="9"/>
  <c r="H43" i="9"/>
  <c r="I42" i="9"/>
  <c r="H42" i="9"/>
  <c r="I41" i="9"/>
  <c r="H41" i="9"/>
  <c r="I40" i="9"/>
  <c r="H40" i="9"/>
  <c r="I39" i="9"/>
  <c r="H39" i="9"/>
  <c r="I38" i="9"/>
  <c r="H38" i="9"/>
  <c r="I37" i="9"/>
  <c r="H37" i="9"/>
  <c r="I36" i="9"/>
  <c r="H36" i="9"/>
  <c r="I35" i="9"/>
  <c r="H35" i="9"/>
  <c r="I34" i="9"/>
  <c r="H34" i="9"/>
  <c r="I33" i="9"/>
  <c r="H33" i="9"/>
  <c r="I32" i="9"/>
  <c r="H32" i="9"/>
  <c r="I31" i="9"/>
  <c r="H31" i="9"/>
  <c r="I30" i="9"/>
  <c r="H30" i="9"/>
  <c r="I29" i="9"/>
  <c r="H29" i="9"/>
  <c r="I28" i="9"/>
  <c r="H28" i="9"/>
  <c r="I27" i="9"/>
  <c r="H27" i="9"/>
  <c r="I26" i="9"/>
  <c r="H26" i="9"/>
  <c r="I25" i="9"/>
  <c r="H25" i="9"/>
  <c r="I24" i="9"/>
  <c r="H24" i="9"/>
  <c r="I23" i="9"/>
  <c r="H23" i="9"/>
  <c r="I22" i="9"/>
  <c r="H22" i="9"/>
  <c r="I21" i="9"/>
  <c r="H21" i="9"/>
  <c r="I20" i="9"/>
  <c r="H20" i="9"/>
  <c r="I19" i="9"/>
  <c r="H19" i="9"/>
  <c r="I18" i="9"/>
  <c r="H18" i="9"/>
  <c r="I17" i="9"/>
  <c r="H17" i="9"/>
  <c r="I16" i="9"/>
  <c r="H16" i="9"/>
  <c r="I15" i="9"/>
  <c r="H15" i="9"/>
  <c r="I14" i="9"/>
  <c r="H14" i="9"/>
  <c r="I13" i="9"/>
  <c r="H13" i="9"/>
  <c r="I12" i="9"/>
  <c r="H12" i="9"/>
  <c r="I11" i="9"/>
  <c r="H11" i="9"/>
  <c r="I47" i="10"/>
  <c r="H47" i="10"/>
  <c r="I46" i="10"/>
  <c r="H46" i="10"/>
  <c r="I45" i="10"/>
  <c r="H45" i="10"/>
  <c r="I44" i="10"/>
  <c r="H44" i="10"/>
  <c r="I43" i="10"/>
  <c r="H43" i="10"/>
  <c r="I42" i="10"/>
  <c r="H42" i="10"/>
  <c r="I41" i="10"/>
  <c r="H41" i="10"/>
  <c r="I40" i="10"/>
  <c r="H40" i="10"/>
  <c r="I39" i="10"/>
  <c r="H39" i="10"/>
  <c r="I38" i="10"/>
  <c r="H38" i="10"/>
  <c r="I37" i="10"/>
  <c r="H37" i="10"/>
  <c r="I36" i="10"/>
  <c r="H36" i="10"/>
  <c r="I35" i="10"/>
  <c r="H35" i="10"/>
  <c r="I34" i="10"/>
  <c r="H34" i="10"/>
  <c r="I33" i="10"/>
  <c r="H33" i="10"/>
  <c r="I32" i="10"/>
  <c r="H32" i="10"/>
  <c r="I31" i="10"/>
  <c r="H31" i="10"/>
  <c r="I30" i="10"/>
  <c r="H30" i="10"/>
  <c r="I29" i="10"/>
  <c r="H29" i="10"/>
  <c r="I28" i="10"/>
  <c r="H28" i="10"/>
  <c r="I27" i="10"/>
  <c r="H27" i="10"/>
  <c r="I26" i="10"/>
  <c r="H26" i="10"/>
  <c r="I25" i="10"/>
  <c r="H25" i="10"/>
  <c r="I24" i="10"/>
  <c r="H24" i="10"/>
  <c r="I23" i="10"/>
  <c r="H23" i="10"/>
  <c r="I22" i="10"/>
  <c r="H22" i="10"/>
  <c r="I21" i="10"/>
  <c r="H21" i="10"/>
  <c r="I20" i="10"/>
  <c r="H20" i="10"/>
  <c r="I19" i="10"/>
  <c r="H19" i="10"/>
  <c r="I18" i="10"/>
  <c r="H18" i="10"/>
  <c r="I17" i="10"/>
  <c r="H17" i="10"/>
  <c r="I16" i="10"/>
  <c r="H16" i="10"/>
  <c r="I15" i="10"/>
  <c r="H15" i="10"/>
  <c r="I14" i="10"/>
  <c r="H14" i="10"/>
  <c r="I13" i="10"/>
  <c r="H13" i="10"/>
  <c r="I12" i="10"/>
  <c r="H12" i="10"/>
  <c r="I11" i="10"/>
  <c r="H11" i="10"/>
  <c r="I47" i="11"/>
  <c r="H47" i="11"/>
  <c r="I46" i="11"/>
  <c r="H46" i="11"/>
  <c r="I45" i="11"/>
  <c r="H45" i="11"/>
  <c r="I44" i="11"/>
  <c r="H44" i="11"/>
  <c r="I43" i="11"/>
  <c r="H43" i="11"/>
  <c r="I42" i="11"/>
  <c r="H42" i="11"/>
  <c r="I41" i="11"/>
  <c r="H41" i="11"/>
  <c r="I40" i="11"/>
  <c r="H40" i="11"/>
  <c r="I39" i="11"/>
  <c r="H39" i="11"/>
  <c r="I38" i="11"/>
  <c r="H38" i="11"/>
  <c r="I37" i="11"/>
  <c r="H37" i="11"/>
  <c r="I36" i="11"/>
  <c r="H36" i="11"/>
  <c r="I35" i="11"/>
  <c r="H35" i="11"/>
  <c r="I34" i="11"/>
  <c r="H34" i="11"/>
  <c r="I33" i="11"/>
  <c r="H33" i="11"/>
  <c r="I32" i="11"/>
  <c r="H32" i="11"/>
  <c r="I31" i="11"/>
  <c r="H31" i="11"/>
  <c r="I30" i="11"/>
  <c r="H30" i="11"/>
  <c r="I29" i="11"/>
  <c r="H29" i="11"/>
  <c r="I28" i="11"/>
  <c r="H28" i="11"/>
  <c r="I27" i="11"/>
  <c r="H27" i="11"/>
  <c r="I26" i="11"/>
  <c r="H26" i="11"/>
  <c r="I25" i="11"/>
  <c r="H25" i="11"/>
  <c r="I24" i="11"/>
  <c r="H24" i="11"/>
  <c r="I23" i="11"/>
  <c r="H23" i="11"/>
  <c r="I22" i="11"/>
  <c r="H22" i="11"/>
  <c r="I21" i="11"/>
  <c r="H21" i="11"/>
  <c r="I20" i="11"/>
  <c r="H20" i="11"/>
  <c r="I19" i="11"/>
  <c r="H19" i="11"/>
  <c r="I18" i="11"/>
  <c r="H18" i="11"/>
  <c r="I17" i="11"/>
  <c r="H17" i="11"/>
  <c r="I16" i="11"/>
  <c r="H16" i="11"/>
  <c r="I15" i="11"/>
  <c r="H15" i="11"/>
  <c r="I14" i="11"/>
  <c r="H14" i="11"/>
  <c r="I13" i="11"/>
  <c r="H13" i="11"/>
  <c r="I12" i="11"/>
  <c r="H12" i="11"/>
  <c r="I11" i="11"/>
  <c r="H11" i="11"/>
  <c r="I47" i="12"/>
  <c r="H47" i="12"/>
  <c r="I46" i="12"/>
  <c r="H46" i="12"/>
  <c r="I45" i="12"/>
  <c r="H45" i="12"/>
  <c r="I44" i="12"/>
  <c r="H44" i="12"/>
  <c r="I43" i="12"/>
  <c r="H43" i="12"/>
  <c r="I42" i="12"/>
  <c r="H42" i="12"/>
  <c r="I41" i="12"/>
  <c r="H41" i="12"/>
  <c r="I40" i="12"/>
  <c r="H40" i="12"/>
  <c r="I39" i="12"/>
  <c r="H39" i="12"/>
  <c r="I38" i="12"/>
  <c r="H38" i="12"/>
  <c r="I37" i="12"/>
  <c r="H37" i="12"/>
  <c r="I36" i="12"/>
  <c r="H36" i="12"/>
  <c r="I35" i="12"/>
  <c r="H35" i="12"/>
  <c r="I34" i="12"/>
  <c r="H34" i="12"/>
  <c r="I33" i="12"/>
  <c r="H33" i="12"/>
  <c r="I32" i="12"/>
  <c r="H32" i="12"/>
  <c r="I31" i="12"/>
  <c r="H31" i="12"/>
  <c r="I30" i="12"/>
  <c r="H30" i="12"/>
  <c r="I29" i="12"/>
  <c r="H29" i="12"/>
  <c r="I28" i="12"/>
  <c r="H28" i="12"/>
  <c r="I27" i="12"/>
  <c r="H27" i="12"/>
  <c r="I26" i="12"/>
  <c r="H26" i="12"/>
  <c r="I25" i="12"/>
  <c r="H25" i="12"/>
  <c r="I24" i="12"/>
  <c r="H24" i="12"/>
  <c r="I23" i="12"/>
  <c r="H23" i="12"/>
  <c r="I22" i="12"/>
  <c r="H22" i="12"/>
  <c r="I21" i="12"/>
  <c r="H21" i="12"/>
  <c r="I20" i="12"/>
  <c r="H20" i="12"/>
  <c r="I19" i="12"/>
  <c r="H19" i="12"/>
  <c r="I18" i="12"/>
  <c r="H18" i="12"/>
  <c r="I17" i="12"/>
  <c r="H17" i="12"/>
  <c r="I16" i="12"/>
  <c r="H16" i="12"/>
  <c r="I15" i="12"/>
  <c r="H15" i="12"/>
  <c r="I14" i="12"/>
  <c r="H14" i="12"/>
  <c r="I13" i="12"/>
  <c r="H13" i="12"/>
  <c r="I12" i="12"/>
  <c r="H12" i="12"/>
  <c r="I11" i="12"/>
  <c r="H11" i="12"/>
  <c r="I47" i="13"/>
  <c r="H47" i="13"/>
  <c r="I46" i="13"/>
  <c r="H46" i="13"/>
  <c r="I45" i="13"/>
  <c r="H45" i="13"/>
  <c r="I44" i="13"/>
  <c r="H44" i="13"/>
  <c r="I43" i="13"/>
  <c r="H43" i="13"/>
  <c r="I42" i="13"/>
  <c r="H42" i="13"/>
  <c r="I41" i="13"/>
  <c r="H41" i="13"/>
  <c r="I40" i="13"/>
  <c r="H40" i="13"/>
  <c r="I39" i="13"/>
  <c r="H39" i="13"/>
  <c r="I38" i="13"/>
  <c r="H38" i="13"/>
  <c r="I37" i="13"/>
  <c r="H37" i="13"/>
  <c r="I36" i="13"/>
  <c r="H36" i="13"/>
  <c r="I35" i="13"/>
  <c r="H35" i="13"/>
  <c r="I34" i="13"/>
  <c r="H34" i="13"/>
  <c r="I33" i="13"/>
  <c r="H33" i="13"/>
  <c r="I32" i="13"/>
  <c r="H32" i="13"/>
  <c r="I31" i="13"/>
  <c r="H31" i="13"/>
  <c r="I30" i="13"/>
  <c r="H30" i="13"/>
  <c r="I29" i="13"/>
  <c r="H29" i="13"/>
  <c r="I28" i="13"/>
  <c r="H28" i="13"/>
  <c r="I27" i="13"/>
  <c r="H27" i="13"/>
  <c r="I26" i="13"/>
  <c r="H26" i="13"/>
  <c r="I25" i="13"/>
  <c r="H25" i="13"/>
  <c r="I24" i="13"/>
  <c r="H24" i="13"/>
  <c r="I23" i="13"/>
  <c r="H23" i="13"/>
  <c r="I22" i="13"/>
  <c r="H22" i="13"/>
  <c r="I21" i="13"/>
  <c r="H21" i="13"/>
  <c r="I20" i="13"/>
  <c r="H20" i="13"/>
  <c r="I19" i="13"/>
  <c r="H19" i="13"/>
  <c r="I18" i="13"/>
  <c r="H18" i="13"/>
  <c r="I17" i="13"/>
  <c r="H17" i="13"/>
  <c r="I16" i="13"/>
  <c r="H16" i="13"/>
  <c r="I15" i="13"/>
  <c r="H15" i="13"/>
  <c r="I14" i="13"/>
  <c r="H14" i="13"/>
  <c r="I13" i="13"/>
  <c r="H13" i="13"/>
  <c r="I12" i="13"/>
  <c r="H12" i="13"/>
  <c r="I11" i="13"/>
  <c r="H11" i="13"/>
  <c r="I47" i="14"/>
  <c r="H47" i="14"/>
  <c r="I46" i="14"/>
  <c r="H46" i="14"/>
  <c r="I45" i="14"/>
  <c r="H45" i="14"/>
  <c r="I44" i="14"/>
  <c r="H44" i="14"/>
  <c r="I43" i="14"/>
  <c r="H43" i="14"/>
  <c r="I42" i="14"/>
  <c r="H42" i="14"/>
  <c r="I41" i="14"/>
  <c r="H41" i="14"/>
  <c r="I40" i="14"/>
  <c r="H40" i="14"/>
  <c r="I39" i="14"/>
  <c r="H39" i="14"/>
  <c r="I38" i="14"/>
  <c r="H38" i="14"/>
  <c r="I37" i="14"/>
  <c r="H37" i="14"/>
  <c r="I36" i="14"/>
  <c r="H36" i="14"/>
  <c r="I35" i="14"/>
  <c r="H35" i="14"/>
  <c r="I34" i="14"/>
  <c r="H34" i="14"/>
  <c r="I33" i="14"/>
  <c r="H33" i="14"/>
  <c r="I32" i="14"/>
  <c r="H32" i="14"/>
  <c r="I31" i="14"/>
  <c r="H31" i="14"/>
  <c r="I30" i="14"/>
  <c r="H30" i="14"/>
  <c r="I29" i="14"/>
  <c r="H29" i="14"/>
  <c r="I28" i="14"/>
  <c r="H28" i="14"/>
  <c r="I27" i="14"/>
  <c r="H27" i="14"/>
  <c r="I26" i="14"/>
  <c r="H26" i="14"/>
  <c r="I25" i="14"/>
  <c r="H25" i="14"/>
  <c r="I24" i="14"/>
  <c r="H24" i="14"/>
  <c r="I23" i="14"/>
  <c r="H23" i="14"/>
  <c r="I22" i="14"/>
  <c r="H22" i="14"/>
  <c r="I21" i="14"/>
  <c r="H21" i="14"/>
  <c r="I20" i="14"/>
  <c r="H20" i="14"/>
  <c r="I19" i="14"/>
  <c r="H19" i="14"/>
  <c r="I18" i="14"/>
  <c r="H18" i="14"/>
  <c r="I17" i="14"/>
  <c r="H17" i="14"/>
  <c r="I16" i="14"/>
  <c r="H16" i="14"/>
  <c r="I15" i="14"/>
  <c r="H15" i="14"/>
  <c r="I14" i="14"/>
  <c r="H14" i="14"/>
  <c r="I13" i="14"/>
  <c r="H13" i="14"/>
  <c r="I12" i="14"/>
  <c r="H12" i="14"/>
  <c r="I11" i="14"/>
  <c r="H11" i="14"/>
  <c r="I47" i="15"/>
  <c r="H47" i="15"/>
  <c r="I46" i="15"/>
  <c r="H46" i="15"/>
  <c r="I45" i="15"/>
  <c r="H45" i="15"/>
  <c r="I44" i="15"/>
  <c r="H44" i="15"/>
  <c r="I43" i="15"/>
  <c r="H43" i="15"/>
  <c r="I42" i="15"/>
  <c r="H42" i="15"/>
  <c r="I41" i="15"/>
  <c r="H41" i="15"/>
  <c r="I40" i="15"/>
  <c r="H40" i="15"/>
  <c r="I39" i="15"/>
  <c r="H39" i="15"/>
  <c r="I38" i="15"/>
  <c r="H38" i="15"/>
  <c r="I37" i="15"/>
  <c r="H37" i="15"/>
  <c r="I36" i="15"/>
  <c r="H36" i="15"/>
  <c r="I35" i="15"/>
  <c r="H35" i="15"/>
  <c r="I34" i="15"/>
  <c r="H34" i="15"/>
  <c r="I33" i="15"/>
  <c r="H33" i="15"/>
  <c r="I32" i="15"/>
  <c r="H32" i="15"/>
  <c r="I31" i="15"/>
  <c r="H31" i="15"/>
  <c r="I30" i="15"/>
  <c r="H30" i="15"/>
  <c r="I29" i="15"/>
  <c r="H29" i="15"/>
  <c r="I28" i="15"/>
  <c r="H28" i="15"/>
  <c r="I27" i="15"/>
  <c r="H27" i="15"/>
  <c r="I26" i="15"/>
  <c r="H26" i="15"/>
  <c r="I25" i="15"/>
  <c r="H25" i="15"/>
  <c r="I24" i="15"/>
  <c r="H24" i="15"/>
  <c r="I23" i="15"/>
  <c r="H23" i="15"/>
  <c r="I22" i="15"/>
  <c r="H22" i="15"/>
  <c r="I21" i="15"/>
  <c r="H21" i="15"/>
  <c r="I20" i="15"/>
  <c r="H20" i="15"/>
  <c r="I19" i="15"/>
  <c r="H19" i="15"/>
  <c r="I18" i="15"/>
  <c r="H18" i="15"/>
  <c r="I17" i="15"/>
  <c r="H17" i="15"/>
  <c r="I16" i="15"/>
  <c r="H16" i="15"/>
  <c r="I15" i="15"/>
  <c r="H15" i="15"/>
  <c r="I14" i="15"/>
  <c r="H14" i="15"/>
  <c r="I13" i="15"/>
  <c r="H13" i="15"/>
  <c r="I12" i="15"/>
  <c r="H12" i="15"/>
  <c r="I11" i="15"/>
  <c r="H11" i="15"/>
  <c r="I47" i="5"/>
  <c r="H47" i="5"/>
  <c r="I46" i="5"/>
  <c r="H46" i="5"/>
  <c r="I45" i="5"/>
  <c r="H45" i="5"/>
  <c r="I44" i="5"/>
  <c r="H44" i="5"/>
  <c r="I43" i="5"/>
  <c r="H43" i="5"/>
  <c r="I42" i="5"/>
  <c r="H42" i="5"/>
  <c r="I41" i="5"/>
  <c r="H41" i="5"/>
  <c r="I40" i="5"/>
  <c r="H40" i="5"/>
  <c r="I39" i="5"/>
  <c r="H39" i="5"/>
  <c r="I38" i="5"/>
  <c r="H38" i="5"/>
  <c r="I37" i="5"/>
  <c r="H37" i="5"/>
  <c r="I36" i="5"/>
  <c r="H36" i="5"/>
  <c r="I35" i="5"/>
  <c r="H35" i="5"/>
  <c r="I34" i="5"/>
  <c r="H34" i="5"/>
  <c r="I33" i="5"/>
  <c r="H33" i="5"/>
  <c r="I32" i="5"/>
  <c r="H32" i="5"/>
  <c r="I31" i="5"/>
  <c r="H31" i="5"/>
  <c r="I30" i="5"/>
  <c r="H30" i="5"/>
  <c r="I29" i="5"/>
  <c r="H29" i="5"/>
  <c r="I28" i="5"/>
  <c r="H28" i="5"/>
  <c r="I27" i="5"/>
  <c r="H27" i="5"/>
  <c r="I26" i="5"/>
  <c r="H26" i="5"/>
  <c r="I25" i="5"/>
  <c r="H25" i="5"/>
  <c r="I24" i="5"/>
  <c r="H24" i="5"/>
  <c r="I23" i="5"/>
  <c r="I22" i="5"/>
  <c r="H22" i="5"/>
  <c r="I21" i="5"/>
  <c r="H21" i="5"/>
  <c r="I20" i="5"/>
  <c r="H20" i="5"/>
  <c r="I19" i="5"/>
  <c r="H19" i="5"/>
  <c r="I18" i="5"/>
  <c r="H18" i="5"/>
  <c r="I17" i="5"/>
  <c r="H17" i="5"/>
  <c r="I16" i="5"/>
  <c r="H16" i="5"/>
  <c r="I15" i="5"/>
  <c r="H15" i="5"/>
  <c r="I14" i="5"/>
  <c r="H14" i="5"/>
  <c r="I13" i="5"/>
  <c r="H13" i="5"/>
  <c r="I12" i="5"/>
  <c r="H12" i="5"/>
  <c r="I11" i="5"/>
  <c r="H11" i="5"/>
  <c r="I47" i="2"/>
  <c r="H47" i="2"/>
  <c r="I46" i="2"/>
  <c r="H46" i="2"/>
  <c r="I45" i="2"/>
  <c r="H45" i="2"/>
  <c r="I44" i="2"/>
  <c r="H44" i="2"/>
  <c r="I43" i="2"/>
  <c r="H43" i="2"/>
  <c r="I42" i="2"/>
  <c r="H42" i="2"/>
  <c r="I41" i="2"/>
  <c r="H41" i="2"/>
  <c r="I40" i="2"/>
  <c r="H40" i="2"/>
  <c r="I39" i="2"/>
  <c r="H39" i="2"/>
  <c r="I38" i="2"/>
  <c r="H38" i="2"/>
  <c r="I37" i="2"/>
  <c r="H37" i="2"/>
  <c r="I36" i="2"/>
  <c r="H36" i="2"/>
  <c r="I35" i="2"/>
  <c r="H35" i="2"/>
  <c r="I34" i="2"/>
  <c r="H34" i="2"/>
  <c r="I33" i="2"/>
  <c r="H33" i="2"/>
  <c r="I32" i="2"/>
  <c r="H32" i="2"/>
  <c r="I31" i="2"/>
  <c r="H31" i="2"/>
  <c r="I30" i="2"/>
  <c r="H30" i="2"/>
  <c r="I29" i="2"/>
  <c r="H29" i="2"/>
  <c r="I28" i="2"/>
  <c r="H28" i="2"/>
  <c r="I27" i="2"/>
  <c r="H27" i="2"/>
  <c r="I26" i="2"/>
  <c r="H26" i="2"/>
  <c r="I25" i="2"/>
  <c r="H25" i="2"/>
  <c r="I24" i="2"/>
  <c r="H24" i="2"/>
  <c r="I23" i="2"/>
  <c r="H23" i="2"/>
  <c r="I22" i="2"/>
  <c r="H22" i="2"/>
  <c r="I21" i="2"/>
  <c r="H21" i="2"/>
  <c r="I20" i="2"/>
  <c r="H20" i="2"/>
  <c r="I19" i="2"/>
  <c r="H19" i="2"/>
  <c r="I18" i="2"/>
  <c r="H18" i="2"/>
  <c r="I17" i="2"/>
  <c r="H17" i="2"/>
  <c r="I16" i="2"/>
  <c r="H16" i="2"/>
  <c r="I15" i="2"/>
  <c r="H15" i="2"/>
  <c r="I14" i="2"/>
  <c r="H14" i="2"/>
  <c r="I13" i="2"/>
  <c r="H13" i="2"/>
  <c r="I12" i="2"/>
  <c r="H12" i="2"/>
  <c r="I11" i="2"/>
  <c r="H11" i="2"/>
  <c r="D18" i="16" l="1"/>
  <c r="C17" i="16"/>
  <c r="B13" i="13"/>
  <c r="B14" i="13" s="1"/>
  <c r="B15" i="13" s="1"/>
  <c r="B16" i="13" s="1"/>
  <c r="B17" i="13" s="1"/>
  <c r="B13" i="2"/>
  <c r="B14" i="2" s="1"/>
  <c r="B15" i="2" s="1"/>
  <c r="B16" i="2" s="1"/>
  <c r="B17" i="2" s="1"/>
  <c r="B18" i="2" s="1"/>
  <c r="C18" i="16" l="1"/>
  <c r="J61" i="5"/>
  <c r="J60" i="5"/>
  <c r="I60" i="5"/>
  <c r="J61" i="6"/>
  <c r="J60" i="6"/>
  <c r="I60" i="6"/>
  <c r="J61" i="7"/>
  <c r="J60" i="7"/>
  <c r="I60" i="7"/>
  <c r="J61" i="8"/>
  <c r="J60" i="8"/>
  <c r="I60" i="8"/>
  <c r="J61" i="9"/>
  <c r="J60" i="9"/>
  <c r="I60" i="9"/>
  <c r="J61" i="10"/>
  <c r="J60" i="10"/>
  <c r="I60" i="10"/>
  <c r="J61" i="11"/>
  <c r="J60" i="11"/>
  <c r="I60" i="11"/>
  <c r="J61" i="12"/>
  <c r="J60" i="12"/>
  <c r="I60" i="12"/>
  <c r="J61" i="13"/>
  <c r="J60" i="13"/>
  <c r="I60" i="13"/>
  <c r="J61" i="14"/>
  <c r="J60" i="14"/>
  <c r="I60" i="14"/>
  <c r="J61" i="15"/>
  <c r="J60" i="15"/>
  <c r="I60" i="15"/>
  <c r="J61" i="2"/>
  <c r="J60" i="2"/>
  <c r="I60" i="2"/>
  <c r="I61" i="7" l="1"/>
  <c r="I61" i="8"/>
  <c r="I61" i="5"/>
  <c r="I61" i="12"/>
  <c r="I61" i="14"/>
  <c r="I61" i="11"/>
  <c r="I61" i="2"/>
  <c r="I61" i="10"/>
  <c r="I61" i="9"/>
  <c r="I61" i="6"/>
  <c r="I61" i="13"/>
  <c r="I61" i="15"/>
  <c r="B14" i="8" l="1"/>
  <c r="B15" i="8" s="1"/>
  <c r="B16" i="8" s="1"/>
  <c r="B17" i="8" s="1"/>
  <c r="B18" i="8" s="1"/>
  <c r="A7" i="7" l="1"/>
  <c r="A7" i="8"/>
  <c r="A7" i="9"/>
  <c r="A7" i="10"/>
  <c r="A7" i="11"/>
  <c r="A7" i="12"/>
  <c r="A7" i="13"/>
  <c r="A7" i="14"/>
  <c r="A7" i="15"/>
  <c r="A7" i="6"/>
  <c r="A7" i="5"/>
  <c r="A7" i="2"/>
  <c r="C49" i="15" l="1"/>
  <c r="C9" i="15" s="1"/>
  <c r="B9" i="15" s="1"/>
  <c r="B18" i="15"/>
  <c r="B19" i="15" s="1"/>
  <c r="B20" i="15" s="1"/>
  <c r="B21" i="15" s="1"/>
  <c r="B22" i="15" s="1"/>
  <c r="B23" i="15" s="1"/>
  <c r="B24" i="15" s="1"/>
  <c r="B25" i="15" s="1"/>
  <c r="B26" i="15" s="1"/>
  <c r="B27" i="15" s="1"/>
  <c r="B28" i="15" s="1"/>
  <c r="B29" i="15" s="1"/>
  <c r="B30" i="15" s="1"/>
  <c r="B31" i="15" s="1"/>
  <c r="B32" i="15" s="1"/>
  <c r="B33" i="15" s="1"/>
  <c r="B34" i="15" s="1"/>
  <c r="B35" i="15" s="1"/>
  <c r="B36" i="15" s="1"/>
  <c r="B37" i="15" s="1"/>
  <c r="B38" i="15" s="1"/>
  <c r="B39" i="15" s="1"/>
  <c r="B40" i="15" s="1"/>
  <c r="B41" i="15" s="1"/>
  <c r="B42" i="15" s="1"/>
  <c r="B43" i="15" s="1"/>
  <c r="B44" i="15" s="1"/>
  <c r="B45" i="15" s="1"/>
  <c r="B46" i="15" s="1"/>
  <c r="B47" i="15" s="1"/>
  <c r="C2" i="15"/>
  <c r="B16" i="14"/>
  <c r="B17" i="14" s="1"/>
  <c r="B18" i="14" s="1"/>
  <c r="B19" i="14" s="1"/>
  <c r="B20" i="14" s="1"/>
  <c r="B21" i="14" s="1"/>
  <c r="B22" i="14" s="1"/>
  <c r="B23" i="14" s="1"/>
  <c r="B24" i="14" s="1"/>
  <c r="B25" i="14" s="1"/>
  <c r="B26" i="14" s="1"/>
  <c r="B27" i="14" s="1"/>
  <c r="B28" i="14" s="1"/>
  <c r="B29" i="14" s="1"/>
  <c r="B30" i="14" s="1"/>
  <c r="B31" i="14" s="1"/>
  <c r="B32" i="14" s="1"/>
  <c r="B33" i="14" s="1"/>
  <c r="B34" i="14" s="1"/>
  <c r="B35" i="14" s="1"/>
  <c r="B36" i="14" s="1"/>
  <c r="B37" i="14" s="1"/>
  <c r="B38" i="14" s="1"/>
  <c r="B39" i="14" s="1"/>
  <c r="B40" i="14" s="1"/>
  <c r="B41" i="14" s="1"/>
  <c r="B42" i="14" s="1"/>
  <c r="B43" i="14" s="1"/>
  <c r="B44" i="14" s="1"/>
  <c r="C49" i="14"/>
  <c r="C9" i="14" s="1"/>
  <c r="B9" i="14" s="1"/>
  <c r="C2" i="14"/>
  <c r="C49" i="13"/>
  <c r="C9" i="13" s="1"/>
  <c r="B9" i="13" s="1"/>
  <c r="B18" i="13"/>
  <c r="B19" i="13" s="1"/>
  <c r="B20" i="13" s="1"/>
  <c r="B21" i="13" s="1"/>
  <c r="B22" i="13" s="1"/>
  <c r="B23" i="13" s="1"/>
  <c r="B24" i="13" s="1"/>
  <c r="B25" i="13" s="1"/>
  <c r="B26" i="13" s="1"/>
  <c r="B27" i="13" s="1"/>
  <c r="B28" i="13" s="1"/>
  <c r="B29" i="13" s="1"/>
  <c r="B30" i="13" s="1"/>
  <c r="B31" i="13" s="1"/>
  <c r="B32" i="13" s="1"/>
  <c r="B33" i="13" s="1"/>
  <c r="B34" i="13" s="1"/>
  <c r="B35" i="13" s="1"/>
  <c r="B36" i="13" s="1"/>
  <c r="B37" i="13" s="1"/>
  <c r="B38" i="13" s="1"/>
  <c r="B39" i="13" s="1"/>
  <c r="B40" i="13" s="1"/>
  <c r="B41" i="13" s="1"/>
  <c r="B42" i="13" s="1"/>
  <c r="C2" i="13"/>
  <c r="C49" i="12"/>
  <c r="C9" i="12" s="1"/>
  <c r="B9" i="12" s="1"/>
  <c r="B18" i="12"/>
  <c r="B19" i="12" s="1"/>
  <c r="B20" i="12" s="1"/>
  <c r="B21" i="12" s="1"/>
  <c r="B22" i="12" s="1"/>
  <c r="B23" i="12" s="1"/>
  <c r="B24" i="12" s="1"/>
  <c r="B25" i="12" s="1"/>
  <c r="B26" i="12" s="1"/>
  <c r="B27" i="12" s="1"/>
  <c r="B28" i="12" s="1"/>
  <c r="B29" i="12" s="1"/>
  <c r="B30" i="12" s="1"/>
  <c r="B31" i="12" s="1"/>
  <c r="B32" i="12" s="1"/>
  <c r="B33" i="12" s="1"/>
  <c r="B34" i="12" s="1"/>
  <c r="B35" i="12" s="1"/>
  <c r="B36" i="12" s="1"/>
  <c r="B37" i="12" s="1"/>
  <c r="B38" i="12" s="1"/>
  <c r="B39" i="12" s="1"/>
  <c r="B40" i="12" s="1"/>
  <c r="B41" i="12" s="1"/>
  <c r="B42" i="12" s="1"/>
  <c r="B43" i="12" s="1"/>
  <c r="B44" i="12" s="1"/>
  <c r="B45" i="12" s="1"/>
  <c r="B46" i="12" s="1"/>
  <c r="C2" i="12"/>
  <c r="B15" i="11"/>
  <c r="B16" i="11" s="1"/>
  <c r="B17" i="11" s="1"/>
  <c r="B18" i="11" s="1"/>
  <c r="B19" i="11" s="1"/>
  <c r="B20" i="11" s="1"/>
  <c r="B21" i="11" s="1"/>
  <c r="B22" i="11" s="1"/>
  <c r="B23" i="11" s="1"/>
  <c r="B24" i="11" s="1"/>
  <c r="B25" i="11" s="1"/>
  <c r="B26" i="11" s="1"/>
  <c r="B27" i="11" s="1"/>
  <c r="B28" i="11" s="1"/>
  <c r="B29" i="11" s="1"/>
  <c r="B30" i="11" s="1"/>
  <c r="B31" i="11" s="1"/>
  <c r="B32" i="11" s="1"/>
  <c r="B33" i="11" s="1"/>
  <c r="B34" i="11" s="1"/>
  <c r="B35" i="11" s="1"/>
  <c r="B36" i="11" s="1"/>
  <c r="B37" i="11" s="1"/>
  <c r="B38" i="11" s="1"/>
  <c r="B39" i="11" s="1"/>
  <c r="B40" i="11" s="1"/>
  <c r="B41" i="11" s="1"/>
  <c r="B42" i="11" s="1"/>
  <c r="B43" i="11" s="1"/>
  <c r="B44" i="11" s="1"/>
  <c r="C2" i="11"/>
  <c r="B18" i="10"/>
  <c r="B19" i="10" s="1"/>
  <c r="B20" i="10" s="1"/>
  <c r="B21" i="10" s="1"/>
  <c r="B22" i="10" s="1"/>
  <c r="B23" i="10" s="1"/>
  <c r="B24" i="10" s="1"/>
  <c r="B25" i="10" s="1"/>
  <c r="B26" i="10" s="1"/>
  <c r="B27" i="10" s="1"/>
  <c r="B28" i="10" s="1"/>
  <c r="B29" i="10" s="1"/>
  <c r="B30" i="10" s="1"/>
  <c r="B31" i="10" s="1"/>
  <c r="B32" i="10" s="1"/>
  <c r="B33" i="10" s="1"/>
  <c r="B34" i="10" s="1"/>
  <c r="B35" i="10" s="1"/>
  <c r="B36" i="10" s="1"/>
  <c r="B37" i="10" s="1"/>
  <c r="B38" i="10" s="1"/>
  <c r="B39" i="10" s="1"/>
  <c r="B40" i="10" s="1"/>
  <c r="B41" i="10" s="1"/>
  <c r="C2" i="10"/>
  <c r="B17" i="9"/>
  <c r="B18" i="9" s="1"/>
  <c r="B19" i="9" s="1"/>
  <c r="B20" i="9" s="1"/>
  <c r="B21" i="9" s="1"/>
  <c r="B22" i="9" s="1"/>
  <c r="B23" i="9" s="1"/>
  <c r="B24" i="9" s="1"/>
  <c r="B25" i="9" s="1"/>
  <c r="B26" i="9" s="1"/>
  <c r="B27" i="9" s="1"/>
  <c r="B28" i="9" s="1"/>
  <c r="B29" i="9" s="1"/>
  <c r="B30" i="9" s="1"/>
  <c r="B31" i="9" s="1"/>
  <c r="B32" i="9" s="1"/>
  <c r="B33" i="9" s="1"/>
  <c r="B34" i="9" s="1"/>
  <c r="B35" i="9" s="1"/>
  <c r="B36" i="9" s="1"/>
  <c r="B37" i="9" s="1"/>
  <c r="B38" i="9" s="1"/>
  <c r="B39" i="9" s="1"/>
  <c r="B40" i="9" s="1"/>
  <c r="B41" i="9" s="1"/>
  <c r="B42" i="9" s="1"/>
  <c r="B43" i="9" s="1"/>
  <c r="B44" i="9" s="1"/>
  <c r="B45" i="9" s="1"/>
  <c r="C2" i="9"/>
  <c r="B19" i="8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31" i="8" s="1"/>
  <c r="B32" i="8" s="1"/>
  <c r="B33" i="8" s="1"/>
  <c r="B34" i="8" s="1"/>
  <c r="B35" i="8" s="1"/>
  <c r="B36" i="8" s="1"/>
  <c r="B37" i="8" s="1"/>
  <c r="B38" i="8" s="1"/>
  <c r="B39" i="8" s="1"/>
  <c r="B40" i="8" s="1"/>
  <c r="B41" i="8" s="1"/>
  <c r="B42" i="8" s="1"/>
  <c r="B43" i="8" s="1"/>
  <c r="C2" i="8"/>
  <c r="B19" i="7"/>
  <c r="B20" i="7" s="1"/>
  <c r="B21" i="7" s="1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B32" i="7" s="1"/>
  <c r="B33" i="7" s="1"/>
  <c r="B34" i="7" s="1"/>
  <c r="B35" i="7" s="1"/>
  <c r="B36" i="7" s="1"/>
  <c r="B37" i="7" s="1"/>
  <c r="B38" i="7" s="1"/>
  <c r="B39" i="7" s="1"/>
  <c r="B40" i="7" s="1"/>
  <c r="B41" i="7" s="1"/>
  <c r="B42" i="7" s="1"/>
  <c r="B43" i="7" s="1"/>
  <c r="B44" i="7" s="1"/>
  <c r="B45" i="7" s="1"/>
  <c r="B46" i="7" s="1"/>
  <c r="B47" i="7" s="1"/>
  <c r="C2" i="7"/>
  <c r="B16" i="6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C2" i="6"/>
  <c r="B16" i="5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B41" i="5" s="1"/>
  <c r="B42" i="5" s="1"/>
  <c r="C2" i="5"/>
  <c r="B19" i="2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C2" i="2"/>
</calcChain>
</file>

<file path=xl/sharedStrings.xml><?xml version="1.0" encoding="utf-8"?>
<sst xmlns="http://schemas.openxmlformats.org/spreadsheetml/2006/main" count="1184" uniqueCount="100">
  <si>
    <t>Your Name:</t>
  </si>
  <si>
    <t>Client</t>
  </si>
  <si>
    <t>Project</t>
  </si>
  <si>
    <t>Year:</t>
  </si>
  <si>
    <t>Month:</t>
  </si>
  <si>
    <t>January</t>
  </si>
  <si>
    <t>Day</t>
  </si>
  <si>
    <t>Date</t>
  </si>
  <si>
    <t>Sun</t>
  </si>
  <si>
    <t>Mon</t>
  </si>
  <si>
    <t>Tue</t>
  </si>
  <si>
    <t>Wed</t>
  </si>
  <si>
    <t>Thu</t>
  </si>
  <si>
    <t>Fri</t>
  </si>
  <si>
    <t>Sat</t>
  </si>
  <si>
    <t>TIME</t>
  </si>
  <si>
    <t>AL</t>
  </si>
  <si>
    <t>Annual leave</t>
  </si>
  <si>
    <t>S</t>
  </si>
  <si>
    <t>Public holiday - client location</t>
  </si>
  <si>
    <t>Public holiday - home/contract location</t>
  </si>
  <si>
    <t>PH-H</t>
  </si>
  <si>
    <t>PH-C</t>
  </si>
  <si>
    <t>Sick day</t>
  </si>
  <si>
    <t>Non-Worked Days</t>
  </si>
  <si>
    <t>Post-L</t>
  </si>
  <si>
    <t>Pre-J</t>
  </si>
  <si>
    <t>Post-leaving ISX4</t>
  </si>
  <si>
    <t>Pre-joining ISX4</t>
  </si>
  <si>
    <t>Comments</t>
  </si>
  <si>
    <t>Complete for the CALENDAR MONTH, not complete weeks</t>
  </si>
  <si>
    <t>INPUT DETAILS:</t>
  </si>
  <si>
    <t>ISX4 Resource: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</si>
  <si>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</si>
  <si>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</si>
  <si>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</si>
  <si>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</si>
  <si>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</si>
  <si>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</si>
  <si>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</si>
  <si>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</si>
  <si>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</si>
  <si>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</si>
  <si>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</si>
  <si>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Instructions</t>
  </si>
  <si>
    <t>Enter static reference data to the right- this flows through to each sheet</t>
  </si>
  <si>
    <t>N</t>
  </si>
  <si>
    <t>Note to admin</t>
  </si>
  <si>
    <t>OB</t>
  </si>
  <si>
    <t>Joined, onboarding, no charge to client</t>
  </si>
  <si>
    <t>T</t>
  </si>
  <si>
    <t>Training</t>
  </si>
  <si>
    <t>Application</t>
  </si>
  <si>
    <t>Title</t>
  </si>
  <si>
    <t>Time Spent (Days)</t>
  </si>
  <si>
    <t>Badge / Certification?</t>
  </si>
  <si>
    <t>Yes</t>
  </si>
  <si>
    <t>No</t>
  </si>
  <si>
    <t>Do NOT change the print range on the monthly sheets</t>
  </si>
  <si>
    <t>Not Yet Completed</t>
  </si>
  <si>
    <t>TRAINING DONE - Include both "T" (time off from client work to do it) and "Other" being training in addition to a full day on the client</t>
  </si>
  <si>
    <t>T Above ?</t>
  </si>
  <si>
    <t>Other</t>
  </si>
  <si>
    <t>Total</t>
  </si>
  <si>
    <t>PROJECT</t>
  </si>
  <si>
    <t>CLIENT:</t>
  </si>
  <si>
    <t>DAYS</t>
  </si>
  <si>
    <t>CLIENT</t>
  </si>
  <si>
    <t>Non Client</t>
  </si>
  <si>
    <t>Time</t>
  </si>
  <si>
    <t>Code</t>
  </si>
  <si>
    <t>Client #</t>
  </si>
  <si>
    <t>Checklist to ensure completeness and accuracy:</t>
  </si>
  <si>
    <t>BL</t>
  </si>
  <si>
    <t>PL</t>
  </si>
  <si>
    <t>Bereavement Leave</t>
  </si>
  <si>
    <t>Personal Leave</t>
  </si>
  <si>
    <t>Save this file as "ISX4 Timesheet [yourname] 2023"</t>
  </si>
  <si>
    <t>Apr</t>
  </si>
  <si>
    <t>Yellow cells on this tab for client are filled in</t>
  </si>
  <si>
    <t>The total time = the number of days and there is "ok" at the top of the days</t>
  </si>
  <si>
    <t>There is a code for each non-client day</t>
  </si>
  <si>
    <t>The training at the bottom is complete</t>
  </si>
  <si>
    <t>A PDF has been created</t>
  </si>
  <si>
    <t>The mail is to the correct email account</t>
  </si>
  <si>
    <t>The XLS and PDF are attached</t>
  </si>
  <si>
    <t>If there is an expense claim, it is also attached</t>
  </si>
  <si>
    <t>Sum</t>
  </si>
  <si>
    <t>#Days 2023</t>
  </si>
  <si>
    <t xml:space="preserve">     The "OUT" is fine as you are charging more than 22 days</t>
  </si>
  <si>
    <t>ISx4 Timesheet</t>
  </si>
  <si>
    <t>EXAMPLE…..</t>
  </si>
  <si>
    <r>
      <t xml:space="preserve">&lt; ADD A ROW - COPY   from above row, then </t>
    </r>
    <r>
      <rPr>
        <b/>
        <u/>
        <sz val="10"/>
        <color rgb="FFFF0000"/>
        <rFont val="Calibri"/>
        <family val="2"/>
        <scheme val="minor"/>
      </rPr>
      <t>hard code the date</t>
    </r>
  </si>
  <si>
    <r>
      <t>Enter as</t>
    </r>
    <r>
      <rPr>
        <b/>
        <sz val="11"/>
        <color theme="1"/>
        <rFont val="Calibri"/>
        <family val="2"/>
        <scheme val="minor"/>
      </rPr>
      <t xml:space="preserve"> DAYS or PART DAYS - NOT HOURS</t>
    </r>
    <r>
      <rPr>
        <sz val="11"/>
        <color theme="1"/>
        <rFont val="Calibri"/>
        <family val="2"/>
        <scheme val="minor"/>
      </rPr>
      <t xml:space="preserve">   -  Unless directed to do so.  
Enter Client Time AND Client Code.   
Enter Non-Client Time AND CODE to ensure the totals add to the number of days   &gt;&gt; Unless adding rows, ONLY ENTER IN THE YELLOW CELLS</t>
    </r>
  </si>
  <si>
    <r>
      <t xml:space="preserve">Complete the </t>
    </r>
    <r>
      <rPr>
        <b/>
        <sz val="11"/>
        <color theme="1"/>
        <rFont val="Calibri"/>
        <family val="2"/>
        <scheme val="minor"/>
      </rPr>
      <t xml:space="preserve">TRAINING SECTION </t>
    </r>
    <r>
      <rPr>
        <sz val="11"/>
        <color theme="1"/>
        <rFont val="Calibri"/>
        <family val="2"/>
        <scheme val="minor"/>
      </rPr>
      <t>at the bottom</t>
    </r>
  </si>
  <si>
    <r>
      <t xml:space="preserve">When the month is completed, save that month as a single PDF page (Excluding the Training at the bottom) - ISX4 Timesheet [yourname+month].pdf.  Submit BOTH the PDF and this XL file.          </t>
    </r>
    <r>
      <rPr>
        <b/>
        <sz val="11"/>
        <color rgb="FFFF0000"/>
        <rFont val="Calibri"/>
        <family val="2"/>
        <scheme val="minor"/>
      </rPr>
      <t>CHECK EVERYHING IS CORRECT</t>
    </r>
  </si>
  <si>
    <t>If you need more than 1 entry on a day, add an additional row - copy the preceeding row to the new row (to get the formulas) then hard enter the date.   There is no password to unlock the sheet.</t>
  </si>
  <si>
    <t>Egor Lipchinskiy</t>
  </si>
  <si>
    <t>SAS ABN</t>
  </si>
  <si>
    <t>FRAAI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</si>
</sst>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7" x14ac:knownFonts="1"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070C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b/>
      <u/>
      <sz val="10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C000"/>
        <bgColor indexed="64"/>
      </patternFill>
    </fill>
  </fills>
  <borders count="8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24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top" wrapText="1"/>
    </xf>
    <xf numFmtId="0" fontId="0" fillId="0" borderId="3" xfId="0" applyBorder="1"/>
    <xf numFmtId="0" fontId="0" fillId="0" borderId="5" xfId="0" applyBorder="1"/>
    <xf numFmtId="0" fontId="0" fillId="0" borderId="7" xfId="0" applyBorder="1"/>
    <xf numFmtId="0" fontId="0" fillId="0" borderId="0" xfId="0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0" fillId="3" borderId="9" xfId="0" applyFill="1" applyBorder="1" applyAlignment="1">
      <alignment horizontal="center" vertical="center" wrapText="1"/>
    </xf>
    <xf numFmtId="0" fontId="0" fillId="3" borderId="10" xfId="0" applyFill="1" applyBorder="1" applyAlignment="1">
      <alignment horizontal="center" vertical="center" wrapText="1"/>
    </xf>
    <xf numFmtId="0" fontId="0" fillId="3" borderId="11" xfId="0" applyFill="1" applyBorder="1" applyAlignment="1">
      <alignment horizontal="center" vertical="center" wrapText="1"/>
    </xf>
    <xf numFmtId="0" fontId="0" fillId="0" borderId="0" xfId="0" applyAlignment="1">
      <alignment vertical="top"/>
    </xf>
    <xf numFmtId="0" fontId="0" fillId="4" borderId="2" xfId="0" applyFill="1" applyBorder="1"/>
    <xf numFmtId="0" fontId="0" fillId="0" borderId="12" xfId="0" applyBorder="1"/>
    <xf numFmtId="0" fontId="0" fillId="4" borderId="4" xfId="0" applyFill="1" applyBorder="1"/>
    <xf numFmtId="0" fontId="0" fillId="0" borderId="0" xfId="0" applyBorder="1"/>
    <xf numFmtId="0" fontId="0" fillId="4" borderId="6" xfId="0" applyFill="1" applyBorder="1"/>
    <xf numFmtId="0" fontId="0" fillId="0" borderId="13" xfId="0" applyBorder="1"/>
    <xf numFmtId="0" fontId="0" fillId="3" borderId="1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0" fillId="0" borderId="16" xfId="0" applyBorder="1" applyAlignment="1">
      <alignment horizontal="center" vertical="top"/>
    </xf>
    <xf numFmtId="0" fontId="0" fillId="0" borderId="17" xfId="0" applyBorder="1" applyAlignment="1">
      <alignment vertical="top"/>
    </xf>
    <xf numFmtId="16" fontId="0" fillId="0" borderId="17" xfId="0" applyNumberFormat="1" applyBorder="1" applyAlignment="1">
      <alignment horizontal="center" vertical="top"/>
    </xf>
    <xf numFmtId="0" fontId="0" fillId="0" borderId="25" xfId="0" applyBorder="1" applyAlignment="1">
      <alignment horizontal="center" vertical="top"/>
    </xf>
    <xf numFmtId="0" fontId="0" fillId="0" borderId="28" xfId="0" applyBorder="1" applyAlignment="1">
      <alignment horizontal="center" vertical="top"/>
    </xf>
    <xf numFmtId="0" fontId="0" fillId="0" borderId="30" xfId="0" applyBorder="1" applyAlignment="1">
      <alignment horizontal="center" vertical="top"/>
    </xf>
    <xf numFmtId="0" fontId="3" fillId="2" borderId="29" xfId="0" applyFont="1" applyFill="1" applyBorder="1" applyAlignment="1">
      <alignment vertical="center"/>
    </xf>
    <xf numFmtId="0" fontId="0" fillId="0" borderId="30" xfId="0" applyBorder="1" applyAlignment="1">
      <alignment vertical="center"/>
    </xf>
    <xf numFmtId="0" fontId="6" fillId="0" borderId="0" xfId="0" applyFont="1" applyBorder="1" applyAlignment="1">
      <alignment vertical="center"/>
    </xf>
    <xf numFmtId="0" fontId="6" fillId="0" borderId="0" xfId="0" applyFont="1" applyAlignment="1">
      <alignment horizontal="center"/>
    </xf>
    <xf numFmtId="0" fontId="6" fillId="0" borderId="0" xfId="0" applyFont="1" applyAlignment="1"/>
    <xf numFmtId="0" fontId="6" fillId="0" borderId="0" xfId="0" applyFont="1"/>
    <xf numFmtId="0" fontId="0" fillId="0" borderId="45" xfId="0" applyBorder="1" applyAlignment="1">
      <alignment horizontal="left" vertical="top" wrapText="1"/>
    </xf>
    <xf numFmtId="0" fontId="0" fillId="0" borderId="47" xfId="0" applyBorder="1" applyAlignment="1">
      <alignment horizontal="left" vertical="top" wrapText="1"/>
    </xf>
    <xf numFmtId="0" fontId="0" fillId="0" borderId="50" xfId="0" applyBorder="1" applyAlignment="1">
      <alignment horizontal="left" vertical="top" wrapText="1"/>
    </xf>
    <xf numFmtId="0" fontId="0" fillId="0" borderId="57" xfId="0" applyBorder="1"/>
    <xf numFmtId="0" fontId="0" fillId="0" borderId="14" xfId="0" applyBorder="1"/>
    <xf numFmtId="0" fontId="3" fillId="0" borderId="0" xfId="0" applyFont="1" applyAlignment="1">
      <alignment horizontal="left"/>
    </xf>
    <xf numFmtId="164" fontId="0" fillId="0" borderId="1" xfId="0" applyNumberFormat="1" applyBorder="1" applyAlignment="1">
      <alignment horizontal="center"/>
    </xf>
    <xf numFmtId="164" fontId="0" fillId="0" borderId="0" xfId="0" applyNumberFormat="1" applyAlignment="1">
      <alignment horizontal="right" vertical="top" wrapText="1"/>
    </xf>
    <xf numFmtId="0" fontId="6" fillId="0" borderId="0" xfId="0" applyFont="1" applyAlignment="1">
      <alignment vertical="center"/>
    </xf>
    <xf numFmtId="0" fontId="0" fillId="0" borderId="15" xfId="0" applyBorder="1"/>
    <xf numFmtId="0" fontId="0" fillId="4" borderId="41" xfId="0" applyFill="1" applyBorder="1" applyAlignment="1">
      <alignment horizontal="center" vertical="center"/>
    </xf>
    <xf numFmtId="0" fontId="0" fillId="4" borderId="42" xfId="0" applyFill="1" applyBorder="1" applyAlignment="1">
      <alignment horizontal="center" vertical="center"/>
    </xf>
    <xf numFmtId="0" fontId="0" fillId="4" borderId="43" xfId="0" applyFill="1" applyBorder="1" applyAlignment="1">
      <alignment horizontal="center" vertical="center" wrapText="1"/>
    </xf>
    <xf numFmtId="0" fontId="0" fillId="0" borderId="44" xfId="0" applyBorder="1" applyAlignment="1">
      <alignment horizontal="left" vertical="top"/>
    </xf>
    <xf numFmtId="164" fontId="0" fillId="0" borderId="40" xfId="0" applyNumberFormat="1" applyBorder="1" applyAlignment="1">
      <alignment horizontal="center" vertical="top"/>
    </xf>
    <xf numFmtId="0" fontId="0" fillId="0" borderId="40" xfId="0" applyBorder="1" applyAlignment="1">
      <alignment horizontal="center" vertical="top"/>
    </xf>
    <xf numFmtId="0" fontId="0" fillId="0" borderId="46" xfId="0" applyBorder="1" applyAlignment="1">
      <alignment horizontal="left" vertical="top"/>
    </xf>
    <xf numFmtId="164" fontId="0" fillId="0" borderId="38" xfId="0" applyNumberFormat="1" applyBorder="1" applyAlignment="1">
      <alignment horizontal="center" vertical="top"/>
    </xf>
    <xf numFmtId="0" fontId="0" fillId="0" borderId="38" xfId="0" applyBorder="1" applyAlignment="1">
      <alignment horizontal="center" vertical="top"/>
    </xf>
    <xf numFmtId="0" fontId="0" fillId="0" borderId="58" xfId="0" applyBorder="1" applyAlignment="1">
      <alignment horizontal="left" vertical="top" wrapText="1"/>
    </xf>
    <xf numFmtId="0" fontId="0" fillId="0" borderId="59" xfId="0" applyBorder="1" applyAlignment="1">
      <alignment horizontal="left" vertical="top"/>
    </xf>
    <xf numFmtId="0" fontId="0" fillId="0" borderId="60" xfId="0" applyBorder="1" applyAlignment="1">
      <alignment horizontal="left" vertical="top"/>
    </xf>
    <xf numFmtId="0" fontId="0" fillId="0" borderId="21" xfId="0" applyBorder="1" applyAlignment="1">
      <alignment horizontal="left" vertical="top"/>
    </xf>
    <xf numFmtId="0" fontId="0" fillId="0" borderId="61" xfId="0" applyBorder="1" applyAlignment="1">
      <alignment horizontal="left" vertical="top"/>
    </xf>
    <xf numFmtId="164" fontId="0" fillId="0" borderId="62" xfId="0" applyNumberFormat="1" applyBorder="1" applyAlignment="1">
      <alignment horizontal="center" vertical="top"/>
    </xf>
    <xf numFmtId="0" fontId="0" fillId="0" borderId="62" xfId="0" applyBorder="1" applyAlignment="1">
      <alignment horizontal="center" vertical="top"/>
    </xf>
    <xf numFmtId="0" fontId="0" fillId="0" borderId="48" xfId="0" applyBorder="1" applyAlignment="1">
      <alignment horizontal="left" vertical="top"/>
    </xf>
    <xf numFmtId="164" fontId="0" fillId="0" borderId="49" xfId="0" applyNumberFormat="1" applyBorder="1" applyAlignment="1">
      <alignment horizontal="center" vertical="top"/>
    </xf>
    <xf numFmtId="0" fontId="0" fillId="0" borderId="49" xfId="0" applyBorder="1" applyAlignment="1">
      <alignment horizontal="center" vertical="top"/>
    </xf>
    <xf numFmtId="2" fontId="0" fillId="0" borderId="0" xfId="0" applyNumberFormat="1"/>
    <xf numFmtId="0" fontId="0" fillId="4" borderId="42" xfId="0" applyFill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0" fillId="0" borderId="28" xfId="0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3" fillId="2" borderId="10" xfId="0" applyFont="1" applyFill="1" applyBorder="1" applyAlignment="1">
      <alignment vertical="center"/>
    </xf>
    <xf numFmtId="0" fontId="0" fillId="0" borderId="67" xfId="0" applyBorder="1" applyAlignment="1">
      <alignment horizontal="left" vertical="top"/>
    </xf>
    <xf numFmtId="0" fontId="0" fillId="2" borderId="18" xfId="0" applyFill="1" applyBorder="1" applyAlignment="1">
      <alignment horizontal="left" vertical="top"/>
    </xf>
    <xf numFmtId="16" fontId="0" fillId="2" borderId="18" xfId="0" applyNumberFormat="1" applyFill="1" applyBorder="1" applyAlignment="1">
      <alignment horizontal="left" vertical="top"/>
    </xf>
    <xf numFmtId="0" fontId="0" fillId="2" borderId="18" xfId="0" applyFill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 vertical="top" wrapText="1"/>
    </xf>
    <xf numFmtId="0" fontId="9" fillId="0" borderId="0" xfId="0" applyFont="1" applyAlignment="1">
      <alignment horizontal="center"/>
    </xf>
    <xf numFmtId="0" fontId="8" fillId="0" borderId="28" xfId="0" applyFont="1" applyBorder="1" applyAlignment="1">
      <alignment vertical="center"/>
    </xf>
    <xf numFmtId="0" fontId="0" fillId="6" borderId="0" xfId="0" applyFill="1" applyAlignment="1">
      <alignment horizontal="right" vertical="top" wrapText="1"/>
    </xf>
    <xf numFmtId="0" fontId="0" fillId="6" borderId="0" xfId="0" applyFill="1" applyAlignment="1">
      <alignment horizontal="center"/>
    </xf>
    <xf numFmtId="0" fontId="0" fillId="0" borderId="22" xfId="0" applyBorder="1" applyAlignment="1">
      <alignment horizontal="center"/>
    </xf>
    <xf numFmtId="0" fontId="0" fillId="5" borderId="68" xfId="0" applyFill="1" applyBorder="1" applyAlignment="1">
      <alignment horizontal="center" vertical="top"/>
    </xf>
    <xf numFmtId="16" fontId="0" fillId="5" borderId="52" xfId="0" applyNumberFormat="1" applyFill="1" applyBorder="1" applyAlignment="1">
      <alignment horizontal="center" vertical="top"/>
    </xf>
    <xf numFmtId="0" fontId="0" fillId="5" borderId="69" xfId="0" applyFill="1" applyBorder="1" applyAlignment="1">
      <alignment horizontal="center" vertical="top"/>
    </xf>
    <xf numFmtId="0" fontId="0" fillId="5" borderId="52" xfId="0" applyFill="1" applyBorder="1" applyAlignment="1">
      <alignment vertical="top"/>
    </xf>
    <xf numFmtId="0" fontId="0" fillId="5" borderId="70" xfId="0" applyFill="1" applyBorder="1" applyAlignment="1">
      <alignment horizontal="left" vertical="top" wrapText="1"/>
    </xf>
    <xf numFmtId="0" fontId="0" fillId="5" borderId="16" xfId="0" applyFill="1" applyBorder="1" applyAlignment="1">
      <alignment horizontal="center" vertical="top"/>
    </xf>
    <xf numFmtId="16" fontId="0" fillId="5" borderId="17" xfId="0" applyNumberFormat="1" applyFill="1" applyBorder="1" applyAlignment="1">
      <alignment horizontal="center" vertical="top"/>
    </xf>
    <xf numFmtId="0" fontId="0" fillId="5" borderId="18" xfId="0" applyFill="1" applyBorder="1" applyAlignment="1">
      <alignment horizontal="center" vertical="top"/>
    </xf>
    <xf numFmtId="0" fontId="0" fillId="5" borderId="17" xfId="0" applyFill="1" applyBorder="1" applyAlignment="1">
      <alignment horizontal="center" vertical="top"/>
    </xf>
    <xf numFmtId="0" fontId="0" fillId="5" borderId="17" xfId="0" applyFill="1" applyBorder="1" applyAlignment="1">
      <alignment vertical="top"/>
    </xf>
    <xf numFmtId="0" fontId="0" fillId="5" borderId="19" xfId="0" applyFill="1" applyBorder="1" applyAlignment="1">
      <alignment horizontal="left" vertical="top" wrapText="1"/>
    </xf>
    <xf numFmtId="0" fontId="0" fillId="0" borderId="71" xfId="0" applyBorder="1" applyAlignment="1">
      <alignment horizontal="center"/>
    </xf>
    <xf numFmtId="0" fontId="0" fillId="0" borderId="55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72" xfId="0" applyBorder="1" applyAlignment="1">
      <alignment horizontal="center"/>
    </xf>
    <xf numFmtId="0" fontId="0" fillId="0" borderId="55" xfId="0" applyBorder="1"/>
    <xf numFmtId="0" fontId="0" fillId="0" borderId="73" xfId="0" applyBorder="1" applyAlignment="1">
      <alignment horizontal="left" vertical="top" wrapText="1"/>
    </xf>
    <xf numFmtId="0" fontId="0" fillId="5" borderId="69" xfId="0" applyFill="1" applyBorder="1" applyAlignment="1">
      <alignment horizontal="left" vertical="top"/>
    </xf>
    <xf numFmtId="0" fontId="0" fillId="5" borderId="18" xfId="0" applyFill="1" applyBorder="1" applyAlignment="1">
      <alignment horizontal="left" vertical="top"/>
    </xf>
    <xf numFmtId="16" fontId="0" fillId="5" borderId="18" xfId="0" applyNumberFormat="1" applyFill="1" applyBorder="1" applyAlignment="1">
      <alignment horizontal="left" vertical="top"/>
    </xf>
    <xf numFmtId="0" fontId="0" fillId="0" borderId="16" xfId="0" applyFill="1" applyBorder="1" applyAlignment="1">
      <alignment horizontal="center" vertical="top"/>
    </xf>
    <xf numFmtId="0" fontId="0" fillId="0" borderId="72" xfId="0" applyBorder="1"/>
    <xf numFmtId="0" fontId="0" fillId="0" borderId="1" xfId="0" applyBorder="1" applyAlignment="1">
      <alignment horizontal="center"/>
    </xf>
    <xf numFmtId="0" fontId="0" fillId="7" borderId="16" xfId="0" applyFill="1" applyBorder="1" applyAlignment="1">
      <alignment horizontal="center" vertical="top"/>
    </xf>
    <xf numFmtId="0" fontId="0" fillId="0" borderId="22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9" borderId="35" xfId="0" applyFill="1" applyBorder="1" applyAlignment="1">
      <alignment vertical="top"/>
    </xf>
    <xf numFmtId="0" fontId="0" fillId="9" borderId="0" xfId="0" applyFill="1"/>
    <xf numFmtId="0" fontId="0" fillId="9" borderId="36" xfId="0" applyFill="1" applyBorder="1" applyAlignment="1">
      <alignment vertical="top"/>
    </xf>
    <xf numFmtId="0" fontId="0" fillId="9" borderId="8" xfId="0" applyFill="1" applyBorder="1"/>
    <xf numFmtId="0" fontId="12" fillId="8" borderId="0" xfId="0" applyFont="1" applyFill="1"/>
    <xf numFmtId="0" fontId="11" fillId="8" borderId="0" xfId="0" applyFont="1" applyFill="1"/>
    <xf numFmtId="0" fontId="0" fillId="8" borderId="0" xfId="0" applyFill="1"/>
    <xf numFmtId="0" fontId="0" fillId="8" borderId="1" xfId="0" applyFill="1" applyBorder="1"/>
    <xf numFmtId="0" fontId="0" fillId="0" borderId="21" xfId="0" applyBorder="1" applyAlignment="1">
      <alignment horizontal="center"/>
    </xf>
    <xf numFmtId="2" fontId="0" fillId="0" borderId="0" xfId="0" applyNumberFormat="1" applyAlignment="1">
      <alignment horizontal="right"/>
    </xf>
    <xf numFmtId="2" fontId="0" fillId="0" borderId="1" xfId="0" applyNumberFormat="1" applyBorder="1" applyAlignment="1">
      <alignment horizontal="right"/>
    </xf>
    <xf numFmtId="0" fontId="13" fillId="0" borderId="0" xfId="0" applyFont="1" applyAlignment="1">
      <alignment horizontal="center"/>
    </xf>
    <xf numFmtId="0" fontId="0" fillId="0" borderId="7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5" xfId="0" applyBorder="1" applyAlignment="1">
      <alignment horizontal="center"/>
    </xf>
    <xf numFmtId="0" fontId="0" fillId="0" borderId="76" xfId="0" applyBorder="1" applyAlignment="1">
      <alignment horizontal="center"/>
    </xf>
    <xf numFmtId="0" fontId="0" fillId="0" borderId="6" xfId="0" applyBorder="1"/>
    <xf numFmtId="0" fontId="0" fillId="3" borderId="9" xfId="0" applyFill="1" applyBorder="1" applyAlignment="1">
      <alignment horizontal="center"/>
    </xf>
    <xf numFmtId="0" fontId="0" fillId="4" borderId="10" xfId="0" applyFill="1" applyBorder="1" applyAlignment="1">
      <alignment horizontal="center" vertical="top"/>
    </xf>
    <xf numFmtId="0" fontId="0" fillId="4" borderId="11" xfId="0" applyFill="1" applyBorder="1" applyAlignment="1">
      <alignment horizontal="center" vertical="top"/>
    </xf>
    <xf numFmtId="0" fontId="0" fillId="4" borderId="10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2" borderId="19" xfId="0" applyFill="1" applyBorder="1" applyAlignment="1">
      <alignment horizontal="left" vertical="top" wrapText="1"/>
    </xf>
    <xf numFmtId="0" fontId="0" fillId="0" borderId="22" xfId="0" applyBorder="1" applyAlignment="1">
      <alignment horizontal="center"/>
    </xf>
    <xf numFmtId="0" fontId="0" fillId="0" borderId="37" xfId="0" applyBorder="1" applyAlignment="1">
      <alignment horizontal="left" vertical="top"/>
    </xf>
    <xf numFmtId="0" fontId="0" fillId="0" borderId="56" xfId="0" applyBorder="1" applyAlignment="1">
      <alignment horizontal="left" vertical="top"/>
    </xf>
    <xf numFmtId="0" fontId="0" fillId="4" borderId="42" xfId="0" applyFill="1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9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0" fillId="5" borderId="0" xfId="0" applyFill="1"/>
    <xf numFmtId="0" fontId="0" fillId="10" borderId="0" xfId="0" applyFill="1"/>
    <xf numFmtId="0" fontId="0" fillId="0" borderId="2" xfId="0" applyBorder="1"/>
    <xf numFmtId="0" fontId="0" fillId="0" borderId="4" xfId="0" applyBorder="1"/>
    <xf numFmtId="0" fontId="0" fillId="0" borderId="78" xfId="0" applyBorder="1" applyAlignment="1">
      <alignment vertical="top"/>
    </xf>
    <xf numFmtId="0" fontId="0" fillId="0" borderId="79" xfId="0" applyBorder="1" applyAlignment="1">
      <alignment vertical="top" wrapText="1"/>
    </xf>
    <xf numFmtId="0" fontId="0" fillId="0" borderId="46" xfId="0" applyBorder="1" applyAlignment="1">
      <alignment vertical="top"/>
    </xf>
    <xf numFmtId="0" fontId="0" fillId="0" borderId="47" xfId="0" applyBorder="1" applyAlignment="1">
      <alignment vertical="top" wrapText="1"/>
    </xf>
    <xf numFmtId="0" fontId="0" fillId="0" borderId="48" xfId="0" applyBorder="1" applyAlignment="1">
      <alignment vertical="top"/>
    </xf>
    <xf numFmtId="0" fontId="0" fillId="0" borderId="50" xfId="0" applyBorder="1" applyAlignment="1">
      <alignment vertical="top" wrapText="1"/>
    </xf>
    <xf numFmtId="0" fontId="0" fillId="4" borderId="12" xfId="0" applyFill="1" applyBorder="1"/>
    <xf numFmtId="0" fontId="0" fillId="4" borderId="0" xfId="0" applyFill="1" applyBorder="1"/>
    <xf numFmtId="0" fontId="0" fillId="4" borderId="13" xfId="0" applyFill="1" applyBorder="1"/>
    <xf numFmtId="0" fontId="0" fillId="11" borderId="16" xfId="0" applyFill="1" applyBorder="1" applyAlignment="1">
      <alignment horizontal="center" vertical="top"/>
    </xf>
    <xf numFmtId="16" fontId="0" fillId="11" borderId="17" xfId="0" applyNumberFormat="1" applyFill="1" applyBorder="1" applyAlignment="1">
      <alignment horizontal="center" vertical="top"/>
    </xf>
    <xf numFmtId="0" fontId="0" fillId="5" borderId="0" xfId="0" applyFill="1" applyAlignment="1">
      <alignment horizontal="left" vertical="top" wrapText="1"/>
    </xf>
    <xf numFmtId="0" fontId="0" fillId="7" borderId="16" xfId="0" applyFill="1" applyBorder="1" applyAlignment="1" applyProtection="1">
      <alignment horizontal="center" vertical="top"/>
      <protection locked="0"/>
    </xf>
    <xf numFmtId="0" fontId="0" fillId="2" borderId="18" xfId="0" applyFill="1" applyBorder="1" applyAlignment="1" applyProtection="1">
      <alignment horizontal="left" vertical="top"/>
      <protection locked="0"/>
    </xf>
    <xf numFmtId="0" fontId="0" fillId="2" borderId="18" xfId="0" applyFill="1" applyBorder="1" applyAlignment="1" applyProtection="1">
      <alignment horizontal="center" vertical="top"/>
      <protection locked="0"/>
    </xf>
    <xf numFmtId="16" fontId="0" fillId="2" borderId="18" xfId="0" applyNumberFormat="1" applyFill="1" applyBorder="1" applyAlignment="1" applyProtection="1">
      <alignment horizontal="left" vertical="top"/>
      <protection locked="0"/>
    </xf>
    <xf numFmtId="0" fontId="0" fillId="5" borderId="16" xfId="0" applyFill="1" applyBorder="1" applyAlignment="1" applyProtection="1">
      <alignment horizontal="center" vertical="top"/>
      <protection locked="0"/>
    </xf>
    <xf numFmtId="16" fontId="0" fillId="5" borderId="18" xfId="0" applyNumberFormat="1" applyFill="1" applyBorder="1" applyAlignment="1" applyProtection="1">
      <alignment horizontal="left" vertical="top"/>
      <protection locked="0"/>
    </xf>
    <xf numFmtId="0" fontId="0" fillId="5" borderId="18" xfId="0" applyFill="1" applyBorder="1" applyAlignment="1" applyProtection="1">
      <alignment horizontal="center" vertical="top"/>
      <protection locked="0"/>
    </xf>
    <xf numFmtId="0" fontId="0" fillId="5" borderId="68" xfId="0" applyFill="1" applyBorder="1" applyAlignment="1" applyProtection="1">
      <alignment horizontal="center" vertical="top"/>
      <protection locked="0"/>
    </xf>
    <xf numFmtId="0" fontId="0" fillId="5" borderId="69" xfId="0" applyFill="1" applyBorder="1" applyAlignment="1" applyProtection="1">
      <alignment horizontal="left" vertical="top"/>
      <protection locked="0"/>
    </xf>
    <xf numFmtId="0" fontId="0" fillId="5" borderId="69" xfId="0" applyFill="1" applyBorder="1" applyAlignment="1" applyProtection="1">
      <alignment horizontal="center" vertical="top"/>
      <protection locked="0"/>
    </xf>
    <xf numFmtId="0" fontId="0" fillId="5" borderId="18" xfId="0" applyFill="1" applyBorder="1" applyAlignment="1" applyProtection="1">
      <alignment horizontal="left" vertical="top"/>
      <protection locked="0"/>
    </xf>
    <xf numFmtId="0" fontId="0" fillId="0" borderId="71" xfId="0" applyBorder="1" applyAlignment="1" applyProtection="1">
      <alignment horizontal="center"/>
      <protection locked="0"/>
    </xf>
    <xf numFmtId="0" fontId="0" fillId="0" borderId="72" xfId="0" applyBorder="1" applyAlignment="1" applyProtection="1">
      <alignment horizontal="center"/>
      <protection locked="0"/>
    </xf>
    <xf numFmtId="0" fontId="0" fillId="0" borderId="21" xfId="0" applyBorder="1" applyAlignment="1" applyProtection="1">
      <alignment horizontal="center"/>
      <protection locked="0"/>
    </xf>
    <xf numFmtId="0" fontId="0" fillId="0" borderId="72" xfId="0" applyBorder="1" applyProtection="1">
      <protection locked="0"/>
    </xf>
    <xf numFmtId="0" fontId="0" fillId="5" borderId="70" xfId="0" applyFill="1" applyBorder="1" applyAlignment="1" applyProtection="1">
      <alignment horizontal="left" vertical="top" wrapText="1"/>
      <protection locked="0"/>
    </xf>
    <xf numFmtId="0" fontId="0" fillId="5" borderId="19" xfId="0" applyFill="1" applyBorder="1" applyAlignment="1" applyProtection="1">
      <alignment horizontal="left" vertical="top" wrapText="1"/>
      <protection locked="0"/>
    </xf>
    <xf numFmtId="0" fontId="0" fillId="2" borderId="19" xfId="0" applyFill="1" applyBorder="1" applyAlignment="1" applyProtection="1">
      <alignment horizontal="left" vertical="top" wrapText="1"/>
      <protection locked="0"/>
    </xf>
    <xf numFmtId="0" fontId="0" fillId="0" borderId="73" xfId="0" applyBorder="1" applyAlignment="1" applyProtection="1">
      <alignment horizontal="left" vertical="top" wrapText="1"/>
      <protection locked="0"/>
    </xf>
    <xf numFmtId="0" fontId="0" fillId="0" borderId="44" xfId="0" applyBorder="1" applyAlignment="1" applyProtection="1">
      <alignment horizontal="left" vertical="top"/>
      <protection locked="0"/>
    </xf>
    <xf numFmtId="0" fontId="0" fillId="0" borderId="67" xfId="0" applyBorder="1" applyAlignment="1" applyProtection="1">
      <alignment horizontal="left" vertical="top"/>
      <protection locked="0"/>
    </xf>
    <xf numFmtId="164" fontId="0" fillId="0" borderId="40" xfId="0" applyNumberFormat="1" applyBorder="1" applyAlignment="1" applyProtection="1">
      <alignment horizontal="center" vertical="top"/>
      <protection locked="0"/>
    </xf>
    <xf numFmtId="0" fontId="0" fillId="0" borderId="40" xfId="0" applyBorder="1" applyAlignment="1" applyProtection="1">
      <alignment horizontal="center" vertical="top"/>
      <protection locked="0"/>
    </xf>
    <xf numFmtId="0" fontId="0" fillId="0" borderId="45" xfId="0" applyBorder="1" applyAlignment="1" applyProtection="1">
      <alignment horizontal="left" vertical="top" wrapText="1"/>
      <protection locked="0"/>
    </xf>
    <xf numFmtId="0" fontId="0" fillId="0" borderId="46" xfId="0" applyBorder="1" applyAlignment="1" applyProtection="1">
      <alignment horizontal="left" vertical="top"/>
      <protection locked="0"/>
    </xf>
    <xf numFmtId="0" fontId="0" fillId="0" borderId="37" xfId="0" applyBorder="1" applyAlignment="1" applyProtection="1">
      <alignment horizontal="left" vertical="top"/>
      <protection locked="0"/>
    </xf>
    <xf numFmtId="164" fontId="0" fillId="0" borderId="38" xfId="0" applyNumberFormat="1" applyBorder="1" applyAlignment="1" applyProtection="1">
      <alignment horizontal="center" vertical="top"/>
      <protection locked="0"/>
    </xf>
    <xf numFmtId="0" fontId="0" fillId="0" borderId="38" xfId="0" applyBorder="1" applyAlignment="1" applyProtection="1">
      <alignment horizontal="center" vertical="top"/>
      <protection locked="0"/>
    </xf>
    <xf numFmtId="0" fontId="0" fillId="0" borderId="47" xfId="0" applyBorder="1" applyAlignment="1" applyProtection="1">
      <alignment horizontal="left" vertical="top" wrapText="1"/>
      <protection locked="0"/>
    </xf>
    <xf numFmtId="0" fontId="0" fillId="0" borderId="58" xfId="0" applyBorder="1" applyAlignment="1" applyProtection="1">
      <alignment horizontal="left" vertical="top" wrapText="1"/>
      <protection locked="0"/>
    </xf>
    <xf numFmtId="0" fontId="0" fillId="0" borderId="59" xfId="0" applyBorder="1" applyAlignment="1" applyProtection="1">
      <alignment horizontal="left" vertical="top"/>
      <protection locked="0"/>
    </xf>
    <xf numFmtId="0" fontId="0" fillId="0" borderId="60" xfId="0" applyBorder="1" applyAlignment="1" applyProtection="1">
      <alignment horizontal="left" vertical="top"/>
      <protection locked="0"/>
    </xf>
    <xf numFmtId="0" fontId="0" fillId="0" borderId="21" xfId="0" applyBorder="1" applyAlignment="1" applyProtection="1">
      <alignment horizontal="left" vertical="top"/>
      <protection locked="0"/>
    </xf>
    <xf numFmtId="0" fontId="0" fillId="0" borderId="61" xfId="0" applyBorder="1" applyAlignment="1" applyProtection="1">
      <alignment horizontal="left" vertical="top"/>
      <protection locked="0"/>
    </xf>
    <xf numFmtId="164" fontId="0" fillId="0" borderId="62" xfId="0" applyNumberFormat="1" applyBorder="1" applyAlignment="1" applyProtection="1">
      <alignment horizontal="center" vertical="top"/>
      <protection locked="0"/>
    </xf>
    <xf numFmtId="0" fontId="0" fillId="0" borderId="62" xfId="0" applyBorder="1" applyAlignment="1" applyProtection="1">
      <alignment horizontal="center" vertical="top"/>
      <protection locked="0"/>
    </xf>
    <xf numFmtId="0" fontId="0" fillId="0" borderId="48" xfId="0" applyBorder="1" applyAlignment="1" applyProtection="1">
      <alignment horizontal="left" vertical="top"/>
      <protection locked="0"/>
    </xf>
    <xf numFmtId="0" fontId="0" fillId="0" borderId="56" xfId="0" applyBorder="1" applyAlignment="1" applyProtection="1">
      <alignment horizontal="left" vertical="top"/>
      <protection locked="0"/>
    </xf>
    <xf numFmtId="164" fontId="0" fillId="0" borderId="49" xfId="0" applyNumberFormat="1" applyBorder="1" applyAlignment="1" applyProtection="1">
      <alignment horizontal="center" vertical="top"/>
      <protection locked="0"/>
    </xf>
    <xf numFmtId="0" fontId="0" fillId="0" borderId="49" xfId="0" applyBorder="1" applyAlignment="1" applyProtection="1">
      <alignment horizontal="center" vertical="top"/>
      <protection locked="0"/>
    </xf>
    <xf numFmtId="0" fontId="0" fillId="0" borderId="50" xfId="0" applyBorder="1" applyAlignment="1" applyProtection="1">
      <alignment horizontal="left" vertical="top" wrapText="1"/>
      <protection locked="0"/>
    </xf>
    <xf numFmtId="0" fontId="0" fillId="0" borderId="0" xfId="0" applyAlignment="1" applyProtection="1">
      <alignment vertical="top"/>
      <protection locked="0"/>
    </xf>
    <xf numFmtId="0" fontId="3" fillId="2" borderId="9" xfId="0" applyFont="1" applyFill="1" applyBorder="1" applyAlignment="1">
      <alignment horizontal="center" vertical="center"/>
    </xf>
    <xf numFmtId="0" fontId="3" fillId="2" borderId="64" xfId="0" applyFont="1" applyFill="1" applyBorder="1" applyAlignment="1">
      <alignment horizontal="center" vertical="center"/>
    </xf>
    <xf numFmtId="0" fontId="3" fillId="0" borderId="65" xfId="0" applyFont="1" applyFill="1" applyBorder="1" applyAlignment="1">
      <alignment horizontal="center" vertical="center"/>
    </xf>
    <xf numFmtId="0" fontId="3" fillId="0" borderId="66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4" fillId="6" borderId="33" xfId="0" applyFont="1" applyFill="1" applyBorder="1" applyAlignment="1">
      <alignment horizontal="center" vertical="center" wrapText="1"/>
    </xf>
    <xf numFmtId="0" fontId="4" fillId="6" borderId="63" xfId="0" applyFont="1" applyFill="1" applyBorder="1" applyAlignment="1">
      <alignment horizontal="center" vertical="center" wrapText="1"/>
    </xf>
    <xf numFmtId="0" fontId="4" fillId="6" borderId="34" xfId="0" applyFont="1" applyFill="1" applyBorder="1" applyAlignment="1">
      <alignment horizontal="center" vertical="center" wrapText="1"/>
    </xf>
    <xf numFmtId="0" fontId="0" fillId="0" borderId="65" xfId="0" applyBorder="1" applyAlignment="1">
      <alignment horizontal="center"/>
    </xf>
    <xf numFmtId="0" fontId="0" fillId="0" borderId="77" xfId="0" applyBorder="1" applyAlignment="1">
      <alignment horizontal="center"/>
    </xf>
    <xf numFmtId="0" fontId="7" fillId="6" borderId="22" xfId="0" applyFont="1" applyFill="1" applyBorder="1" applyAlignment="1">
      <alignment horizontal="center" vertical="center"/>
    </xf>
    <xf numFmtId="0" fontId="7" fillId="6" borderId="23" xfId="0" applyFont="1" applyFill="1" applyBorder="1" applyAlignment="1">
      <alignment horizontal="center" vertical="center"/>
    </xf>
    <xf numFmtId="0" fontId="7" fillId="6" borderId="24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left" vertical="top" wrapText="1"/>
    </xf>
    <xf numFmtId="0" fontId="11" fillId="0" borderId="29" xfId="0" applyFont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29" xfId="0" applyFont="1" applyFill="1" applyBorder="1" applyAlignment="1">
      <alignment horizontal="left" vertical="top" wrapText="1"/>
    </xf>
    <xf numFmtId="0" fontId="11" fillId="0" borderId="26" xfId="0" applyFont="1" applyBorder="1" applyAlignment="1">
      <alignment horizontal="left" vertical="top" wrapText="1"/>
    </xf>
    <xf numFmtId="0" fontId="11" fillId="0" borderId="27" xfId="0" applyFont="1" applyBorder="1" applyAlignment="1">
      <alignment horizontal="left" vertical="top" wrapText="1"/>
    </xf>
    <xf numFmtId="0" fontId="11" fillId="0" borderId="31" xfId="0" applyFont="1" applyBorder="1" applyAlignment="1">
      <alignment horizontal="left" vertical="top" wrapText="1"/>
    </xf>
    <xf numFmtId="0" fontId="11" fillId="0" borderId="32" xfId="0" applyFont="1" applyBorder="1" applyAlignment="1">
      <alignment horizontal="left" vertical="top" wrapText="1"/>
    </xf>
    <xf numFmtId="0" fontId="2" fillId="0" borderId="12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8" fillId="8" borderId="6" xfId="0" applyFont="1" applyFill="1" applyBorder="1" applyAlignment="1">
      <alignment horizontal="center"/>
    </xf>
    <xf numFmtId="0" fontId="8" fillId="8" borderId="11" xfId="0" applyFont="1" applyFill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0" fillId="4" borderId="42" xfId="0" applyFill="1" applyBorder="1" applyAlignment="1">
      <alignment horizontal="center" vertical="center"/>
    </xf>
    <xf numFmtId="0" fontId="0" fillId="0" borderId="51" xfId="0" applyBorder="1" applyAlignment="1">
      <alignment horizontal="left" vertical="top"/>
    </xf>
    <xf numFmtId="0" fontId="0" fillId="0" borderId="52" xfId="0" applyBorder="1" applyAlignment="1">
      <alignment horizontal="left" vertical="top"/>
    </xf>
    <xf numFmtId="0" fontId="0" fillId="0" borderId="53" xfId="0" applyBorder="1" applyAlignment="1">
      <alignment horizontal="left" vertical="top"/>
    </xf>
    <xf numFmtId="0" fontId="0" fillId="0" borderId="39" xfId="0" applyBorder="1" applyAlignment="1">
      <alignment horizontal="left" vertical="top"/>
    </xf>
    <xf numFmtId="0" fontId="0" fillId="0" borderId="17" xfId="0" applyBorder="1" applyAlignment="1">
      <alignment horizontal="left" vertical="top"/>
    </xf>
    <xf numFmtId="0" fontId="0" fillId="0" borderId="37" xfId="0" applyBorder="1" applyAlignment="1">
      <alignment horizontal="left" vertical="top"/>
    </xf>
    <xf numFmtId="0" fontId="0" fillId="0" borderId="54" xfId="0" applyBorder="1" applyAlignment="1">
      <alignment horizontal="left" vertical="top"/>
    </xf>
    <xf numFmtId="0" fontId="0" fillId="0" borderId="55" xfId="0" applyBorder="1" applyAlignment="1">
      <alignment horizontal="left" vertical="top"/>
    </xf>
    <xf numFmtId="0" fontId="0" fillId="0" borderId="56" xfId="0" applyBorder="1" applyAlignment="1">
      <alignment horizontal="left" vertical="top"/>
    </xf>
    <xf numFmtId="0" fontId="0" fillId="0" borderId="51" xfId="0" applyBorder="1" applyAlignment="1" applyProtection="1">
      <alignment horizontal="left" vertical="top"/>
      <protection locked="0"/>
    </xf>
    <xf numFmtId="0" fontId="0" fillId="0" borderId="52" xfId="0" applyBorder="1" applyAlignment="1" applyProtection="1">
      <alignment horizontal="left" vertical="top"/>
      <protection locked="0"/>
    </xf>
    <xf numFmtId="0" fontId="0" fillId="0" borderId="53" xfId="0" applyBorder="1" applyAlignment="1" applyProtection="1">
      <alignment horizontal="left" vertical="top"/>
      <protection locked="0"/>
    </xf>
    <xf numFmtId="0" fontId="0" fillId="0" borderId="39" xfId="0" applyBorder="1" applyAlignment="1" applyProtection="1">
      <alignment horizontal="left" vertical="top"/>
      <protection locked="0"/>
    </xf>
    <xf numFmtId="0" fontId="0" fillId="0" borderId="17" xfId="0" applyBorder="1" applyAlignment="1" applyProtection="1">
      <alignment horizontal="left" vertical="top"/>
      <protection locked="0"/>
    </xf>
    <xf numFmtId="0" fontId="0" fillId="0" borderId="37" xfId="0" applyBorder="1" applyAlignment="1" applyProtection="1">
      <alignment horizontal="left" vertical="top"/>
      <protection locked="0"/>
    </xf>
    <xf numFmtId="0" fontId="0" fillId="0" borderId="54" xfId="0" applyBorder="1" applyAlignment="1" applyProtection="1">
      <alignment horizontal="left" vertical="top"/>
      <protection locked="0"/>
    </xf>
    <xf numFmtId="0" fontId="0" fillId="0" borderId="55" xfId="0" applyBorder="1" applyAlignment="1" applyProtection="1">
      <alignment horizontal="left" vertical="top"/>
      <protection locked="0"/>
    </xf>
    <xf numFmtId="0" fontId="0" fillId="0" borderId="56" xfId="0" applyBorder="1" applyAlignment="1" applyProtection="1">
      <alignment horizontal="left" vertical="top"/>
      <protection locked="0"/>
    </xf>
    <xf numFmtId="0" fontId="7" fillId="0" borderId="0" xfId="0" applyFont="1" applyAlignment="1">
      <alignment horizontal="center"/>
    </xf>
    <xf numFmtId="0" fontId="8" fillId="8" borderId="9" xfId="0" applyFont="1" applyFill="1" applyBorder="1" applyAlignment="1">
      <alignment horizontal="center"/>
    </xf>
    <xf numFmtId="17" fontId="5" fillId="0" borderId="0" xfId="0" applyNumberFormat="1" applyFont="1" applyBorder="1" applyAlignment="1">
      <alignment horizontal="center"/>
    </xf>
    <xf numFmtId="0" fontId="10" fillId="8" borderId="9" xfId="0" applyFont="1" applyFill="1" applyBorder="1" applyAlignment="1">
      <alignment horizontal="center"/>
    </xf>
    <xf numFmtId="0" fontId="10" fillId="8" borderId="1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4</xdr:row>
      <xdr:rowOff>0</xdr:rowOff>
    </xdr:from>
    <xdr:to>
      <xdr:col>7</xdr:col>
      <xdr:colOff>304800</xdr:colOff>
      <xdr:row>5</xdr:row>
      <xdr:rowOff>129540</xdr:rowOff>
    </xdr:to>
    <xdr:sp macro="" textlink="">
      <xdr:nvSpPr>
        <xdr:cNvPr id="1025" name="AutoShape 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6004560" y="5562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1</xdr:colOff>
      <xdr:row>0</xdr:row>
      <xdr:rowOff>0</xdr:rowOff>
    </xdr:from>
    <xdr:to>
      <xdr:col>11</xdr:col>
      <xdr:colOff>1185333</xdr:colOff>
      <xdr:row>4</xdr:row>
      <xdr:rowOff>19623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0"/>
          <a:ext cx="9842499" cy="749873"/>
        </a:xfrm>
        <a:prstGeom prst="rect">
          <a:avLst/>
        </a:prstGeom>
      </xdr:spPr>
    </xdr:pic>
    <xdr:clientData/>
  </xdr:twoCellAnchor>
  <xdr:twoCellAnchor>
    <xdr:from>
      <xdr:col>7</xdr:col>
      <xdr:colOff>425450</xdr:colOff>
      <xdr:row>6</xdr:row>
      <xdr:rowOff>50800</xdr:rowOff>
    </xdr:from>
    <xdr:to>
      <xdr:col>12</xdr:col>
      <xdr:colOff>499534</xdr:colOff>
      <xdr:row>16</xdr:row>
      <xdr:rowOff>559859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5807075" y="1127125"/>
          <a:ext cx="4712759" cy="3919009"/>
        </a:xfrm>
        <a:prstGeom prst="ellipse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7</xdr:col>
      <xdr:colOff>85725</xdr:colOff>
      <xdr:row>11</xdr:row>
      <xdr:rowOff>114300</xdr:rowOff>
    </xdr:from>
    <xdr:to>
      <xdr:col>9</xdr:col>
      <xdr:colOff>600075</xdr:colOff>
      <xdr:row>11</xdr:row>
      <xdr:rowOff>171450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 flipV="1">
          <a:off x="5467350" y="2143125"/>
          <a:ext cx="1543050" cy="5715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457200</xdr:colOff>
      <xdr:row>9</xdr:row>
      <xdr:rowOff>104775</xdr:rowOff>
    </xdr:from>
    <xdr:to>
      <xdr:col>10</xdr:col>
      <xdr:colOff>361950</xdr:colOff>
      <xdr:row>11</xdr:row>
      <xdr:rowOff>133350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CxnSpPr/>
      </xdr:nvCxnSpPr>
      <xdr:spPr>
        <a:xfrm flipV="1">
          <a:off x="5838825" y="1571625"/>
          <a:ext cx="1609725" cy="59055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88908</xdr:colOff>
      <xdr:row>0</xdr:row>
      <xdr:rowOff>0</xdr:rowOff>
    </xdr:from>
    <xdr:to>
      <xdr:col>10</xdr:col>
      <xdr:colOff>3174</xdr:colOff>
      <xdr:row>3</xdr:row>
      <xdr:rowOff>152400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79958" y="0"/>
          <a:ext cx="1930391" cy="752475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38100</xdr:colOff>
      <xdr:row>0</xdr:row>
      <xdr:rowOff>0</xdr:rowOff>
    </xdr:from>
    <xdr:to>
      <xdr:col>10</xdr:col>
      <xdr:colOff>0</xdr:colOff>
      <xdr:row>3</xdr:row>
      <xdr:rowOff>172205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29150" y="0"/>
          <a:ext cx="1981200" cy="77228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44177</xdr:colOff>
      <xdr:row>0</xdr:row>
      <xdr:rowOff>1</xdr:rowOff>
    </xdr:from>
    <xdr:to>
      <xdr:col>10</xdr:col>
      <xdr:colOff>28575</xdr:colOff>
      <xdr:row>3</xdr:row>
      <xdr:rowOff>180976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35227" y="1"/>
          <a:ext cx="2003698" cy="781050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57150</xdr:colOff>
      <xdr:row>0</xdr:row>
      <xdr:rowOff>0</xdr:rowOff>
    </xdr:from>
    <xdr:to>
      <xdr:col>9</xdr:col>
      <xdr:colOff>1190624</xdr:colOff>
      <xdr:row>3</xdr:row>
      <xdr:rowOff>149928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8200" y="0"/>
          <a:ext cx="1924049" cy="750003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85725</xdr:colOff>
      <xdr:row>0</xdr:row>
      <xdr:rowOff>0</xdr:rowOff>
    </xdr:from>
    <xdr:to>
      <xdr:col>9</xdr:col>
      <xdr:colOff>1209674</xdr:colOff>
      <xdr:row>3</xdr:row>
      <xdr:rowOff>142800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76775" y="0"/>
          <a:ext cx="1914524" cy="742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123825</xdr:colOff>
      <xdr:row>0</xdr:row>
      <xdr:rowOff>9525</xdr:rowOff>
    </xdr:from>
    <xdr:to>
      <xdr:col>9</xdr:col>
      <xdr:colOff>1209674</xdr:colOff>
      <xdr:row>3</xdr:row>
      <xdr:rowOff>190491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24375" y="9525"/>
          <a:ext cx="1876424" cy="742941"/>
        </a:xfrm>
        <a:prstGeom prst="rect">
          <a:avLst/>
        </a:prstGeom>
      </xdr:spPr>
    </xdr:pic>
    <xdr:clientData/>
  </xdr:twoCellAnchor>
  <xdr:twoCellAnchor>
    <xdr:from>
      <xdr:col>2</xdr:col>
      <xdr:colOff>390526</xdr:colOff>
      <xdr:row>9</xdr:row>
      <xdr:rowOff>9526</xdr:rowOff>
    </xdr:from>
    <xdr:to>
      <xdr:col>10</xdr:col>
      <xdr:colOff>276225</xdr:colOff>
      <xdr:row>19</xdr:row>
      <xdr:rowOff>47625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 flipH="1" flipV="1">
          <a:off x="1447801" y="1638301"/>
          <a:ext cx="5248274" cy="1657349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495300</xdr:colOff>
      <xdr:row>8</xdr:row>
      <xdr:rowOff>1</xdr:rowOff>
    </xdr:from>
    <xdr:to>
      <xdr:col>5</xdr:col>
      <xdr:colOff>257177</xdr:colOff>
      <xdr:row>69</xdr:row>
      <xdr:rowOff>47625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CxnSpPr/>
      </xdr:nvCxnSpPr>
      <xdr:spPr>
        <a:xfrm flipV="1">
          <a:off x="495300" y="1457326"/>
          <a:ext cx="2266952" cy="9782174"/>
        </a:xfrm>
        <a:prstGeom prst="straightConnector1">
          <a:avLst/>
        </a:prstGeom>
        <a:ln w="3810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304800</xdr:colOff>
      <xdr:row>13</xdr:row>
      <xdr:rowOff>123826</xdr:rowOff>
    </xdr:from>
    <xdr:to>
      <xdr:col>7</xdr:col>
      <xdr:colOff>762000</xdr:colOff>
      <xdr:row>19</xdr:row>
      <xdr:rowOff>57150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/>
      </xdr:nvSpPr>
      <xdr:spPr>
        <a:xfrm>
          <a:off x="2352675" y="2400301"/>
          <a:ext cx="2019300" cy="904874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ctr"/>
        <a:lstStyle/>
        <a:p>
          <a:pPr algn="ctr"/>
          <a:r>
            <a:rPr lang="en-GB" sz="1000">
              <a:solidFill>
                <a:schemeClr val="tx1"/>
              </a:solidFill>
            </a:rPr>
            <a:t>Enter the client NUMBER,</a:t>
          </a:r>
          <a:r>
            <a:rPr lang="en-GB" sz="1000" baseline="0">
              <a:solidFill>
                <a:schemeClr val="tx1"/>
              </a:solidFill>
            </a:rPr>
            <a:t> NOT the name... it will flow through</a:t>
          </a:r>
          <a:endParaRPr lang="en-GB" sz="1000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0</xdr:colOff>
      <xdr:row>20</xdr:row>
      <xdr:rowOff>19050</xdr:rowOff>
    </xdr:from>
    <xdr:to>
      <xdr:col>9</xdr:col>
      <xdr:colOff>0</xdr:colOff>
      <xdr:row>22</xdr:row>
      <xdr:rowOff>152400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/>
      </xdr:nvSpPr>
      <xdr:spPr>
        <a:xfrm>
          <a:off x="0" y="3429000"/>
          <a:ext cx="5191125" cy="457200"/>
        </a:xfrm>
        <a:prstGeom prst="ellipse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66676</xdr:colOff>
      <xdr:row>0</xdr:row>
      <xdr:rowOff>0</xdr:rowOff>
    </xdr:from>
    <xdr:to>
      <xdr:col>9</xdr:col>
      <xdr:colOff>1162050</xdr:colOff>
      <xdr:row>3</xdr:row>
      <xdr:rowOff>184736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57726" y="0"/>
          <a:ext cx="1885949" cy="74671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43484</xdr:colOff>
      <xdr:row>0</xdr:row>
      <xdr:rowOff>1</xdr:rowOff>
    </xdr:from>
    <xdr:to>
      <xdr:col>9</xdr:col>
      <xdr:colOff>1217261</xdr:colOff>
      <xdr:row>4</xdr:row>
      <xdr:rowOff>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34534" y="1"/>
          <a:ext cx="1954827" cy="7620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47625</xdr:colOff>
      <xdr:row>0</xdr:row>
      <xdr:rowOff>0</xdr:rowOff>
    </xdr:from>
    <xdr:to>
      <xdr:col>9</xdr:col>
      <xdr:colOff>1162050</xdr:colOff>
      <xdr:row>3</xdr:row>
      <xdr:rowOff>148852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38675" y="0"/>
          <a:ext cx="1905000" cy="74257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47626</xdr:colOff>
      <xdr:row>0</xdr:row>
      <xdr:rowOff>0</xdr:rowOff>
    </xdr:from>
    <xdr:to>
      <xdr:col>9</xdr:col>
      <xdr:colOff>1123951</xdr:colOff>
      <xdr:row>3</xdr:row>
      <xdr:rowOff>130825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38676" y="0"/>
          <a:ext cx="1866900" cy="72772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95250</xdr:colOff>
      <xdr:row>0</xdr:row>
      <xdr:rowOff>0</xdr:rowOff>
    </xdr:from>
    <xdr:to>
      <xdr:col>9</xdr:col>
      <xdr:colOff>1166181</xdr:colOff>
      <xdr:row>3</xdr:row>
      <xdr:rowOff>142875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6300" y="0"/>
          <a:ext cx="1905956" cy="74295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76200</xdr:colOff>
      <xdr:row>0</xdr:row>
      <xdr:rowOff>0</xdr:rowOff>
    </xdr:from>
    <xdr:to>
      <xdr:col>9</xdr:col>
      <xdr:colOff>1165225</xdr:colOff>
      <xdr:row>3</xdr:row>
      <xdr:rowOff>142502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7250" y="0"/>
          <a:ext cx="1905000" cy="742577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57150</xdr:colOff>
      <xdr:row>0</xdr:row>
      <xdr:rowOff>0</xdr:rowOff>
    </xdr:from>
    <xdr:to>
      <xdr:col>10</xdr:col>
      <xdr:colOff>38100</xdr:colOff>
      <xdr:row>3</xdr:row>
      <xdr:rowOff>179631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8200" y="0"/>
          <a:ext cx="2000250" cy="7797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L49"/>
  <sheetViews>
    <sheetView showGridLines="0" topLeftCell="A22" zoomScaleNormal="100" workbookViewId="0">
      <selection activeCell="L13" sqref="L13"/>
    </sheetView>
  </sheetViews>
  <sheetFormatPr defaultRowHeight="12.75" x14ac:dyDescent="0.2"/>
  <cols>
    <col min="1" max="1" width="3.5703125" customWidth="1"/>
    <col min="3" max="3" width="11" customWidth="1"/>
    <col min="4" max="4" width="29.5703125" customWidth="1"/>
    <col min="9" max="9" width="6.28515625" customWidth="1"/>
    <col min="10" max="10" width="10.140625" bestFit="1" customWidth="1"/>
    <col min="11" max="11" width="23.140625" customWidth="1"/>
    <col min="12" max="12" width="20.85546875" customWidth="1"/>
  </cols>
  <sheetData>
    <row r="2" spans="1:12" ht="16.350000000000001" customHeight="1" x14ac:dyDescent="0.2">
      <c r="A2" s="17"/>
      <c r="B2" s="31"/>
      <c r="C2" s="31"/>
      <c r="D2" s="31"/>
      <c r="E2" s="31"/>
      <c r="F2" s="31"/>
      <c r="G2" s="31"/>
      <c r="H2" s="31"/>
      <c r="I2" s="17"/>
      <c r="J2" s="17"/>
      <c r="K2" s="17"/>
    </row>
    <row r="3" spans="1:12" ht="16.350000000000001" customHeight="1" x14ac:dyDescent="0.2">
      <c r="A3" s="17"/>
      <c r="B3" s="31"/>
      <c r="C3" s="31"/>
      <c r="D3" s="31"/>
      <c r="E3" s="31"/>
      <c r="F3" s="31"/>
      <c r="G3" s="31"/>
      <c r="H3" s="31"/>
      <c r="I3" s="17"/>
      <c r="J3" s="17"/>
      <c r="K3" s="17"/>
    </row>
    <row r="4" spans="1:12" ht="14.1" customHeight="1" x14ac:dyDescent="0.2">
      <c r="A4" s="17"/>
      <c r="B4" s="31"/>
      <c r="C4" s="31"/>
      <c r="D4" s="31"/>
      <c r="E4" s="31"/>
      <c r="F4" s="31"/>
      <c r="G4" s="31"/>
      <c r="H4" s="31"/>
      <c r="I4" s="17"/>
      <c r="J4" s="17"/>
      <c r="K4" s="17"/>
    </row>
    <row r="5" spans="1:12" ht="14.1" customHeight="1" x14ac:dyDescent="0.2">
      <c r="A5" s="17"/>
      <c r="B5" s="31"/>
      <c r="C5" s="31"/>
      <c r="D5" s="31"/>
      <c r="E5" s="31"/>
      <c r="F5" s="31"/>
      <c r="G5" s="31"/>
      <c r="I5" s="17"/>
      <c r="J5" s="17"/>
      <c r="K5" s="17"/>
    </row>
    <row r="6" spans="1:12" ht="14.1" customHeight="1" thickBot="1" x14ac:dyDescent="0.25">
      <c r="A6" s="17"/>
      <c r="B6" s="31"/>
      <c r="C6" s="31"/>
      <c r="D6" s="31"/>
      <c r="E6" s="31"/>
      <c r="F6" s="31"/>
      <c r="G6" s="31"/>
      <c r="H6" s="31"/>
      <c r="I6" s="17"/>
      <c r="J6" s="30" t="s">
        <v>3</v>
      </c>
      <c r="K6" s="198">
        <v>2023</v>
      </c>
      <c r="L6" s="199"/>
    </row>
    <row r="7" spans="1:12" ht="14.1" customHeight="1" x14ac:dyDescent="0.2">
      <c r="A7" s="200" t="s">
        <v>90</v>
      </c>
      <c r="B7" s="200"/>
      <c r="C7" s="200"/>
      <c r="D7" s="200"/>
      <c r="E7" s="200"/>
      <c r="F7" s="200"/>
      <c r="G7" s="200"/>
      <c r="H7" s="200"/>
      <c r="I7" s="200"/>
      <c r="J7" s="200"/>
      <c r="K7" s="200"/>
      <c r="L7" s="200"/>
    </row>
    <row r="8" spans="1:12" ht="3.75" customHeight="1" thickBot="1" x14ac:dyDescent="0.25"/>
    <row r="9" spans="1:12" ht="14.1" customHeight="1" thickBot="1" x14ac:dyDescent="0.25">
      <c r="A9" s="17"/>
      <c r="B9" s="31"/>
      <c r="C9" s="31"/>
      <c r="D9" s="31"/>
      <c r="E9" s="31"/>
      <c r="F9" s="31"/>
      <c r="G9" s="31"/>
      <c r="H9" s="31"/>
      <c r="I9" s="17"/>
      <c r="J9" s="201" t="s">
        <v>31</v>
      </c>
      <c r="K9" s="202"/>
      <c r="L9" s="203"/>
    </row>
    <row r="10" spans="1:12" ht="19.5" thickBot="1" x14ac:dyDescent="0.25">
      <c r="B10" s="206" t="s">
        <v>44</v>
      </c>
      <c r="C10" s="207"/>
      <c r="D10" s="207"/>
      <c r="E10" s="207"/>
      <c r="F10" s="207"/>
      <c r="G10" s="207"/>
      <c r="H10" s="208"/>
      <c r="J10" s="77" t="s">
        <v>0</v>
      </c>
      <c r="K10" s="196" t="s">
        <v>97</v>
      </c>
      <c r="L10" s="197"/>
    </row>
    <row r="11" spans="1:12" ht="27.75" customHeight="1" x14ac:dyDescent="0.2">
      <c r="B11" s="26">
        <v>1</v>
      </c>
      <c r="C11" s="213" t="s">
        <v>77</v>
      </c>
      <c r="D11" s="213"/>
      <c r="E11" s="213"/>
      <c r="F11" s="213"/>
      <c r="G11" s="213"/>
      <c r="H11" s="214"/>
      <c r="K11" s="68" t="s">
        <v>65</v>
      </c>
      <c r="L11" s="68" t="s">
        <v>64</v>
      </c>
    </row>
    <row r="12" spans="1:12" ht="27.75" customHeight="1" x14ac:dyDescent="0.2">
      <c r="B12" s="27">
        <v>2</v>
      </c>
      <c r="C12" s="211" t="s">
        <v>45</v>
      </c>
      <c r="D12" s="211"/>
      <c r="E12" s="211"/>
      <c r="F12" s="211"/>
      <c r="G12" s="211"/>
      <c r="H12" s="212"/>
      <c r="J12" s="67">
        <v>1</v>
      </c>
      <c r="K12" s="69" t="s">
        <v>98</v>
      </c>
      <c r="L12" s="29" t="s">
        <v>99</v>
      </c>
    </row>
    <row r="13" spans="1:12" ht="30.75" customHeight="1" x14ac:dyDescent="0.2">
      <c r="B13" s="27">
        <v>3</v>
      </c>
      <c r="C13" s="209" t="s">
        <v>30</v>
      </c>
      <c r="D13" s="209"/>
      <c r="E13" s="209"/>
      <c r="F13" s="209"/>
      <c r="G13" s="209"/>
      <c r="H13" s="210"/>
      <c r="J13" s="67">
        <v>2</v>
      </c>
      <c r="K13" s="69"/>
      <c r="L13" s="29"/>
    </row>
    <row r="14" spans="1:12" ht="72.599999999999994" customHeight="1" x14ac:dyDescent="0.2">
      <c r="B14" s="27">
        <v>4</v>
      </c>
      <c r="C14" s="211" t="s">
        <v>93</v>
      </c>
      <c r="D14" s="211"/>
      <c r="E14" s="211"/>
      <c r="F14" s="211"/>
      <c r="G14" s="211"/>
      <c r="H14" s="212"/>
      <c r="J14" s="67">
        <v>3</v>
      </c>
      <c r="K14" s="69"/>
      <c r="L14" s="29"/>
    </row>
    <row r="15" spans="1:12" ht="46.5" customHeight="1" x14ac:dyDescent="0.2">
      <c r="B15" s="27">
        <v>5</v>
      </c>
      <c r="C15" s="209" t="s">
        <v>96</v>
      </c>
      <c r="D15" s="209"/>
      <c r="E15" s="209"/>
      <c r="F15" s="209"/>
      <c r="G15" s="209"/>
      <c r="H15" s="210"/>
      <c r="J15" s="67">
        <v>4</v>
      </c>
      <c r="K15" s="69"/>
      <c r="L15" s="29"/>
    </row>
    <row r="16" spans="1:12" ht="27" customHeight="1" x14ac:dyDescent="0.2">
      <c r="B16" s="27">
        <v>6</v>
      </c>
      <c r="C16" s="209" t="s">
        <v>94</v>
      </c>
      <c r="D16" s="209"/>
      <c r="E16" s="209"/>
      <c r="F16" s="209"/>
      <c r="G16" s="209"/>
      <c r="H16" s="210"/>
      <c r="J16" s="67">
        <v>5</v>
      </c>
      <c r="K16" s="69"/>
      <c r="L16" s="29"/>
    </row>
    <row r="17" spans="2:12" ht="50.25" customHeight="1" thickBot="1" x14ac:dyDescent="0.25">
      <c r="B17" s="28">
        <v>7</v>
      </c>
      <c r="C17" s="215" t="s">
        <v>95</v>
      </c>
      <c r="D17" s="215"/>
      <c r="E17" s="215"/>
      <c r="F17" s="215"/>
      <c r="G17" s="215"/>
      <c r="H17" s="216"/>
      <c r="J17" s="67">
        <v>6</v>
      </c>
      <c r="K17" s="69"/>
      <c r="L17" s="29"/>
    </row>
    <row r="18" spans="2:12" ht="5.25" customHeight="1" x14ac:dyDescent="0.2">
      <c r="B18" s="1"/>
    </row>
    <row r="19" spans="2:12" ht="15.75" x14ac:dyDescent="0.2">
      <c r="B19" s="43" t="s">
        <v>58</v>
      </c>
    </row>
    <row r="20" spans="2:12" s="3" customFormat="1" ht="20.25" customHeight="1" x14ac:dyDescent="0.3">
      <c r="B20" s="2"/>
      <c r="F20"/>
      <c r="G20"/>
      <c r="H20"/>
      <c r="I20" s="111" t="s">
        <v>72</v>
      </c>
      <c r="J20" s="112"/>
      <c r="K20" s="113"/>
      <c r="L20" s="113"/>
    </row>
    <row r="21" spans="2:12" s="3" customFormat="1" ht="20.25" customHeight="1" x14ac:dyDescent="0.2">
      <c r="F21"/>
      <c r="G21"/>
      <c r="H21"/>
      <c r="I21" s="114"/>
      <c r="J21" s="113" t="s">
        <v>79</v>
      </c>
      <c r="K21" s="113"/>
      <c r="L21" s="113"/>
    </row>
    <row r="22" spans="2:12" s="3" customFormat="1" ht="20.25" customHeight="1" x14ac:dyDescent="0.2">
      <c r="F22"/>
      <c r="G22"/>
      <c r="H22"/>
      <c r="I22" s="114"/>
      <c r="J22" s="113" t="s">
        <v>80</v>
      </c>
      <c r="K22" s="113"/>
      <c r="L22" s="113"/>
    </row>
    <row r="23" spans="2:12" s="3" customFormat="1" x14ac:dyDescent="0.2">
      <c r="F23"/>
      <c r="G23"/>
      <c r="H23"/>
      <c r="I23" s="114"/>
      <c r="J23" s="113" t="s">
        <v>81</v>
      </c>
      <c r="K23" s="113"/>
      <c r="L23" s="113"/>
    </row>
    <row r="24" spans="2:12" s="3" customFormat="1" x14ac:dyDescent="0.2">
      <c r="F24"/>
      <c r="G24"/>
      <c r="H24"/>
      <c r="I24" s="114"/>
      <c r="J24" s="113" t="s">
        <v>82</v>
      </c>
      <c r="K24" s="113"/>
      <c r="L24" s="113"/>
    </row>
    <row r="25" spans="2:12" x14ac:dyDescent="0.2">
      <c r="I25" s="114"/>
      <c r="J25" s="113" t="s">
        <v>83</v>
      </c>
      <c r="K25" s="113"/>
      <c r="L25" s="113"/>
    </row>
    <row r="26" spans="2:12" x14ac:dyDescent="0.2">
      <c r="I26" s="114"/>
      <c r="J26" s="113" t="s">
        <v>84</v>
      </c>
      <c r="K26" s="113"/>
      <c r="L26" s="113"/>
    </row>
    <row r="27" spans="2:12" x14ac:dyDescent="0.2">
      <c r="I27" s="114"/>
      <c r="J27" s="113" t="s">
        <v>85</v>
      </c>
      <c r="K27" s="113"/>
      <c r="L27" s="113"/>
    </row>
    <row r="28" spans="2:12" ht="15.75" x14ac:dyDescent="0.2">
      <c r="F28" s="43"/>
      <c r="I28" s="114"/>
      <c r="J28" s="113" t="s">
        <v>86</v>
      </c>
      <c r="K28" s="113"/>
      <c r="L28" s="113"/>
    </row>
    <row r="31" spans="2:12" s="139" customFormat="1" ht="4.5" customHeight="1" x14ac:dyDescent="0.2"/>
    <row r="35" spans="7:11" ht="13.5" thickBot="1" x14ac:dyDescent="0.25">
      <c r="G35" s="140"/>
      <c r="H35" s="15" t="s">
        <v>88</v>
      </c>
      <c r="I35" s="5"/>
      <c r="J35" s="204" t="s">
        <v>24</v>
      </c>
      <c r="K35" s="205"/>
    </row>
    <row r="36" spans="7:11" x14ac:dyDescent="0.2">
      <c r="G36" s="141" t="s">
        <v>5</v>
      </c>
      <c r="H36" s="74">
        <v>22</v>
      </c>
      <c r="I36" s="6"/>
      <c r="J36" s="142" t="s">
        <v>16</v>
      </c>
      <c r="K36" s="143" t="s">
        <v>17</v>
      </c>
    </row>
    <row r="37" spans="7:11" ht="25.5" x14ac:dyDescent="0.2">
      <c r="G37" s="141" t="s">
        <v>33</v>
      </c>
      <c r="H37" s="74">
        <v>20</v>
      </c>
      <c r="I37" s="6"/>
      <c r="J37" s="144" t="s">
        <v>22</v>
      </c>
      <c r="K37" s="145" t="s">
        <v>19</v>
      </c>
    </row>
    <row r="38" spans="7:11" ht="25.5" x14ac:dyDescent="0.2">
      <c r="G38" s="141" t="s">
        <v>34</v>
      </c>
      <c r="H38" s="74">
        <v>23</v>
      </c>
      <c r="I38" s="6"/>
      <c r="J38" s="144" t="s">
        <v>21</v>
      </c>
      <c r="K38" s="145" t="s">
        <v>20</v>
      </c>
    </row>
    <row r="39" spans="7:11" x14ac:dyDescent="0.2">
      <c r="G39" s="141" t="s">
        <v>35</v>
      </c>
      <c r="H39" s="74">
        <v>20</v>
      </c>
      <c r="I39" s="6"/>
      <c r="J39" s="144" t="s">
        <v>18</v>
      </c>
      <c r="K39" s="145" t="s">
        <v>23</v>
      </c>
    </row>
    <row r="40" spans="7:11" x14ac:dyDescent="0.2">
      <c r="G40" s="141" t="s">
        <v>36</v>
      </c>
      <c r="H40" s="74">
        <v>23</v>
      </c>
      <c r="I40" s="6"/>
      <c r="J40" s="144" t="s">
        <v>73</v>
      </c>
      <c r="K40" s="145" t="s">
        <v>75</v>
      </c>
    </row>
    <row r="41" spans="7:11" x14ac:dyDescent="0.2">
      <c r="G41" s="141" t="s">
        <v>37</v>
      </c>
      <c r="H41" s="74">
        <v>22</v>
      </c>
      <c r="I41" s="6"/>
      <c r="J41" s="144" t="s">
        <v>74</v>
      </c>
      <c r="K41" s="145" t="s">
        <v>76</v>
      </c>
    </row>
    <row r="42" spans="7:11" x14ac:dyDescent="0.2">
      <c r="G42" s="141" t="s">
        <v>38</v>
      </c>
      <c r="H42" s="74">
        <v>21</v>
      </c>
      <c r="I42" s="6"/>
      <c r="J42" s="144" t="s">
        <v>26</v>
      </c>
      <c r="K42" s="145" t="s">
        <v>28</v>
      </c>
    </row>
    <row r="43" spans="7:11" x14ac:dyDescent="0.2">
      <c r="G43" s="141" t="s">
        <v>39</v>
      </c>
      <c r="H43" s="74">
        <v>23</v>
      </c>
      <c r="I43" s="6"/>
      <c r="J43" s="144" t="s">
        <v>25</v>
      </c>
      <c r="K43" s="145" t="s">
        <v>27</v>
      </c>
    </row>
    <row r="44" spans="7:11" x14ac:dyDescent="0.2">
      <c r="G44" s="141" t="s">
        <v>40</v>
      </c>
      <c r="H44" s="74">
        <v>21</v>
      </c>
      <c r="I44" s="6"/>
      <c r="J44" s="144" t="s">
        <v>46</v>
      </c>
      <c r="K44" s="145" t="s">
        <v>47</v>
      </c>
    </row>
    <row r="45" spans="7:11" ht="25.5" x14ac:dyDescent="0.2">
      <c r="G45" s="141" t="s">
        <v>41</v>
      </c>
      <c r="H45" s="74">
        <v>22</v>
      </c>
      <c r="I45" s="6"/>
      <c r="J45" s="144" t="s">
        <v>48</v>
      </c>
      <c r="K45" s="145" t="s">
        <v>49</v>
      </c>
    </row>
    <row r="46" spans="7:11" x14ac:dyDescent="0.2">
      <c r="G46" s="141" t="s">
        <v>42</v>
      </c>
      <c r="H46" s="74">
        <v>22</v>
      </c>
      <c r="I46" s="6"/>
      <c r="J46" s="144" t="s">
        <v>50</v>
      </c>
      <c r="K46" s="145" t="s">
        <v>51</v>
      </c>
    </row>
    <row r="47" spans="7:11" x14ac:dyDescent="0.2">
      <c r="G47" s="141" t="s">
        <v>43</v>
      </c>
      <c r="H47" s="74">
        <v>21</v>
      </c>
      <c r="I47" s="6"/>
      <c r="J47" s="146"/>
      <c r="K47" s="147"/>
    </row>
    <row r="48" spans="7:11" x14ac:dyDescent="0.2">
      <c r="G48" s="141"/>
      <c r="H48" s="103">
        <f>SUM(H36:H47)</f>
        <v>260</v>
      </c>
      <c r="I48" s="6"/>
    </row>
    <row r="49" spans="7:9" x14ac:dyDescent="0.2">
      <c r="G49" s="123"/>
      <c r="H49" s="19"/>
      <c r="I49" s="7"/>
    </row>
  </sheetData>
  <mergeCells count="13">
    <mergeCell ref="K10:L10"/>
    <mergeCell ref="K6:L6"/>
    <mergeCell ref="A7:L7"/>
    <mergeCell ref="J9:L9"/>
    <mergeCell ref="J35:K35"/>
    <mergeCell ref="B10:H10"/>
    <mergeCell ref="C16:H16"/>
    <mergeCell ref="C12:H12"/>
    <mergeCell ref="C11:H11"/>
    <mergeCell ref="C13:H13"/>
    <mergeCell ref="C14:H14"/>
    <mergeCell ref="C17:H17"/>
    <mergeCell ref="C15:H15"/>
  </mergeCells>
  <pageMargins left="0.49" right="0.28999999999999998" top="0.74803149606299213" bottom="0.74803149606299213" header="0.31496062992125984" footer="0.31496062992125984"/>
  <pageSetup paperSize="9" scale="70" orientation="portrait" r:id="rId1"/>
  <headerFooter>
    <oddFooter>&amp;L&amp;D&amp;R&amp;F - &amp;A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0000"/>
    <pageSetUpPr fitToPage="1"/>
  </sheetPr>
  <dimension ref="A1:O81"/>
  <sheetViews>
    <sheetView showGridLines="0" workbookViewId="0">
      <pane ySplit="12" topLeftCell="A30" activePane="bottomLeft" state="frozen"/>
      <selection activeCell="H45" sqref="H45"/>
      <selection pane="bottomLeft" activeCell="E34" sqref="E34"/>
    </sheetView>
  </sheetViews>
  <sheetFormatPr defaultRowHeight="12.75" x14ac:dyDescent="0.2"/>
  <cols>
    <col min="1" max="1" width="6.85546875" customWidth="1"/>
    <col min="2" max="2" width="8.7109375" customWidth="1"/>
    <col min="3" max="3" width="7" customWidth="1"/>
    <col min="4" max="4" width="7.85546875" customWidth="1"/>
    <col min="5" max="5" width="6.85546875" customWidth="1"/>
    <col min="6" max="6" width="9.42578125" customWidth="1"/>
    <col min="7" max="7" width="7.140625" customWidth="1"/>
    <col min="8" max="9" width="11.85546875" customWidth="1"/>
    <col min="10" max="10" width="18.42578125" customWidth="1"/>
    <col min="11" max="11" width="15.28515625" style="4" customWidth="1"/>
    <col min="12" max="12" width="19.85546875" customWidth="1"/>
    <col min="14" max="14" width="12.42578125" customWidth="1"/>
    <col min="15" max="15" width="32.5703125" customWidth="1"/>
  </cols>
  <sheetData>
    <row r="1" spans="1:15" ht="15.75" x14ac:dyDescent="0.25">
      <c r="A1" s="33"/>
      <c r="B1" s="33"/>
      <c r="C1" s="33"/>
      <c r="D1" s="33"/>
      <c r="E1" s="33"/>
      <c r="F1" s="33"/>
      <c r="G1" s="33"/>
      <c r="H1" s="33"/>
      <c r="I1" s="33"/>
      <c r="J1" s="33"/>
      <c r="O1" s="13"/>
    </row>
    <row r="2" spans="1:15" ht="15.75" x14ac:dyDescent="0.25">
      <c r="A2" s="14" t="s">
        <v>3</v>
      </c>
      <c r="B2" s="148"/>
      <c r="C2" s="217">
        <f>+front!K6</f>
        <v>2023</v>
      </c>
      <c r="D2" s="217"/>
      <c r="E2" s="15"/>
      <c r="F2" s="15"/>
      <c r="G2" s="5"/>
      <c r="H2" s="66"/>
      <c r="I2" s="32"/>
      <c r="J2" s="32"/>
      <c r="O2" s="13"/>
    </row>
    <row r="3" spans="1:15" ht="15.75" x14ac:dyDescent="0.25">
      <c r="A3" s="16" t="s">
        <v>4</v>
      </c>
      <c r="B3" s="149"/>
      <c r="C3" s="246" t="s">
        <v>38</v>
      </c>
      <c r="D3" s="218"/>
      <c r="E3" s="17"/>
      <c r="F3" s="17"/>
      <c r="G3" s="6"/>
      <c r="H3" s="66"/>
      <c r="I3" s="32"/>
      <c r="J3" s="32"/>
      <c r="O3" s="13"/>
    </row>
    <row r="4" spans="1:15" ht="15.75" x14ac:dyDescent="0.25">
      <c r="A4" s="18" t="s">
        <v>32</v>
      </c>
      <c r="B4" s="150"/>
      <c r="C4" s="224" t="str">
        <f>+front!K10</f>
        <v>Egor Lipchinskiy</v>
      </c>
      <c r="D4" s="224"/>
      <c r="E4" s="224"/>
      <c r="F4" s="224"/>
      <c r="G4" s="7"/>
      <c r="H4" s="66"/>
      <c r="I4" s="32"/>
      <c r="J4" s="32"/>
      <c r="O4" s="13"/>
    </row>
    <row r="5" spans="1:15" x14ac:dyDescent="0.2">
      <c r="H5" s="17"/>
      <c r="O5" s="13"/>
    </row>
    <row r="6" spans="1:15" ht="15.75" x14ac:dyDescent="0.25">
      <c r="H6" s="17"/>
      <c r="J6" s="34"/>
      <c r="O6" s="13"/>
    </row>
    <row r="7" spans="1:15" ht="18.75" x14ac:dyDescent="0.3">
      <c r="A7" s="244" t="str">
        <f>+front!A7</f>
        <v>ISx4 Timesheet</v>
      </c>
      <c r="B7" s="244"/>
      <c r="C7" s="244"/>
      <c r="D7" s="244"/>
      <c r="E7" s="244"/>
      <c r="F7" s="244"/>
      <c r="G7" s="244"/>
      <c r="H7" s="244"/>
      <c r="I7" s="244"/>
      <c r="J7" s="244"/>
      <c r="O7" s="13"/>
    </row>
    <row r="8" spans="1:15" ht="13.5" thickBot="1" x14ac:dyDescent="0.25">
      <c r="D8" s="103">
        <f>SUM(D11:D48)</f>
        <v>0</v>
      </c>
      <c r="E8" s="76" t="str">
        <f>IF(F81&lt;&gt;D8,"Out","ok")</f>
        <v>ok</v>
      </c>
      <c r="F8" s="103">
        <f>SUM(F11:F48)</f>
        <v>15</v>
      </c>
      <c r="O8" s="13"/>
    </row>
    <row r="9" spans="1:15" ht="13.5" thickBot="1" x14ac:dyDescent="0.25">
      <c r="A9" s="1">
        <f>VLOOKUP(C3,front!G36:H47,2,FALSE)</f>
        <v>21</v>
      </c>
      <c r="B9" s="76" t="str">
        <f>IF(C9&lt;&gt;A9,"Out","ok")</f>
        <v>Out</v>
      </c>
      <c r="C9" s="105">
        <f>+C49</f>
        <v>15</v>
      </c>
      <c r="D9" s="220" t="s">
        <v>68</v>
      </c>
      <c r="E9" s="221"/>
      <c r="F9" s="245" t="s">
        <v>67</v>
      </c>
      <c r="G9" s="223"/>
      <c r="H9" s="76" t="str">
        <f>IF(A77&lt;&gt;F8,"Out","ok")</f>
        <v>ok</v>
      </c>
      <c r="L9" s="42"/>
      <c r="M9" s="13"/>
      <c r="N9" s="13"/>
      <c r="O9" s="13"/>
    </row>
    <row r="10" spans="1:15" x14ac:dyDescent="0.2">
      <c r="A10" s="10" t="s">
        <v>6</v>
      </c>
      <c r="B10" s="11" t="s">
        <v>7</v>
      </c>
      <c r="C10" s="21" t="s">
        <v>15</v>
      </c>
      <c r="D10" s="10" t="s">
        <v>69</v>
      </c>
      <c r="E10" s="12" t="s">
        <v>70</v>
      </c>
      <c r="F10" s="11" t="s">
        <v>69</v>
      </c>
      <c r="G10" s="12" t="s">
        <v>71</v>
      </c>
      <c r="H10" s="11" t="s">
        <v>1</v>
      </c>
      <c r="I10" s="11" t="s">
        <v>2</v>
      </c>
      <c r="J10" s="20" t="s">
        <v>29</v>
      </c>
      <c r="K10" s="8"/>
      <c r="L10" s="42"/>
      <c r="M10" s="13"/>
      <c r="N10" s="13"/>
      <c r="O10" s="13"/>
    </row>
    <row r="11" spans="1:15" x14ac:dyDescent="0.2">
      <c r="A11" s="81" t="s">
        <v>14</v>
      </c>
      <c r="B11" s="82">
        <v>45108</v>
      </c>
      <c r="C11" s="81">
        <f t="shared" ref="C11:C12" si="0">D11+F11</f>
        <v>0</v>
      </c>
      <c r="D11" s="161"/>
      <c r="E11" s="162"/>
      <c r="F11" s="161"/>
      <c r="G11" s="163"/>
      <c r="H11" s="84" t="str">
        <f>IF(ISNA(VLOOKUP($G11,front!$J$12:$L$17,2,FALSE)),"",VLOOKUP($G11,front!$J$12:$L$17,2,FALSE))</f>
        <v/>
      </c>
      <c r="I11" s="84" t="str">
        <f>IF(ISNA(VLOOKUP($G11,front!$J$12:$L$17,3,FALSE)),"",VLOOKUP($G11,front!$J$12:$L$17,3,FALSE))</f>
        <v/>
      </c>
      <c r="J11" s="169"/>
      <c r="K11" s="13"/>
      <c r="L11" s="42"/>
      <c r="M11" s="13"/>
      <c r="N11" s="13"/>
      <c r="O11" s="13"/>
    </row>
    <row r="12" spans="1:15" s="8" customFormat="1" x14ac:dyDescent="0.2">
      <c r="A12" s="86" t="s">
        <v>8</v>
      </c>
      <c r="B12" s="87">
        <f t="shared" ref="B12:B17" si="1">+B11+1</f>
        <v>45109</v>
      </c>
      <c r="C12" s="86">
        <f t="shared" si="0"/>
        <v>0</v>
      </c>
      <c r="D12" s="158"/>
      <c r="E12" s="164"/>
      <c r="F12" s="158"/>
      <c r="G12" s="160"/>
      <c r="H12" s="90" t="str">
        <f>IF(ISNA(VLOOKUP($G12,front!$J$12:$L$17,2,FALSE)),"",VLOOKUP($G12,front!$J$12:$L$17,2,FALSE))</f>
        <v/>
      </c>
      <c r="I12" s="90" t="str">
        <f>IF(ISNA(VLOOKUP($G12,front!$J$12:$L$17,3,FALSE)),"",VLOOKUP($G12,front!$J$12:$L$17,3,FALSE))</f>
        <v/>
      </c>
      <c r="J12" s="170"/>
      <c r="K12" s="13"/>
      <c r="M12" s="13"/>
      <c r="N12" s="13"/>
      <c r="O12" s="13"/>
    </row>
    <row r="13" spans="1:15" s="13" customFormat="1" x14ac:dyDescent="0.2">
      <c r="A13" s="23" t="s">
        <v>9</v>
      </c>
      <c r="B13" s="25">
        <f t="shared" si="1"/>
        <v>45110</v>
      </c>
      <c r="C13" s="101">
        <f>D13+F13</f>
        <v>1</v>
      </c>
      <c r="D13" s="154"/>
      <c r="E13" s="155"/>
      <c r="F13" s="154">
        <v>1</v>
      </c>
      <c r="G13" s="156">
        <v>1</v>
      </c>
      <c r="H13" s="24" t="str">
        <f>IF(ISNA(VLOOKUP($G13,front!$J$12:$L$17,2,FALSE)),"",VLOOKUP($G13,front!$J$12:$L$17,2,FALSE))</f>
        <v>SAS ABN</v>
      </c>
      <c r="I13" s="24" t="str">
        <f>IF(ISNA(VLOOKUP($G13,front!$J$12:$L$17,3,FALSE)),"",VLOOKUP($G13,front!$J$12:$L$17,3,FALSE))</f>
        <v>FRAAI</v>
      </c>
      <c r="J13" s="171"/>
      <c r="M13" s="8"/>
      <c r="N13" s="8"/>
    </row>
    <row r="14" spans="1:15" s="13" customFormat="1" x14ac:dyDescent="0.2">
      <c r="A14" s="23" t="s">
        <v>10</v>
      </c>
      <c r="B14" s="25">
        <f t="shared" si="1"/>
        <v>45111</v>
      </c>
      <c r="C14" s="101">
        <f t="shared" ref="C14:C47" si="2">D14+F14</f>
        <v>1</v>
      </c>
      <c r="D14" s="154"/>
      <c r="E14" s="155"/>
      <c r="F14" s="154">
        <v>1</v>
      </c>
      <c r="G14" s="156">
        <v>1</v>
      </c>
      <c r="H14" s="24" t="str">
        <f>IF(ISNA(VLOOKUP($G14,front!$J$12:$L$17,2,FALSE)),"",VLOOKUP($G14,front!$J$12:$L$17,2,FALSE))</f>
        <v>SAS ABN</v>
      </c>
      <c r="I14" s="24" t="str">
        <f>IF(ISNA(VLOOKUP($G14,front!$J$12:$L$17,3,FALSE)),"",VLOOKUP($G14,front!$J$12:$L$17,3,FALSE))</f>
        <v>FRAAI</v>
      </c>
      <c r="J14" s="171"/>
    </row>
    <row r="15" spans="1:15" s="13" customFormat="1" x14ac:dyDescent="0.2">
      <c r="A15" s="23" t="s">
        <v>11</v>
      </c>
      <c r="B15" s="25">
        <f t="shared" si="1"/>
        <v>45112</v>
      </c>
      <c r="C15" s="101">
        <f t="shared" si="2"/>
        <v>1</v>
      </c>
      <c r="D15" s="154"/>
      <c r="E15" s="157"/>
      <c r="F15" s="154">
        <v>1</v>
      </c>
      <c r="G15" s="156">
        <v>1</v>
      </c>
      <c r="H15" s="24" t="str">
        <f>IF(ISNA(VLOOKUP($G15,front!$J$12:$L$17,2,FALSE)),"",VLOOKUP($G15,front!$J$12:$L$17,2,FALSE))</f>
        <v>SAS ABN</v>
      </c>
      <c r="I15" s="24" t="str">
        <f>IF(ISNA(VLOOKUP($G15,front!$J$12:$L$17,3,FALSE)),"",VLOOKUP($G15,front!$J$12:$L$17,3,FALSE))</f>
        <v>FRAAI</v>
      </c>
      <c r="J15" s="171"/>
    </row>
    <row r="16" spans="1:15" s="13" customFormat="1" x14ac:dyDescent="0.2">
      <c r="A16" s="23" t="s">
        <v>12</v>
      </c>
      <c r="B16" s="25">
        <f t="shared" si="1"/>
        <v>45113</v>
      </c>
      <c r="C16" s="101">
        <f t="shared" si="2"/>
        <v>1</v>
      </c>
      <c r="D16" s="154"/>
      <c r="E16" s="157"/>
      <c r="F16" s="154">
        <v>1</v>
      </c>
      <c r="G16" s="156">
        <v>1</v>
      </c>
      <c r="H16" s="24" t="str">
        <f>IF(ISNA(VLOOKUP($G16,front!$J$12:$L$17,2,FALSE)),"",VLOOKUP($G16,front!$J$12:$L$17,2,FALSE))</f>
        <v>SAS ABN</v>
      </c>
      <c r="I16" s="24" t="str">
        <f>IF(ISNA(VLOOKUP($G16,front!$J$12:$L$17,3,FALSE)),"",VLOOKUP($G16,front!$J$12:$L$17,3,FALSE))</f>
        <v>FRAAI</v>
      </c>
      <c r="J16" s="171"/>
    </row>
    <row r="17" spans="1:10" s="13" customFormat="1" x14ac:dyDescent="0.2">
      <c r="A17" s="23" t="s">
        <v>13</v>
      </c>
      <c r="B17" s="25">
        <f t="shared" si="1"/>
        <v>45114</v>
      </c>
      <c r="C17" s="101">
        <f t="shared" si="2"/>
        <v>0</v>
      </c>
      <c r="D17" s="154"/>
      <c r="E17" s="157" t="s">
        <v>16</v>
      </c>
      <c r="F17" s="154"/>
      <c r="G17" s="156"/>
      <c r="H17" s="24" t="str">
        <f>IF(ISNA(VLOOKUP($G17,front!$J$12:$L$17,2,FALSE)),"",VLOOKUP($G17,front!$J$12:$L$17,2,FALSE))</f>
        <v/>
      </c>
      <c r="I17" s="24" t="str">
        <f>IF(ISNA(VLOOKUP($G17,front!$J$12:$L$17,3,FALSE)),"",VLOOKUP($G17,front!$J$12:$L$17,3,FALSE))</f>
        <v/>
      </c>
      <c r="J17" s="171"/>
    </row>
    <row r="18" spans="1:10" s="13" customFormat="1" x14ac:dyDescent="0.2">
      <c r="A18" s="86" t="s">
        <v>14</v>
      </c>
      <c r="B18" s="87">
        <f>+B17+1</f>
        <v>45115</v>
      </c>
      <c r="C18" s="86">
        <f t="shared" si="2"/>
        <v>0</v>
      </c>
      <c r="D18" s="158"/>
      <c r="E18" s="159"/>
      <c r="F18" s="158"/>
      <c r="G18" s="160"/>
      <c r="H18" s="90" t="str">
        <f>IF(ISNA(VLOOKUP($G18,front!$J$12:$L$17,2,FALSE)),"",VLOOKUP($G18,front!$J$12:$L$17,2,FALSE))</f>
        <v/>
      </c>
      <c r="I18" s="90" t="str">
        <f>IF(ISNA(VLOOKUP($G18,front!$J$12:$L$17,3,FALSE)),"",VLOOKUP($G18,front!$J$12:$L$17,3,FALSE))</f>
        <v/>
      </c>
      <c r="J18" s="170"/>
    </row>
    <row r="19" spans="1:10" s="13" customFormat="1" x14ac:dyDescent="0.2">
      <c r="A19" s="86" t="s">
        <v>8</v>
      </c>
      <c r="B19" s="87">
        <f t="shared" ref="B19:B41" si="3">+B18+1</f>
        <v>45116</v>
      </c>
      <c r="C19" s="86">
        <f t="shared" si="2"/>
        <v>0</v>
      </c>
      <c r="D19" s="158"/>
      <c r="E19" s="159"/>
      <c r="F19" s="158"/>
      <c r="G19" s="160"/>
      <c r="H19" s="90" t="str">
        <f>IF(ISNA(VLOOKUP($G19,front!$J$12:$L$17,2,FALSE)),"",VLOOKUP($G19,front!$J$12:$L$17,2,FALSE))</f>
        <v/>
      </c>
      <c r="I19" s="90" t="str">
        <f>IF(ISNA(VLOOKUP($G19,front!$J$12:$L$17,3,FALSE)),"",VLOOKUP($G19,front!$J$12:$L$17,3,FALSE))</f>
        <v/>
      </c>
      <c r="J19" s="170"/>
    </row>
    <row r="20" spans="1:10" s="13" customFormat="1" x14ac:dyDescent="0.2">
      <c r="A20" s="23" t="s">
        <v>9</v>
      </c>
      <c r="B20" s="25">
        <f t="shared" si="3"/>
        <v>45117</v>
      </c>
      <c r="C20" s="101">
        <f t="shared" si="2"/>
        <v>1</v>
      </c>
      <c r="D20" s="154"/>
      <c r="E20" s="157"/>
      <c r="F20" s="154">
        <v>1</v>
      </c>
      <c r="G20" s="156">
        <v>1</v>
      </c>
      <c r="H20" s="24" t="str">
        <f>IF(ISNA(VLOOKUP($G20,front!$J$12:$L$17,2,FALSE)),"",VLOOKUP($G20,front!$J$12:$L$17,2,FALSE))</f>
        <v>SAS ABN</v>
      </c>
      <c r="I20" s="24" t="str">
        <f>IF(ISNA(VLOOKUP($G20,front!$J$12:$L$17,3,FALSE)),"",VLOOKUP($G20,front!$J$12:$L$17,3,FALSE))</f>
        <v>FRAAI</v>
      </c>
      <c r="J20" s="171"/>
    </row>
    <row r="21" spans="1:10" s="13" customFormat="1" x14ac:dyDescent="0.2">
      <c r="A21" s="23" t="s">
        <v>10</v>
      </c>
      <c r="B21" s="25">
        <f t="shared" si="3"/>
        <v>45118</v>
      </c>
      <c r="C21" s="101">
        <f t="shared" si="2"/>
        <v>1</v>
      </c>
      <c r="D21" s="154"/>
      <c r="E21" s="157"/>
      <c r="F21" s="154">
        <v>1</v>
      </c>
      <c r="G21" s="156">
        <v>1</v>
      </c>
      <c r="H21" s="24" t="str">
        <f>IF(ISNA(VLOOKUP($G21,front!$J$12:$L$17,2,FALSE)),"",VLOOKUP($G21,front!$J$12:$L$17,2,FALSE))</f>
        <v>SAS ABN</v>
      </c>
      <c r="I21" s="24" t="str">
        <f>IF(ISNA(VLOOKUP($G21,front!$J$12:$L$17,3,FALSE)),"",VLOOKUP($G21,front!$J$12:$L$17,3,FALSE))</f>
        <v>FRAAI</v>
      </c>
      <c r="J21" s="171"/>
    </row>
    <row r="22" spans="1:10" s="13" customFormat="1" x14ac:dyDescent="0.2">
      <c r="A22" s="23" t="s">
        <v>11</v>
      </c>
      <c r="B22" s="25">
        <f t="shared" si="3"/>
        <v>45119</v>
      </c>
      <c r="C22" s="101">
        <f t="shared" si="2"/>
        <v>1</v>
      </c>
      <c r="D22" s="154"/>
      <c r="E22" s="157"/>
      <c r="F22" s="154">
        <v>1</v>
      </c>
      <c r="G22" s="156">
        <v>1</v>
      </c>
      <c r="H22" s="24" t="str">
        <f>IF(ISNA(VLOOKUP($G22,front!$J$12:$L$17,2,FALSE)),"",VLOOKUP($G22,front!$J$12:$L$17,2,FALSE))</f>
        <v>SAS ABN</v>
      </c>
      <c r="I22" s="24" t="str">
        <f>IF(ISNA(VLOOKUP($G22,front!$J$12:$L$17,3,FALSE)),"",VLOOKUP($G22,front!$J$12:$L$17,3,FALSE))</f>
        <v>FRAAI</v>
      </c>
      <c r="J22" s="171"/>
    </row>
    <row r="23" spans="1:10" s="13" customFormat="1" x14ac:dyDescent="0.2">
      <c r="A23" s="23" t="s">
        <v>12</v>
      </c>
      <c r="B23" s="25">
        <f t="shared" si="3"/>
        <v>45120</v>
      </c>
      <c r="C23" s="101">
        <f t="shared" si="2"/>
        <v>1</v>
      </c>
      <c r="D23" s="154"/>
      <c r="E23" s="157"/>
      <c r="F23" s="154">
        <v>1</v>
      </c>
      <c r="G23" s="156">
        <v>1</v>
      </c>
      <c r="H23" s="24" t="str">
        <f>IF(ISNA(VLOOKUP($G23,front!$J$12:$L$17,2,FALSE)),"",VLOOKUP($G23,front!$J$12:$L$17,2,FALSE))</f>
        <v>SAS ABN</v>
      </c>
      <c r="I23" s="24" t="str">
        <f>IF(ISNA(VLOOKUP($G23,front!$J$12:$L$17,3,FALSE)),"",VLOOKUP($G23,front!$J$12:$L$17,3,FALSE))</f>
        <v>FRAAI</v>
      </c>
      <c r="J23" s="171"/>
    </row>
    <row r="24" spans="1:10" s="13" customFormat="1" x14ac:dyDescent="0.2">
      <c r="A24" s="23" t="s">
        <v>13</v>
      </c>
      <c r="B24" s="25">
        <f t="shared" si="3"/>
        <v>45121</v>
      </c>
      <c r="C24" s="101">
        <f t="shared" si="2"/>
        <v>1</v>
      </c>
      <c r="D24" s="154"/>
      <c r="E24" s="157"/>
      <c r="F24" s="154">
        <v>1</v>
      </c>
      <c r="G24" s="156">
        <v>1</v>
      </c>
      <c r="H24" s="24" t="str">
        <f>IF(ISNA(VLOOKUP($G24,front!$J$12:$L$17,2,FALSE)),"",VLOOKUP($G24,front!$J$12:$L$17,2,FALSE))</f>
        <v>SAS ABN</v>
      </c>
      <c r="I24" s="24" t="str">
        <f>IF(ISNA(VLOOKUP($G24,front!$J$12:$L$17,3,FALSE)),"",VLOOKUP($G24,front!$J$12:$L$17,3,FALSE))</f>
        <v>FRAAI</v>
      </c>
      <c r="J24" s="171"/>
    </row>
    <row r="25" spans="1:10" s="13" customFormat="1" x14ac:dyDescent="0.2">
      <c r="A25" s="86" t="s">
        <v>14</v>
      </c>
      <c r="B25" s="87">
        <f t="shared" si="3"/>
        <v>45122</v>
      </c>
      <c r="C25" s="86">
        <f t="shared" si="2"/>
        <v>0</v>
      </c>
      <c r="D25" s="158"/>
      <c r="E25" s="159"/>
      <c r="F25" s="158"/>
      <c r="G25" s="160"/>
      <c r="H25" s="90" t="str">
        <f>IF(ISNA(VLOOKUP($G25,front!$J$12:$L$17,2,FALSE)),"",VLOOKUP($G25,front!$J$12:$L$17,2,FALSE))</f>
        <v/>
      </c>
      <c r="I25" s="90" t="str">
        <f>IF(ISNA(VLOOKUP($G25,front!$J$12:$L$17,3,FALSE)),"",VLOOKUP($G25,front!$J$12:$L$17,3,FALSE))</f>
        <v/>
      </c>
      <c r="J25" s="170"/>
    </row>
    <row r="26" spans="1:10" s="13" customFormat="1" x14ac:dyDescent="0.2">
      <c r="A26" s="86" t="s">
        <v>8</v>
      </c>
      <c r="B26" s="87">
        <f t="shared" si="3"/>
        <v>45123</v>
      </c>
      <c r="C26" s="86">
        <f t="shared" si="2"/>
        <v>0</v>
      </c>
      <c r="D26" s="158"/>
      <c r="E26" s="159"/>
      <c r="F26" s="158"/>
      <c r="G26" s="160"/>
      <c r="H26" s="90" t="str">
        <f>IF(ISNA(VLOOKUP($G26,front!$J$12:$L$17,2,FALSE)),"",VLOOKUP($G26,front!$J$12:$L$17,2,FALSE))</f>
        <v/>
      </c>
      <c r="I26" s="90" t="str">
        <f>IF(ISNA(VLOOKUP($G26,front!$J$12:$L$17,3,FALSE)),"",VLOOKUP($G26,front!$J$12:$L$17,3,FALSE))</f>
        <v/>
      </c>
      <c r="J26" s="170"/>
    </row>
    <row r="27" spans="1:10" s="13" customFormat="1" x14ac:dyDescent="0.2">
      <c r="A27" s="23" t="s">
        <v>9</v>
      </c>
      <c r="B27" s="25">
        <f t="shared" si="3"/>
        <v>45124</v>
      </c>
      <c r="C27" s="101">
        <f t="shared" si="2"/>
        <v>1</v>
      </c>
      <c r="D27" s="154"/>
      <c r="E27" s="157"/>
      <c r="F27" s="154">
        <v>1</v>
      </c>
      <c r="G27" s="156">
        <v>1</v>
      </c>
      <c r="H27" s="24" t="str">
        <f>IF(ISNA(VLOOKUP($G27,front!$J$12:$L$17,2,FALSE)),"",VLOOKUP($G27,front!$J$12:$L$17,2,FALSE))</f>
        <v>SAS ABN</v>
      </c>
      <c r="I27" s="24" t="str">
        <f>IF(ISNA(VLOOKUP($G27,front!$J$12:$L$17,3,FALSE)),"",VLOOKUP($G27,front!$J$12:$L$17,3,FALSE))</f>
        <v>FRAAI</v>
      </c>
      <c r="J27" s="171"/>
    </row>
    <row r="28" spans="1:10" s="13" customFormat="1" x14ac:dyDescent="0.2">
      <c r="A28" s="23" t="s">
        <v>10</v>
      </c>
      <c r="B28" s="25">
        <f t="shared" si="3"/>
        <v>45125</v>
      </c>
      <c r="C28" s="101">
        <f t="shared" si="2"/>
        <v>1</v>
      </c>
      <c r="D28" s="154"/>
      <c r="E28" s="157"/>
      <c r="F28" s="154">
        <v>1</v>
      </c>
      <c r="G28" s="156">
        <v>1</v>
      </c>
      <c r="H28" s="24" t="str">
        <f>IF(ISNA(VLOOKUP($G28,front!$J$12:$L$17,2,FALSE)),"",VLOOKUP($G28,front!$J$12:$L$17,2,FALSE))</f>
        <v>SAS ABN</v>
      </c>
      <c r="I28" s="24" t="str">
        <f>IF(ISNA(VLOOKUP($G28,front!$J$12:$L$17,3,FALSE)),"",VLOOKUP($G28,front!$J$12:$L$17,3,FALSE))</f>
        <v>FRAAI</v>
      </c>
      <c r="J28" s="171"/>
    </row>
    <row r="29" spans="1:10" s="13" customFormat="1" x14ac:dyDescent="0.2">
      <c r="A29" s="23" t="s">
        <v>11</v>
      </c>
      <c r="B29" s="25">
        <f t="shared" si="3"/>
        <v>45126</v>
      </c>
      <c r="C29" s="101">
        <f t="shared" si="2"/>
        <v>1</v>
      </c>
      <c r="D29" s="154"/>
      <c r="E29" s="157"/>
      <c r="F29" s="154">
        <v>1</v>
      </c>
      <c r="G29" s="156">
        <v>1</v>
      </c>
      <c r="H29" s="24" t="str">
        <f>IF(ISNA(VLOOKUP($G29,front!$J$12:$L$17,2,FALSE)),"",VLOOKUP($G29,front!$J$12:$L$17,2,FALSE))</f>
        <v>SAS ABN</v>
      </c>
      <c r="I29" s="24" t="str">
        <f>IF(ISNA(VLOOKUP($G29,front!$J$12:$L$17,3,FALSE)),"",VLOOKUP($G29,front!$J$12:$L$17,3,FALSE))</f>
        <v>FRAAI</v>
      </c>
      <c r="J29" s="171"/>
    </row>
    <row r="30" spans="1:10" s="13" customFormat="1" x14ac:dyDescent="0.2">
      <c r="A30" s="23" t="s">
        <v>12</v>
      </c>
      <c r="B30" s="25">
        <f t="shared" si="3"/>
        <v>45127</v>
      </c>
      <c r="C30" s="101">
        <f t="shared" si="2"/>
        <v>1</v>
      </c>
      <c r="D30" s="154"/>
      <c r="E30" s="157"/>
      <c r="F30" s="154">
        <v>1</v>
      </c>
      <c r="G30" s="156">
        <v>1</v>
      </c>
      <c r="H30" s="24" t="str">
        <f>IF(ISNA(VLOOKUP($G30,front!$J$12:$L$17,2,FALSE)),"",VLOOKUP($G30,front!$J$12:$L$17,2,FALSE))</f>
        <v>SAS ABN</v>
      </c>
      <c r="I30" s="24" t="str">
        <f>IF(ISNA(VLOOKUP($G30,front!$J$12:$L$17,3,FALSE)),"",VLOOKUP($G30,front!$J$12:$L$17,3,FALSE))</f>
        <v>FRAAI</v>
      </c>
      <c r="J30" s="171"/>
    </row>
    <row r="31" spans="1:10" s="13" customFormat="1" x14ac:dyDescent="0.2">
      <c r="A31" s="23" t="s">
        <v>13</v>
      </c>
      <c r="B31" s="25">
        <f t="shared" si="3"/>
        <v>45128</v>
      </c>
      <c r="C31" s="101">
        <f t="shared" si="2"/>
        <v>1</v>
      </c>
      <c r="D31" s="154"/>
      <c r="E31" s="157"/>
      <c r="F31" s="154">
        <v>1</v>
      </c>
      <c r="G31" s="156">
        <v>1</v>
      </c>
      <c r="H31" s="24" t="str">
        <f>IF(ISNA(VLOOKUP($G31,front!$J$12:$L$17,2,FALSE)),"",VLOOKUP($G31,front!$J$12:$L$17,2,FALSE))</f>
        <v>SAS ABN</v>
      </c>
      <c r="I31" s="24" t="str">
        <f>IF(ISNA(VLOOKUP($G31,front!$J$12:$L$17,3,FALSE)),"",VLOOKUP($G31,front!$J$12:$L$17,3,FALSE))</f>
        <v>FRAAI</v>
      </c>
      <c r="J31" s="171"/>
    </row>
    <row r="32" spans="1:10" s="13" customFormat="1" x14ac:dyDescent="0.2">
      <c r="A32" s="86" t="s">
        <v>14</v>
      </c>
      <c r="B32" s="87">
        <f t="shared" si="3"/>
        <v>45129</v>
      </c>
      <c r="C32" s="86">
        <f t="shared" si="2"/>
        <v>0</v>
      </c>
      <c r="D32" s="158"/>
      <c r="E32" s="159"/>
      <c r="F32" s="158"/>
      <c r="G32" s="160"/>
      <c r="H32" s="90" t="str">
        <f>IF(ISNA(VLOOKUP($G32,front!$J$12:$L$17,2,FALSE)),"",VLOOKUP($G32,front!$J$12:$L$17,2,FALSE))</f>
        <v/>
      </c>
      <c r="I32" s="90" t="str">
        <f>IF(ISNA(VLOOKUP($G32,front!$J$12:$L$17,3,FALSE)),"",VLOOKUP($G32,front!$J$12:$L$17,3,FALSE))</f>
        <v/>
      </c>
      <c r="J32" s="170"/>
    </row>
    <row r="33" spans="1:11" s="13" customFormat="1" x14ac:dyDescent="0.2">
      <c r="A33" s="86" t="s">
        <v>8</v>
      </c>
      <c r="B33" s="87">
        <f t="shared" si="3"/>
        <v>45130</v>
      </c>
      <c r="C33" s="86">
        <f t="shared" si="2"/>
        <v>0</v>
      </c>
      <c r="D33" s="158"/>
      <c r="E33" s="159"/>
      <c r="F33" s="158"/>
      <c r="G33" s="160"/>
      <c r="H33" s="90" t="str">
        <f>IF(ISNA(VLOOKUP($G33,front!$J$12:$L$17,2,FALSE)),"",VLOOKUP($G33,front!$J$12:$L$17,2,FALSE))</f>
        <v/>
      </c>
      <c r="I33" s="90" t="str">
        <f>IF(ISNA(VLOOKUP($G33,front!$J$12:$L$17,3,FALSE)),"",VLOOKUP($G33,front!$J$12:$L$17,3,FALSE))</f>
        <v/>
      </c>
      <c r="J33" s="170"/>
    </row>
    <row r="34" spans="1:11" s="13" customFormat="1" x14ac:dyDescent="0.2">
      <c r="A34" s="23" t="s">
        <v>9</v>
      </c>
      <c r="B34" s="25">
        <f t="shared" si="3"/>
        <v>45131</v>
      </c>
      <c r="C34" s="101">
        <f t="shared" si="2"/>
        <v>0</v>
      </c>
      <c r="D34" s="154"/>
      <c r="E34" s="157" t="s">
        <v>16</v>
      </c>
      <c r="F34" s="154"/>
      <c r="G34" s="156"/>
      <c r="H34" s="24" t="str">
        <f>IF(ISNA(VLOOKUP($G34,front!$J$12:$L$17,2,FALSE)),"",VLOOKUP($G34,front!$J$12:$L$17,2,FALSE))</f>
        <v/>
      </c>
      <c r="I34" s="24" t="str">
        <f>IF(ISNA(VLOOKUP($G34,front!$J$12:$L$17,3,FALSE)),"",VLOOKUP($G34,front!$J$12:$L$17,3,FALSE))</f>
        <v/>
      </c>
      <c r="J34" s="171"/>
    </row>
    <row r="35" spans="1:11" s="13" customFormat="1" x14ac:dyDescent="0.2">
      <c r="A35" s="23" t="s">
        <v>10</v>
      </c>
      <c r="B35" s="25">
        <f t="shared" si="3"/>
        <v>45132</v>
      </c>
      <c r="C35" s="101">
        <f t="shared" si="2"/>
        <v>0</v>
      </c>
      <c r="D35" s="154"/>
      <c r="E35" s="157" t="s">
        <v>16</v>
      </c>
      <c r="F35" s="154"/>
      <c r="G35" s="156"/>
      <c r="H35" s="24" t="str">
        <f>IF(ISNA(VLOOKUP($G35,front!$J$12:$L$17,2,FALSE)),"",VLOOKUP($G35,front!$J$12:$L$17,2,FALSE))</f>
        <v/>
      </c>
      <c r="I35" s="24" t="str">
        <f>IF(ISNA(VLOOKUP($G35,front!$J$12:$L$17,3,FALSE)),"",VLOOKUP($G35,front!$J$12:$L$17,3,FALSE))</f>
        <v/>
      </c>
      <c r="J35" s="171"/>
    </row>
    <row r="36" spans="1:11" s="13" customFormat="1" x14ac:dyDescent="0.2">
      <c r="A36" s="23" t="s">
        <v>11</v>
      </c>
      <c r="B36" s="25">
        <f t="shared" si="3"/>
        <v>45133</v>
      </c>
      <c r="C36" s="101">
        <f t="shared" si="2"/>
        <v>0</v>
      </c>
      <c r="D36" s="154"/>
      <c r="E36" s="157" t="s">
        <v>16</v>
      </c>
      <c r="F36" s="154"/>
      <c r="G36" s="156"/>
      <c r="H36" s="24" t="str">
        <f>IF(ISNA(VLOOKUP($G36,front!$J$12:$L$17,2,FALSE)),"",VLOOKUP($G36,front!$J$12:$L$17,2,FALSE))</f>
        <v/>
      </c>
      <c r="I36" s="24" t="str">
        <f>IF(ISNA(VLOOKUP($G36,front!$J$12:$L$17,3,FALSE)),"",VLOOKUP($G36,front!$J$12:$L$17,3,FALSE))</f>
        <v/>
      </c>
      <c r="J36" s="171"/>
    </row>
    <row r="37" spans="1:11" s="13" customFormat="1" x14ac:dyDescent="0.2">
      <c r="A37" s="23" t="s">
        <v>12</v>
      </c>
      <c r="B37" s="25">
        <f t="shared" si="3"/>
        <v>45134</v>
      </c>
      <c r="C37" s="101">
        <f t="shared" si="2"/>
        <v>0</v>
      </c>
      <c r="D37" s="154"/>
      <c r="E37" s="157" t="s">
        <v>16</v>
      </c>
      <c r="F37" s="154"/>
      <c r="G37" s="156"/>
      <c r="H37" s="24" t="str">
        <f>IF(ISNA(VLOOKUP($G37,front!$J$12:$L$17,2,FALSE)),"",VLOOKUP($G37,front!$J$12:$L$17,2,FALSE))</f>
        <v/>
      </c>
      <c r="I37" s="24" t="str">
        <f>IF(ISNA(VLOOKUP($G37,front!$J$12:$L$17,3,FALSE)),"",VLOOKUP($G37,front!$J$12:$L$17,3,FALSE))</f>
        <v/>
      </c>
      <c r="J37" s="171"/>
    </row>
    <row r="38" spans="1:11" s="13" customFormat="1" x14ac:dyDescent="0.2">
      <c r="A38" s="23" t="s">
        <v>13</v>
      </c>
      <c r="B38" s="25">
        <f t="shared" si="3"/>
        <v>45135</v>
      </c>
      <c r="C38" s="101">
        <f t="shared" si="2"/>
        <v>0</v>
      </c>
      <c r="D38" s="154"/>
      <c r="E38" s="157" t="s">
        <v>16</v>
      </c>
      <c r="F38" s="154"/>
      <c r="G38" s="156"/>
      <c r="H38" s="24" t="str">
        <f>IF(ISNA(VLOOKUP($G38,front!$J$12:$L$17,2,FALSE)),"",VLOOKUP($G38,front!$J$12:$L$17,2,FALSE))</f>
        <v/>
      </c>
      <c r="I38" s="24" t="str">
        <f>IF(ISNA(VLOOKUP($G38,front!$J$12:$L$17,3,FALSE)),"",VLOOKUP($G38,front!$J$12:$L$17,3,FALSE))</f>
        <v/>
      </c>
      <c r="J38" s="171"/>
    </row>
    <row r="39" spans="1:11" s="13" customFormat="1" x14ac:dyDescent="0.2">
      <c r="A39" s="86" t="s">
        <v>14</v>
      </c>
      <c r="B39" s="87">
        <f t="shared" si="3"/>
        <v>45136</v>
      </c>
      <c r="C39" s="86">
        <f t="shared" si="2"/>
        <v>0</v>
      </c>
      <c r="D39" s="158"/>
      <c r="E39" s="159"/>
      <c r="F39" s="158"/>
      <c r="G39" s="160"/>
      <c r="H39" s="90" t="str">
        <f>IF(ISNA(VLOOKUP($G39,front!$J$12:$L$17,2,FALSE)),"",VLOOKUP($G39,front!$J$12:$L$17,2,FALSE))</f>
        <v/>
      </c>
      <c r="I39" s="90" t="str">
        <f>IF(ISNA(VLOOKUP($G39,front!$J$12:$L$17,3,FALSE)),"",VLOOKUP($G39,front!$J$12:$L$17,3,FALSE))</f>
        <v/>
      </c>
      <c r="J39" s="170"/>
    </row>
    <row r="40" spans="1:11" s="13" customFormat="1" x14ac:dyDescent="0.2">
      <c r="A40" s="86" t="s">
        <v>8</v>
      </c>
      <c r="B40" s="87">
        <f t="shared" si="3"/>
        <v>45137</v>
      </c>
      <c r="C40" s="86">
        <f t="shared" si="2"/>
        <v>0</v>
      </c>
      <c r="D40" s="158"/>
      <c r="E40" s="159"/>
      <c r="F40" s="158"/>
      <c r="G40" s="160"/>
      <c r="H40" s="90" t="str">
        <f>IF(ISNA(VLOOKUP($G40,front!$J$12:$L$17,2,FALSE)),"",VLOOKUP($G40,front!$J$12:$L$17,2,FALSE))</f>
        <v/>
      </c>
      <c r="I40" s="90" t="str">
        <f>IF(ISNA(VLOOKUP($G40,front!$J$12:$L$17,3,FALSE)),"",VLOOKUP($G40,front!$J$12:$L$17,3,FALSE))</f>
        <v/>
      </c>
      <c r="J40" s="170"/>
    </row>
    <row r="41" spans="1:11" s="13" customFormat="1" x14ac:dyDescent="0.2">
      <c r="A41" s="23" t="s">
        <v>9</v>
      </c>
      <c r="B41" s="25">
        <f t="shared" si="3"/>
        <v>45138</v>
      </c>
      <c r="C41" s="101">
        <f t="shared" si="2"/>
        <v>1</v>
      </c>
      <c r="D41" s="154"/>
      <c r="E41" s="157"/>
      <c r="F41" s="154">
        <v>1</v>
      </c>
      <c r="G41" s="156">
        <v>1</v>
      </c>
      <c r="H41" s="24" t="str">
        <f>IF(ISNA(VLOOKUP($G41,front!$J$12:$L$17,2,FALSE)),"",VLOOKUP($G41,front!$J$12:$L$17,2,FALSE))</f>
        <v>SAS ABN</v>
      </c>
      <c r="I41" s="24" t="str">
        <f>IF(ISNA(VLOOKUP($G41,front!$J$12:$L$17,3,FALSE)),"",VLOOKUP($G41,front!$J$12:$L$17,3,FALSE))</f>
        <v>FRAAI</v>
      </c>
      <c r="J41" s="171"/>
    </row>
    <row r="42" spans="1:11" s="13" customFormat="1" x14ac:dyDescent="0.2">
      <c r="A42" s="23" t="s">
        <v>10</v>
      </c>
      <c r="B42" s="25"/>
      <c r="C42" s="101">
        <f t="shared" si="2"/>
        <v>0</v>
      </c>
      <c r="D42" s="154"/>
      <c r="E42" s="157"/>
      <c r="F42" s="154"/>
      <c r="G42" s="156"/>
      <c r="H42" s="24" t="str">
        <f>IF(ISNA(VLOOKUP($G42,front!$J$12:$L$17,2,FALSE)),"",VLOOKUP($G42,front!$J$12:$L$17,2,FALSE))</f>
        <v/>
      </c>
      <c r="I42" s="24" t="str">
        <f>IF(ISNA(VLOOKUP($G42,front!$J$12:$L$17,3,FALSE)),"",VLOOKUP($G42,front!$J$12:$L$17,3,FALSE))</f>
        <v/>
      </c>
      <c r="J42" s="171"/>
    </row>
    <row r="43" spans="1:11" s="13" customFormat="1" x14ac:dyDescent="0.2">
      <c r="A43" s="23" t="s">
        <v>11</v>
      </c>
      <c r="B43" s="25"/>
      <c r="C43" s="101">
        <f t="shared" si="2"/>
        <v>0</v>
      </c>
      <c r="D43" s="154"/>
      <c r="E43" s="157"/>
      <c r="F43" s="154"/>
      <c r="G43" s="156"/>
      <c r="H43" s="24" t="str">
        <f>IF(ISNA(VLOOKUP($G43,front!$J$12:$L$17,2,FALSE)),"",VLOOKUP($G43,front!$J$12:$L$17,2,FALSE))</f>
        <v/>
      </c>
      <c r="I43" s="24" t="str">
        <f>IF(ISNA(VLOOKUP($G43,front!$J$12:$L$17,3,FALSE)),"",VLOOKUP($G43,front!$J$12:$L$17,3,FALSE))</f>
        <v/>
      </c>
      <c r="J43" s="171"/>
    </row>
    <row r="44" spans="1:11" s="13" customFormat="1" x14ac:dyDescent="0.2">
      <c r="A44" s="23" t="s">
        <v>12</v>
      </c>
      <c r="B44" s="25"/>
      <c r="C44" s="101">
        <f t="shared" si="2"/>
        <v>0</v>
      </c>
      <c r="D44" s="154"/>
      <c r="E44" s="157"/>
      <c r="F44" s="154"/>
      <c r="G44" s="156"/>
      <c r="H44" s="24" t="str">
        <f>IF(ISNA(VLOOKUP($G44,front!$J$12:$L$17,2,FALSE)),"",VLOOKUP($G44,front!$J$12:$L$17,2,FALSE))</f>
        <v/>
      </c>
      <c r="I44" s="24" t="str">
        <f>IF(ISNA(VLOOKUP($G44,front!$J$12:$L$17,3,FALSE)),"",VLOOKUP($G44,front!$J$12:$L$17,3,FALSE))</f>
        <v/>
      </c>
      <c r="J44" s="171"/>
    </row>
    <row r="45" spans="1:11" s="13" customFormat="1" x14ac:dyDescent="0.2">
      <c r="A45" s="23" t="s">
        <v>13</v>
      </c>
      <c r="B45" s="25"/>
      <c r="C45" s="101">
        <f t="shared" si="2"/>
        <v>0</v>
      </c>
      <c r="D45" s="154"/>
      <c r="E45" s="157"/>
      <c r="F45" s="154"/>
      <c r="G45" s="156"/>
      <c r="H45" s="24" t="str">
        <f>IF(ISNA(VLOOKUP($G45,front!$J$12:$L$17,2,FALSE)),"",VLOOKUP($G45,front!$J$12:$L$17,2,FALSE))</f>
        <v/>
      </c>
      <c r="I45" s="24" t="str">
        <f>IF(ISNA(VLOOKUP($G45,front!$J$12:$L$17,3,FALSE)),"",VLOOKUP($G45,front!$J$12:$L$17,3,FALSE))</f>
        <v/>
      </c>
      <c r="J45" s="171"/>
    </row>
    <row r="46" spans="1:11" s="13" customFormat="1" x14ac:dyDescent="0.2">
      <c r="A46" s="86" t="s">
        <v>14</v>
      </c>
      <c r="B46" s="87"/>
      <c r="C46" s="86">
        <f t="shared" si="2"/>
        <v>0</v>
      </c>
      <c r="D46" s="158"/>
      <c r="E46" s="159"/>
      <c r="F46" s="158"/>
      <c r="G46" s="160"/>
      <c r="H46" s="90" t="str">
        <f>IF(ISNA(VLOOKUP($G46,front!$J$12:$L$17,2,FALSE)),"",VLOOKUP($G46,front!$J$12:$L$17,2,FALSE))</f>
        <v/>
      </c>
      <c r="I46" s="90" t="str">
        <f>IF(ISNA(VLOOKUP($G46,front!$J$12:$L$17,3,FALSE)),"",VLOOKUP($G46,front!$J$12:$L$17,3,FALSE))</f>
        <v/>
      </c>
      <c r="J46" s="170"/>
    </row>
    <row r="47" spans="1:11" s="13" customFormat="1" x14ac:dyDescent="0.2">
      <c r="A47" s="86" t="s">
        <v>8</v>
      </c>
      <c r="B47" s="87"/>
      <c r="C47" s="86">
        <f t="shared" si="2"/>
        <v>0</v>
      </c>
      <c r="D47" s="158"/>
      <c r="E47" s="164"/>
      <c r="F47" s="158"/>
      <c r="G47" s="160"/>
      <c r="H47" s="90" t="str">
        <f>IF(ISNA(VLOOKUP($G47,front!$J$12:$L$17,2,FALSE)),"",VLOOKUP($G47,front!$J$12:$L$17,2,FALSE))</f>
        <v/>
      </c>
      <c r="I47" s="90" t="str">
        <f>IF(ISNA(VLOOKUP($G47,front!$J$12:$L$17,3,FALSE)),"",VLOOKUP($G47,front!$J$12:$L$17,3,FALSE))</f>
        <v/>
      </c>
      <c r="J47" s="170"/>
    </row>
    <row r="48" spans="1:11" s="13" customFormat="1" ht="13.5" thickBot="1" x14ac:dyDescent="0.25">
      <c r="A48" s="92"/>
      <c r="B48" s="93"/>
      <c r="C48" s="94"/>
      <c r="D48" s="165"/>
      <c r="E48" s="166"/>
      <c r="F48" s="167"/>
      <c r="G48" s="168"/>
      <c r="H48" s="96"/>
      <c r="I48" s="96"/>
      <c r="J48" s="172"/>
      <c r="K48"/>
    </row>
    <row r="49" spans="1:12" s="13" customFormat="1" ht="13.5" thickBot="1" x14ac:dyDescent="0.25">
      <c r="A49" s="74"/>
      <c r="B49" s="74"/>
      <c r="C49" s="9">
        <f>SUM(C10:C48)</f>
        <v>15</v>
      </c>
      <c r="D49" s="106">
        <f>SUM(D11:D48)</f>
        <v>0</v>
      </c>
      <c r="F49" s="9">
        <f>SUM(F11:F48)</f>
        <v>15</v>
      </c>
      <c r="H49" s="17"/>
      <c r="I49" s="17"/>
      <c r="J49" s="75"/>
      <c r="K49"/>
    </row>
    <row r="50" spans="1:12" ht="3.75" customHeight="1" x14ac:dyDescent="0.2">
      <c r="A50" s="1"/>
      <c r="B50" s="1"/>
      <c r="C50" s="1"/>
      <c r="D50" s="1"/>
      <c r="E50" s="1"/>
      <c r="F50" s="1"/>
    </row>
    <row r="51" spans="1:12" ht="14.25" customHeight="1" x14ac:dyDescent="0.2">
      <c r="A51" s="40" t="s">
        <v>60</v>
      </c>
      <c r="B51" s="1"/>
      <c r="C51" s="1"/>
      <c r="D51" s="1"/>
      <c r="E51" s="1"/>
      <c r="F51" s="1"/>
    </row>
    <row r="52" spans="1:12" ht="18" customHeight="1" x14ac:dyDescent="0.2">
      <c r="A52" s="45" t="s">
        <v>52</v>
      </c>
      <c r="B52" s="225" t="s">
        <v>53</v>
      </c>
      <c r="C52" s="225"/>
      <c r="D52" s="225"/>
      <c r="E52" s="225"/>
      <c r="F52" s="225"/>
      <c r="G52" s="225"/>
      <c r="H52" s="65"/>
      <c r="I52" s="46" t="s">
        <v>54</v>
      </c>
      <c r="J52" s="46" t="s">
        <v>61</v>
      </c>
      <c r="K52" s="46" t="s">
        <v>55</v>
      </c>
      <c r="L52" s="47" t="s">
        <v>29</v>
      </c>
    </row>
    <row r="53" spans="1:12" x14ac:dyDescent="0.2">
      <c r="A53" s="173"/>
      <c r="B53" s="235"/>
      <c r="C53" s="236"/>
      <c r="D53" s="236"/>
      <c r="E53" s="236"/>
      <c r="F53" s="236"/>
      <c r="G53" s="237"/>
      <c r="H53" s="174"/>
      <c r="I53" s="175"/>
      <c r="J53" s="176"/>
      <c r="K53" s="176"/>
      <c r="L53" s="177"/>
    </row>
    <row r="54" spans="1:12" s="1" customFormat="1" x14ac:dyDescent="0.2">
      <c r="A54" s="178"/>
      <c r="B54" s="238"/>
      <c r="C54" s="239"/>
      <c r="D54" s="239"/>
      <c r="E54" s="239"/>
      <c r="F54" s="239"/>
      <c r="G54" s="240"/>
      <c r="H54" s="179"/>
      <c r="I54" s="180"/>
      <c r="J54" s="181"/>
      <c r="K54" s="181"/>
      <c r="L54" s="182"/>
    </row>
    <row r="55" spans="1:12" s="13" customFormat="1" x14ac:dyDescent="0.2">
      <c r="A55" s="178"/>
      <c r="B55" s="238"/>
      <c r="C55" s="239"/>
      <c r="D55" s="239"/>
      <c r="E55" s="239"/>
      <c r="F55" s="239"/>
      <c r="G55" s="240"/>
      <c r="H55" s="179"/>
      <c r="I55" s="180"/>
      <c r="J55" s="181"/>
      <c r="K55" s="181"/>
      <c r="L55" s="183"/>
    </row>
    <row r="56" spans="1:12" s="13" customFormat="1" x14ac:dyDescent="0.2">
      <c r="A56" s="184"/>
      <c r="B56" s="185"/>
      <c r="C56" s="186"/>
      <c r="D56" s="186"/>
      <c r="E56" s="186"/>
      <c r="F56" s="186"/>
      <c r="G56" s="187"/>
      <c r="H56" s="187"/>
      <c r="I56" s="188"/>
      <c r="J56" s="189"/>
      <c r="K56" s="189"/>
      <c r="L56" s="183"/>
    </row>
    <row r="57" spans="1:12" s="13" customFormat="1" x14ac:dyDescent="0.2">
      <c r="A57" s="184"/>
      <c r="B57" s="185"/>
      <c r="C57" s="186"/>
      <c r="D57" s="186"/>
      <c r="E57" s="186"/>
      <c r="F57" s="186"/>
      <c r="G57" s="187"/>
      <c r="H57" s="187"/>
      <c r="I57" s="188"/>
      <c r="J57" s="189"/>
      <c r="K57" s="189"/>
      <c r="L57" s="183"/>
    </row>
    <row r="58" spans="1:12" s="13" customFormat="1" x14ac:dyDescent="0.2">
      <c r="A58" s="184"/>
      <c r="B58" s="185"/>
      <c r="C58" s="186"/>
      <c r="D58" s="186"/>
      <c r="E58" s="186"/>
      <c r="F58" s="186"/>
      <c r="G58" s="187"/>
      <c r="H58" s="187"/>
      <c r="I58" s="188"/>
      <c r="J58" s="189"/>
      <c r="K58" s="189"/>
      <c r="L58" s="183"/>
    </row>
    <row r="59" spans="1:12" s="13" customFormat="1" x14ac:dyDescent="0.2">
      <c r="A59" s="190"/>
      <c r="B59" s="241"/>
      <c r="C59" s="242"/>
      <c r="D59" s="242"/>
      <c r="E59" s="242"/>
      <c r="F59" s="242"/>
      <c r="G59" s="243"/>
      <c r="H59" s="191"/>
      <c r="I59" s="192"/>
      <c r="J59" s="193"/>
      <c r="K59" s="193"/>
      <c r="L59" s="194"/>
    </row>
    <row r="60" spans="1:12" s="13" customFormat="1" x14ac:dyDescent="0.2">
      <c r="A60"/>
      <c r="B60"/>
      <c r="C60"/>
      <c r="D60"/>
      <c r="E60"/>
      <c r="F60"/>
      <c r="G60"/>
      <c r="H60"/>
      <c r="I60" s="41">
        <f>SUM(I53:I59)</f>
        <v>0</v>
      </c>
      <c r="J60" s="1">
        <f>SUMIF($J$52:$J$59,K60,I$52:I$59)</f>
        <v>0</v>
      </c>
      <c r="K60" s="4" t="s">
        <v>50</v>
      </c>
    </row>
    <row r="61" spans="1:12" s="13" customFormat="1" x14ac:dyDescent="0.2">
      <c r="A61"/>
      <c r="B61"/>
      <c r="C61"/>
      <c r="D61"/>
      <c r="E61"/>
      <c r="F61"/>
      <c r="G61"/>
      <c r="H61"/>
      <c r="I61" s="64">
        <f>+J61+J60</f>
        <v>0</v>
      </c>
      <c r="J61" s="1">
        <f>SUMIF($J$52:$J$59,K61,I$52:I$59)</f>
        <v>0</v>
      </c>
      <c r="K61" s="4" t="s">
        <v>62</v>
      </c>
    </row>
    <row r="62" spans="1:12" x14ac:dyDescent="0.2">
      <c r="J62" s="38" t="s">
        <v>50</v>
      </c>
      <c r="K62" s="38" t="s">
        <v>56</v>
      </c>
    </row>
    <row r="65" spans="1:11" s="138" customFormat="1" ht="6" customHeight="1" x14ac:dyDescent="0.2">
      <c r="K65" s="153"/>
    </row>
    <row r="68" spans="1:11" ht="21.75" customHeight="1" thickBot="1" x14ac:dyDescent="0.25"/>
    <row r="69" spans="1:11" x14ac:dyDescent="0.2">
      <c r="E69" s="107" t="s">
        <v>16</v>
      </c>
      <c r="F69" s="108">
        <f>SUMIF($E$11:$E$48,E69,$D$11:$D$48)</f>
        <v>0</v>
      </c>
    </row>
    <row r="70" spans="1:11" x14ac:dyDescent="0.2">
      <c r="A70" s="78" t="s">
        <v>66</v>
      </c>
      <c r="B70" s="79" t="s">
        <v>67</v>
      </c>
      <c r="E70" s="109" t="s">
        <v>22</v>
      </c>
      <c r="F70" s="108">
        <f t="shared" ref="F70:F79" si="4">SUMIF($E$11:$E$48,E70,$D$11:$D$48)</f>
        <v>0</v>
      </c>
      <c r="J70" s="44" t="s">
        <v>62</v>
      </c>
      <c r="K70" s="44" t="s">
        <v>57</v>
      </c>
    </row>
    <row r="71" spans="1:11" x14ac:dyDescent="0.2">
      <c r="A71" s="116">
        <f t="shared" ref="A71:A76" si="5">SUMIF($G$11:$G$48,$B71,$F$11:$F$48)</f>
        <v>15</v>
      </c>
      <c r="B71" s="1">
        <v>1</v>
      </c>
      <c r="E71" s="109" t="s">
        <v>21</v>
      </c>
      <c r="F71" s="108">
        <f t="shared" si="4"/>
        <v>0</v>
      </c>
      <c r="J71" s="39"/>
      <c r="K71" s="39" t="s">
        <v>59</v>
      </c>
    </row>
    <row r="72" spans="1:11" x14ac:dyDescent="0.2">
      <c r="A72" s="116">
        <f t="shared" si="5"/>
        <v>0</v>
      </c>
      <c r="B72" s="1">
        <v>2</v>
      </c>
      <c r="E72" s="109" t="s">
        <v>18</v>
      </c>
      <c r="F72" s="108">
        <f t="shared" si="4"/>
        <v>0</v>
      </c>
    </row>
    <row r="73" spans="1:11" x14ac:dyDescent="0.2">
      <c r="A73" s="116">
        <f t="shared" si="5"/>
        <v>0</v>
      </c>
      <c r="B73" s="1">
        <v>3</v>
      </c>
      <c r="E73" s="109" t="s">
        <v>73</v>
      </c>
      <c r="F73" s="108">
        <f t="shared" si="4"/>
        <v>0</v>
      </c>
    </row>
    <row r="74" spans="1:11" x14ac:dyDescent="0.2">
      <c r="A74" s="116">
        <f t="shared" si="5"/>
        <v>0</v>
      </c>
      <c r="B74" s="1">
        <v>4</v>
      </c>
      <c r="E74" s="109" t="s">
        <v>74</v>
      </c>
      <c r="F74" s="108">
        <f t="shared" si="4"/>
        <v>0</v>
      </c>
    </row>
    <row r="75" spans="1:11" x14ac:dyDescent="0.2">
      <c r="A75" s="116">
        <f t="shared" si="5"/>
        <v>0</v>
      </c>
      <c r="B75" s="1">
        <v>5</v>
      </c>
      <c r="E75" s="109" t="s">
        <v>26</v>
      </c>
      <c r="F75" s="108">
        <f t="shared" si="4"/>
        <v>0</v>
      </c>
    </row>
    <row r="76" spans="1:11" x14ac:dyDescent="0.2">
      <c r="A76" s="116">
        <f t="shared" si="5"/>
        <v>0</v>
      </c>
      <c r="B76" s="1">
        <v>6</v>
      </c>
      <c r="E76" s="109" t="s">
        <v>25</v>
      </c>
      <c r="F76" s="108">
        <f t="shared" si="4"/>
        <v>0</v>
      </c>
    </row>
    <row r="77" spans="1:11" x14ac:dyDescent="0.2">
      <c r="A77" s="117">
        <f>SUM(A71:A76)</f>
        <v>15</v>
      </c>
      <c r="E77" s="109" t="s">
        <v>46</v>
      </c>
      <c r="F77" s="108">
        <f t="shared" si="4"/>
        <v>0</v>
      </c>
    </row>
    <row r="78" spans="1:11" x14ac:dyDescent="0.2">
      <c r="E78" s="109" t="s">
        <v>48</v>
      </c>
      <c r="F78" s="108">
        <f t="shared" si="4"/>
        <v>0</v>
      </c>
    </row>
    <row r="79" spans="1:11" x14ac:dyDescent="0.2">
      <c r="E79" s="109" t="s">
        <v>50</v>
      </c>
      <c r="F79" s="108">
        <f t="shared" si="4"/>
        <v>0</v>
      </c>
    </row>
    <row r="80" spans="1:11" ht="13.5" thickBot="1" x14ac:dyDescent="0.25">
      <c r="E80" s="108"/>
      <c r="F80" s="108"/>
    </row>
    <row r="81" spans="5:6" ht="13.5" thickBot="1" x14ac:dyDescent="0.25">
      <c r="E81" s="108"/>
      <c r="F81" s="110">
        <f>SUM(F69:F80)</f>
        <v>0</v>
      </c>
    </row>
  </sheetData>
  <sheetProtection sheet="1" objects="1" scenarios="1"/>
  <mergeCells count="11">
    <mergeCell ref="B53:G53"/>
    <mergeCell ref="B54:G54"/>
    <mergeCell ref="B55:G55"/>
    <mergeCell ref="B59:G59"/>
    <mergeCell ref="C2:D2"/>
    <mergeCell ref="C3:D3"/>
    <mergeCell ref="A7:J7"/>
    <mergeCell ref="B52:G52"/>
    <mergeCell ref="D9:E9"/>
    <mergeCell ref="F9:G9"/>
    <mergeCell ref="C4:F4"/>
  </mergeCells>
  <dataValidations count="3">
    <dataValidation type="list" allowBlank="1" showInputMessage="1" showErrorMessage="1" sqref="E11:E48" xr:uid="{00000000-0002-0000-0900-000000000000}">
      <formula1>$E$69:$E$79</formula1>
    </dataValidation>
    <dataValidation type="list" allowBlank="1" showInputMessage="1" showErrorMessage="1" sqref="J53:J59" xr:uid="{00000000-0002-0000-0900-000001000000}">
      <formula1>$J$62:$J$71</formula1>
    </dataValidation>
    <dataValidation type="list" allowBlank="1" showInputMessage="1" showErrorMessage="1" sqref="K53:K59" xr:uid="{00000000-0002-0000-0900-000002000000}">
      <formula1>$K$62:$K$71</formula1>
    </dataValidation>
  </dataValidations>
  <pageMargins left="0.35433070866141736" right="0.27559055118110237" top="0.59055118110236227" bottom="0.74803149606299213" header="0.31496062992125984" footer="0.31496062992125984"/>
  <pageSetup paperSize="9" orientation="portrait" r:id="rId1"/>
  <headerFooter>
    <oddFooter>&amp;L&amp;D&amp;R&amp;F  -  &amp;A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900-000003000000}">
          <x14:formula1>
            <xm:f>front!$J$36:$J$47</xm:f>
          </x14:formula1>
          <xm:sqref>E50:F50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0000"/>
    <pageSetUpPr fitToPage="1"/>
  </sheetPr>
  <dimension ref="A1:O81"/>
  <sheetViews>
    <sheetView showGridLines="0" workbookViewId="0">
      <pane ySplit="12" topLeftCell="A13" activePane="bottomLeft" state="frozen"/>
      <selection activeCell="H45" sqref="H45"/>
      <selection pane="bottomLeft" activeCell="F23" sqref="F23"/>
    </sheetView>
  </sheetViews>
  <sheetFormatPr defaultRowHeight="12.75" x14ac:dyDescent="0.2"/>
  <cols>
    <col min="1" max="1" width="6.85546875" customWidth="1"/>
    <col min="2" max="2" width="8.7109375" customWidth="1"/>
    <col min="3" max="3" width="7" customWidth="1"/>
    <col min="4" max="4" width="7.85546875" customWidth="1"/>
    <col min="5" max="5" width="6.85546875" customWidth="1"/>
    <col min="6" max="6" width="9.42578125" customWidth="1"/>
    <col min="7" max="7" width="7.140625" customWidth="1"/>
    <col min="8" max="9" width="11.85546875" customWidth="1"/>
    <col min="10" max="10" width="18.42578125" customWidth="1"/>
    <col min="11" max="11" width="15.28515625" style="4" customWidth="1"/>
    <col min="12" max="12" width="19.85546875" customWidth="1"/>
    <col min="14" max="14" width="12.42578125" customWidth="1"/>
    <col min="15" max="15" width="32.5703125" customWidth="1"/>
  </cols>
  <sheetData>
    <row r="1" spans="1:15" ht="15.75" x14ac:dyDescent="0.25">
      <c r="A1" s="33"/>
      <c r="B1" s="33"/>
      <c r="C1" s="33"/>
      <c r="D1" s="33"/>
      <c r="E1" s="33"/>
      <c r="F1" s="33"/>
      <c r="G1" s="33"/>
      <c r="H1" s="33"/>
      <c r="I1" s="33"/>
      <c r="J1" s="33"/>
      <c r="O1" s="13"/>
    </row>
    <row r="2" spans="1:15" ht="15.75" x14ac:dyDescent="0.25">
      <c r="A2" s="14" t="s">
        <v>3</v>
      </c>
      <c r="B2" s="148"/>
      <c r="C2" s="217">
        <f>+front!K6</f>
        <v>2023</v>
      </c>
      <c r="D2" s="217"/>
      <c r="E2" s="15"/>
      <c r="F2" s="15"/>
      <c r="G2" s="5"/>
      <c r="H2" s="66"/>
      <c r="I2" s="32"/>
      <c r="J2" s="32"/>
      <c r="O2" s="13"/>
    </row>
    <row r="3" spans="1:15" ht="15.75" x14ac:dyDescent="0.25">
      <c r="A3" s="16" t="s">
        <v>4</v>
      </c>
      <c r="B3" s="149"/>
      <c r="C3" s="246" t="s">
        <v>39</v>
      </c>
      <c r="D3" s="218"/>
      <c r="E3" s="17"/>
      <c r="F3" s="17"/>
      <c r="G3" s="6"/>
      <c r="H3" s="66"/>
      <c r="I3" s="32"/>
      <c r="J3" s="32"/>
      <c r="O3" s="13"/>
    </row>
    <row r="4" spans="1:15" ht="15.75" x14ac:dyDescent="0.25">
      <c r="A4" s="18" t="s">
        <v>32</v>
      </c>
      <c r="B4" s="150"/>
      <c r="C4" s="224" t="str">
        <f>+front!K10</f>
        <v>Egor Lipchinskiy</v>
      </c>
      <c r="D4" s="224"/>
      <c r="E4" s="224"/>
      <c r="F4" s="224"/>
      <c r="G4" s="7"/>
      <c r="H4" s="66"/>
      <c r="I4" s="32"/>
      <c r="J4" s="32"/>
      <c r="O4" s="13"/>
    </row>
    <row r="5" spans="1:15" x14ac:dyDescent="0.2">
      <c r="H5" s="17"/>
      <c r="O5" s="13"/>
    </row>
    <row r="6" spans="1:15" ht="15.75" x14ac:dyDescent="0.25">
      <c r="H6" s="17"/>
      <c r="J6" s="34"/>
      <c r="O6" s="13"/>
    </row>
    <row r="7" spans="1:15" ht="18.75" x14ac:dyDescent="0.3">
      <c r="A7" s="244" t="str">
        <f>+front!A7</f>
        <v>ISx4 Timesheet</v>
      </c>
      <c r="B7" s="244"/>
      <c r="C7" s="244"/>
      <c r="D7" s="244"/>
      <c r="E7" s="244"/>
      <c r="F7" s="244"/>
      <c r="G7" s="244"/>
      <c r="H7" s="244"/>
      <c r="I7" s="244"/>
      <c r="J7" s="244"/>
      <c r="O7" s="13"/>
    </row>
    <row r="8" spans="1:15" ht="13.5" thickBot="1" x14ac:dyDescent="0.25">
      <c r="D8" s="103">
        <f>SUM(D11:D48)</f>
        <v>0</v>
      </c>
      <c r="E8" s="76" t="str">
        <f>IF(F81&lt;&gt;D8,"Out","ok")</f>
        <v>ok</v>
      </c>
      <c r="F8" s="103">
        <f>SUM(F11:F48)</f>
        <v>23</v>
      </c>
      <c r="O8" s="13"/>
    </row>
    <row r="9" spans="1:15" ht="13.5" thickBot="1" x14ac:dyDescent="0.25">
      <c r="A9" s="1">
        <f>VLOOKUP(C3,front!G36:H47,2,FALSE)</f>
        <v>23</v>
      </c>
      <c r="B9" s="76" t="str">
        <f>IF(C9&lt;&gt;A9,"Out","ok")</f>
        <v>ok</v>
      </c>
      <c r="C9" s="105">
        <f>+C49</f>
        <v>23</v>
      </c>
      <c r="D9" s="220" t="s">
        <v>68</v>
      </c>
      <c r="E9" s="221"/>
      <c r="F9" s="245" t="s">
        <v>67</v>
      </c>
      <c r="G9" s="223"/>
      <c r="H9" s="76" t="str">
        <f>IF(A77&lt;&gt;F8,"Out","ok")</f>
        <v>ok</v>
      </c>
      <c r="L9" s="42"/>
      <c r="M9" s="13"/>
      <c r="N9" s="13"/>
      <c r="O9" s="13"/>
    </row>
    <row r="10" spans="1:15" x14ac:dyDescent="0.2">
      <c r="A10" s="10" t="s">
        <v>6</v>
      </c>
      <c r="B10" s="11" t="s">
        <v>7</v>
      </c>
      <c r="C10" s="21" t="s">
        <v>15</v>
      </c>
      <c r="D10" s="10" t="s">
        <v>69</v>
      </c>
      <c r="E10" s="12" t="s">
        <v>70</v>
      </c>
      <c r="F10" s="11" t="s">
        <v>69</v>
      </c>
      <c r="G10" s="12" t="s">
        <v>71</v>
      </c>
      <c r="H10" s="11" t="s">
        <v>1</v>
      </c>
      <c r="I10" s="11" t="s">
        <v>2</v>
      </c>
      <c r="J10" s="20" t="s">
        <v>29</v>
      </c>
      <c r="K10" s="8"/>
      <c r="L10" s="42"/>
      <c r="M10" s="13"/>
      <c r="N10" s="13"/>
      <c r="O10" s="13"/>
    </row>
    <row r="11" spans="1:15" x14ac:dyDescent="0.2">
      <c r="A11" s="81" t="s">
        <v>14</v>
      </c>
      <c r="B11" s="82"/>
      <c r="C11" s="81">
        <f t="shared" ref="C11:C12" si="0">D11+F11</f>
        <v>0</v>
      </c>
      <c r="D11" s="161"/>
      <c r="E11" s="162"/>
      <c r="F11" s="161"/>
      <c r="G11" s="163"/>
      <c r="H11" s="84" t="str">
        <f>IF(ISNA(VLOOKUP($G11,front!$J$12:$L$17,2,FALSE)),"",VLOOKUP($G11,front!$J$12:$L$17,2,FALSE))</f>
        <v/>
      </c>
      <c r="I11" s="84" t="str">
        <f>IF(ISNA(VLOOKUP($G11,front!$J$12:$L$17,3,FALSE)),"",VLOOKUP($G11,front!$J$12:$L$17,3,FALSE))</f>
        <v/>
      </c>
      <c r="J11" s="169"/>
      <c r="K11" s="13"/>
      <c r="L11" s="42"/>
      <c r="M11" s="13"/>
      <c r="N11" s="13"/>
      <c r="O11" s="13"/>
    </row>
    <row r="12" spans="1:15" s="8" customFormat="1" x14ac:dyDescent="0.2">
      <c r="A12" s="86" t="s">
        <v>8</v>
      </c>
      <c r="B12" s="87"/>
      <c r="C12" s="86">
        <f t="shared" si="0"/>
        <v>0</v>
      </c>
      <c r="D12" s="158"/>
      <c r="E12" s="164"/>
      <c r="F12" s="158"/>
      <c r="G12" s="160"/>
      <c r="H12" s="90" t="str">
        <f>IF(ISNA(VLOOKUP($G12,front!$J$12:$L$17,2,FALSE)),"",VLOOKUP($G12,front!$J$12:$L$17,2,FALSE))</f>
        <v/>
      </c>
      <c r="I12" s="90" t="str">
        <f>IF(ISNA(VLOOKUP($G12,front!$J$12:$L$17,3,FALSE)),"",VLOOKUP($G12,front!$J$12:$L$17,3,FALSE))</f>
        <v/>
      </c>
      <c r="J12" s="170"/>
      <c r="K12" s="13"/>
      <c r="M12" s="13"/>
      <c r="N12" s="13"/>
      <c r="O12" s="13"/>
    </row>
    <row r="13" spans="1:15" s="13" customFormat="1" x14ac:dyDescent="0.2">
      <c r="A13" s="23" t="s">
        <v>9</v>
      </c>
      <c r="B13" s="25"/>
      <c r="C13" s="101">
        <f>D13+F13</f>
        <v>0</v>
      </c>
      <c r="D13" s="154"/>
      <c r="E13" s="155"/>
      <c r="F13" s="154"/>
      <c r="G13" s="156"/>
      <c r="H13" s="24" t="str">
        <f>IF(ISNA(VLOOKUP($G13,front!$J$12:$L$17,2,FALSE)),"",VLOOKUP($G13,front!$J$12:$L$17,2,FALSE))</f>
        <v/>
      </c>
      <c r="I13" s="24" t="str">
        <f>IF(ISNA(VLOOKUP($G13,front!$J$12:$L$17,3,FALSE)),"",VLOOKUP($G13,front!$J$12:$L$17,3,FALSE))</f>
        <v/>
      </c>
      <c r="J13" s="171"/>
      <c r="M13" s="8"/>
      <c r="N13" s="8"/>
    </row>
    <row r="14" spans="1:15" s="13" customFormat="1" x14ac:dyDescent="0.2">
      <c r="A14" s="23" t="s">
        <v>10</v>
      </c>
      <c r="B14" s="25">
        <v>44774</v>
      </c>
      <c r="C14" s="101">
        <f t="shared" ref="C14:C47" si="1">D14+F14</f>
        <v>1</v>
      </c>
      <c r="D14" s="154"/>
      <c r="E14" s="155"/>
      <c r="F14" s="154">
        <v>1</v>
      </c>
      <c r="G14" s="156">
        <v>1</v>
      </c>
      <c r="H14" s="24" t="str">
        <f>IF(ISNA(VLOOKUP($G14,front!$J$12:$L$17,2,FALSE)),"",VLOOKUP($G14,front!$J$12:$L$17,2,FALSE))</f>
        <v>SAS ABN</v>
      </c>
      <c r="I14" s="24" t="str">
        <f>IF(ISNA(VLOOKUP($G14,front!$J$12:$L$17,3,FALSE)),"",VLOOKUP($G14,front!$J$12:$L$17,3,FALSE))</f>
        <v>FRAAI</v>
      </c>
      <c r="J14" s="171"/>
    </row>
    <row r="15" spans="1:15" s="13" customFormat="1" x14ac:dyDescent="0.2">
      <c r="A15" s="23" t="s">
        <v>11</v>
      </c>
      <c r="B15" s="25">
        <f t="shared" ref="B15" si="2">+B14+1</f>
        <v>44775</v>
      </c>
      <c r="C15" s="101">
        <f t="shared" si="1"/>
        <v>1</v>
      </c>
      <c r="D15" s="154"/>
      <c r="E15" s="157"/>
      <c r="F15" s="154">
        <v>1</v>
      </c>
      <c r="G15" s="156">
        <v>1</v>
      </c>
      <c r="H15" s="24" t="str">
        <f>IF(ISNA(VLOOKUP($G15,front!$J$12:$L$17,2,FALSE)),"",VLOOKUP($G15,front!$J$12:$L$17,2,FALSE))</f>
        <v>SAS ABN</v>
      </c>
      <c r="I15" s="24" t="str">
        <f>IF(ISNA(VLOOKUP($G15,front!$J$12:$L$17,3,FALSE)),"",VLOOKUP($G15,front!$J$12:$L$17,3,FALSE))</f>
        <v>FRAAI</v>
      </c>
      <c r="J15" s="171"/>
    </row>
    <row r="16" spans="1:15" s="13" customFormat="1" x14ac:dyDescent="0.2">
      <c r="A16" s="23" t="s">
        <v>12</v>
      </c>
      <c r="B16" s="25">
        <f t="shared" ref="B16:B17" si="3">+B15+1</f>
        <v>44776</v>
      </c>
      <c r="C16" s="101">
        <f t="shared" si="1"/>
        <v>1</v>
      </c>
      <c r="D16" s="154"/>
      <c r="E16" s="157"/>
      <c r="F16" s="154">
        <v>1</v>
      </c>
      <c r="G16" s="156">
        <v>1</v>
      </c>
      <c r="H16" s="24" t="str">
        <f>IF(ISNA(VLOOKUP($G16,front!$J$12:$L$17,2,FALSE)),"",VLOOKUP($G16,front!$J$12:$L$17,2,FALSE))</f>
        <v>SAS ABN</v>
      </c>
      <c r="I16" s="24" t="str">
        <f>IF(ISNA(VLOOKUP($G16,front!$J$12:$L$17,3,FALSE)),"",VLOOKUP($G16,front!$J$12:$L$17,3,FALSE))</f>
        <v>FRAAI</v>
      </c>
      <c r="J16" s="171"/>
    </row>
    <row r="17" spans="1:10" s="13" customFormat="1" x14ac:dyDescent="0.2">
      <c r="A17" s="23" t="s">
        <v>13</v>
      </c>
      <c r="B17" s="25">
        <f t="shared" si="3"/>
        <v>44777</v>
      </c>
      <c r="C17" s="101">
        <f t="shared" si="1"/>
        <v>1</v>
      </c>
      <c r="D17" s="154"/>
      <c r="E17" s="157"/>
      <c r="F17" s="154">
        <v>1</v>
      </c>
      <c r="G17" s="156">
        <v>1</v>
      </c>
      <c r="H17" s="24" t="str">
        <f>IF(ISNA(VLOOKUP($G17,front!$J$12:$L$17,2,FALSE)),"",VLOOKUP($G17,front!$J$12:$L$17,2,FALSE))</f>
        <v>SAS ABN</v>
      </c>
      <c r="I17" s="24" t="str">
        <f>IF(ISNA(VLOOKUP($G17,front!$J$12:$L$17,3,FALSE)),"",VLOOKUP($G17,front!$J$12:$L$17,3,FALSE))</f>
        <v>FRAAI</v>
      </c>
      <c r="J17" s="171"/>
    </row>
    <row r="18" spans="1:10" s="13" customFormat="1" x14ac:dyDescent="0.2">
      <c r="A18" s="86" t="s">
        <v>14</v>
      </c>
      <c r="B18" s="87">
        <f>+B17+1</f>
        <v>44778</v>
      </c>
      <c r="C18" s="86">
        <f t="shared" si="1"/>
        <v>0</v>
      </c>
      <c r="D18" s="158"/>
      <c r="E18" s="159"/>
      <c r="F18" s="158"/>
      <c r="G18" s="160"/>
      <c r="H18" s="90" t="str">
        <f>IF(ISNA(VLOOKUP($G18,front!$J$12:$L$17,2,FALSE)),"",VLOOKUP($G18,front!$J$12:$L$17,2,FALSE))</f>
        <v/>
      </c>
      <c r="I18" s="90" t="str">
        <f>IF(ISNA(VLOOKUP($G18,front!$J$12:$L$17,3,FALSE)),"",VLOOKUP($G18,front!$J$12:$L$17,3,FALSE))</f>
        <v/>
      </c>
      <c r="J18" s="170"/>
    </row>
    <row r="19" spans="1:10" s="13" customFormat="1" x14ac:dyDescent="0.2">
      <c r="A19" s="86" t="s">
        <v>8</v>
      </c>
      <c r="B19" s="87">
        <f t="shared" ref="B19:B44" si="4">+B18+1</f>
        <v>44779</v>
      </c>
      <c r="C19" s="86">
        <f t="shared" si="1"/>
        <v>0</v>
      </c>
      <c r="D19" s="158"/>
      <c r="E19" s="159"/>
      <c r="F19" s="158"/>
      <c r="G19" s="160"/>
      <c r="H19" s="90" t="str">
        <f>IF(ISNA(VLOOKUP($G19,front!$J$12:$L$17,2,FALSE)),"",VLOOKUP($G19,front!$J$12:$L$17,2,FALSE))</f>
        <v/>
      </c>
      <c r="I19" s="90" t="str">
        <f>IF(ISNA(VLOOKUP($G19,front!$J$12:$L$17,3,FALSE)),"",VLOOKUP($G19,front!$J$12:$L$17,3,FALSE))</f>
        <v/>
      </c>
      <c r="J19" s="170"/>
    </row>
    <row r="20" spans="1:10" s="13" customFormat="1" x14ac:dyDescent="0.2">
      <c r="A20" s="23" t="s">
        <v>9</v>
      </c>
      <c r="B20" s="25">
        <f t="shared" si="4"/>
        <v>44780</v>
      </c>
      <c r="C20" s="101">
        <f t="shared" si="1"/>
        <v>1</v>
      </c>
      <c r="D20" s="154"/>
      <c r="E20" s="157"/>
      <c r="F20" s="154">
        <v>1</v>
      </c>
      <c r="G20" s="156">
        <v>1</v>
      </c>
      <c r="H20" s="24" t="str">
        <f>IF(ISNA(VLOOKUP($G20,front!$J$12:$L$17,2,FALSE)),"",VLOOKUP($G20,front!$J$12:$L$17,2,FALSE))</f>
        <v>SAS ABN</v>
      </c>
      <c r="I20" s="24" t="str">
        <f>IF(ISNA(VLOOKUP($G20,front!$J$12:$L$17,3,FALSE)),"",VLOOKUP($G20,front!$J$12:$L$17,3,FALSE))</f>
        <v>FRAAI</v>
      </c>
      <c r="J20" s="171"/>
    </row>
    <row r="21" spans="1:10" s="13" customFormat="1" x14ac:dyDescent="0.2">
      <c r="A21" s="23" t="s">
        <v>10</v>
      </c>
      <c r="B21" s="25">
        <f t="shared" si="4"/>
        <v>44781</v>
      </c>
      <c r="C21" s="101">
        <f t="shared" si="1"/>
        <v>1</v>
      </c>
      <c r="D21" s="154"/>
      <c r="E21" s="157"/>
      <c r="F21" s="154">
        <v>1</v>
      </c>
      <c r="G21" s="156">
        <v>1</v>
      </c>
      <c r="H21" s="24" t="str">
        <f>IF(ISNA(VLOOKUP($G21,front!$J$12:$L$17,2,FALSE)),"",VLOOKUP($G21,front!$J$12:$L$17,2,FALSE))</f>
        <v>SAS ABN</v>
      </c>
      <c r="I21" s="24" t="str">
        <f>IF(ISNA(VLOOKUP($G21,front!$J$12:$L$17,3,FALSE)),"",VLOOKUP($G21,front!$J$12:$L$17,3,FALSE))</f>
        <v>FRAAI</v>
      </c>
      <c r="J21" s="171"/>
    </row>
    <row r="22" spans="1:10" s="13" customFormat="1" x14ac:dyDescent="0.2">
      <c r="A22" s="23" t="s">
        <v>11</v>
      </c>
      <c r="B22" s="25">
        <f t="shared" si="4"/>
        <v>44782</v>
      </c>
      <c r="C22" s="101">
        <f t="shared" si="1"/>
        <v>1</v>
      </c>
      <c r="D22" s="154"/>
      <c r="E22" s="157"/>
      <c r="F22" s="154">
        <v>1</v>
      </c>
      <c r="G22" s="156">
        <v>1</v>
      </c>
      <c r="H22" s="24" t="str">
        <f>IF(ISNA(VLOOKUP($G22,front!$J$12:$L$17,2,FALSE)),"",VLOOKUP($G22,front!$J$12:$L$17,2,FALSE))</f>
        <v>SAS ABN</v>
      </c>
      <c r="I22" s="24" t="str">
        <f>IF(ISNA(VLOOKUP($G22,front!$J$12:$L$17,3,FALSE)),"",VLOOKUP($G22,front!$J$12:$L$17,3,FALSE))</f>
        <v>FRAAI</v>
      </c>
      <c r="J22" s="171"/>
    </row>
    <row r="23" spans="1:10" s="13" customFormat="1" x14ac:dyDescent="0.2">
      <c r="A23" s="23" t="s">
        <v>12</v>
      </c>
      <c r="B23" s="25">
        <f t="shared" si="4"/>
        <v>44783</v>
      </c>
      <c r="C23" s="101">
        <f t="shared" si="1"/>
        <v>1</v>
      </c>
      <c r="D23" s="154"/>
      <c r="E23" s="157"/>
      <c r="F23" s="154">
        <v>1</v>
      </c>
      <c r="G23" s="156">
        <v>1</v>
      </c>
      <c r="H23" s="24" t="str">
        <f>IF(ISNA(VLOOKUP($G23,front!$J$12:$L$17,2,FALSE)),"",VLOOKUP($G23,front!$J$12:$L$17,2,FALSE))</f>
        <v>SAS ABN</v>
      </c>
      <c r="I23" s="24" t="str">
        <f>IF(ISNA(VLOOKUP($G23,front!$J$12:$L$17,3,FALSE)),"",VLOOKUP($G23,front!$J$12:$L$17,3,FALSE))</f>
        <v>FRAAI</v>
      </c>
      <c r="J23" s="171"/>
    </row>
    <row r="24" spans="1:10" s="13" customFormat="1" x14ac:dyDescent="0.2">
      <c r="A24" s="23" t="s">
        <v>13</v>
      </c>
      <c r="B24" s="25">
        <f t="shared" si="4"/>
        <v>44784</v>
      </c>
      <c r="C24" s="101">
        <f t="shared" si="1"/>
        <v>1</v>
      </c>
      <c r="D24" s="154"/>
      <c r="E24" s="157"/>
      <c r="F24" s="154">
        <v>1</v>
      </c>
      <c r="G24" s="156">
        <v>1</v>
      </c>
      <c r="H24" s="24" t="str">
        <f>IF(ISNA(VLOOKUP($G24,front!$J$12:$L$17,2,FALSE)),"",VLOOKUP($G24,front!$J$12:$L$17,2,FALSE))</f>
        <v>SAS ABN</v>
      </c>
      <c r="I24" s="24" t="str">
        <f>IF(ISNA(VLOOKUP($G24,front!$J$12:$L$17,3,FALSE)),"",VLOOKUP($G24,front!$J$12:$L$17,3,FALSE))</f>
        <v>FRAAI</v>
      </c>
      <c r="J24" s="171"/>
    </row>
    <row r="25" spans="1:10" s="13" customFormat="1" x14ac:dyDescent="0.2">
      <c r="A25" s="86" t="s">
        <v>14</v>
      </c>
      <c r="B25" s="87">
        <f t="shared" si="4"/>
        <v>44785</v>
      </c>
      <c r="C25" s="86">
        <f t="shared" si="1"/>
        <v>0</v>
      </c>
      <c r="D25" s="158"/>
      <c r="E25" s="159"/>
      <c r="F25" s="158"/>
      <c r="G25" s="160"/>
      <c r="H25" s="90" t="str">
        <f>IF(ISNA(VLOOKUP($G25,front!$J$12:$L$17,2,FALSE)),"",VLOOKUP($G25,front!$J$12:$L$17,2,FALSE))</f>
        <v/>
      </c>
      <c r="I25" s="90" t="str">
        <f>IF(ISNA(VLOOKUP($G25,front!$J$12:$L$17,3,FALSE)),"",VLOOKUP($G25,front!$J$12:$L$17,3,FALSE))</f>
        <v/>
      </c>
      <c r="J25" s="170"/>
    </row>
    <row r="26" spans="1:10" s="13" customFormat="1" x14ac:dyDescent="0.2">
      <c r="A26" s="86" t="s">
        <v>8</v>
      </c>
      <c r="B26" s="87">
        <f t="shared" si="4"/>
        <v>44786</v>
      </c>
      <c r="C26" s="86">
        <f t="shared" si="1"/>
        <v>0</v>
      </c>
      <c r="D26" s="158"/>
      <c r="E26" s="159"/>
      <c r="F26" s="158"/>
      <c r="G26" s="160"/>
      <c r="H26" s="90" t="str">
        <f>IF(ISNA(VLOOKUP($G26,front!$J$12:$L$17,2,FALSE)),"",VLOOKUP($G26,front!$J$12:$L$17,2,FALSE))</f>
        <v/>
      </c>
      <c r="I26" s="90" t="str">
        <f>IF(ISNA(VLOOKUP($G26,front!$J$12:$L$17,3,FALSE)),"",VLOOKUP($G26,front!$J$12:$L$17,3,FALSE))</f>
        <v/>
      </c>
      <c r="J26" s="170"/>
    </row>
    <row r="27" spans="1:10" s="13" customFormat="1" x14ac:dyDescent="0.2">
      <c r="A27" s="23" t="s">
        <v>9</v>
      </c>
      <c r="B27" s="25">
        <f t="shared" si="4"/>
        <v>44787</v>
      </c>
      <c r="C27" s="101">
        <f t="shared" si="1"/>
        <v>1</v>
      </c>
      <c r="D27" s="154"/>
      <c r="E27" s="157"/>
      <c r="F27" s="154">
        <v>1</v>
      </c>
      <c r="G27" s="156">
        <v>1</v>
      </c>
      <c r="H27" s="24" t="str">
        <f>IF(ISNA(VLOOKUP($G27,front!$J$12:$L$17,2,FALSE)),"",VLOOKUP($G27,front!$J$12:$L$17,2,FALSE))</f>
        <v>SAS ABN</v>
      </c>
      <c r="I27" s="24" t="str">
        <f>IF(ISNA(VLOOKUP($G27,front!$J$12:$L$17,3,FALSE)),"",VLOOKUP($G27,front!$J$12:$L$17,3,FALSE))</f>
        <v>FRAAI</v>
      </c>
      <c r="J27" s="171"/>
    </row>
    <row r="28" spans="1:10" s="13" customFormat="1" x14ac:dyDescent="0.2">
      <c r="A28" s="23" t="s">
        <v>10</v>
      </c>
      <c r="B28" s="25">
        <f t="shared" si="4"/>
        <v>44788</v>
      </c>
      <c r="C28" s="101">
        <f t="shared" si="1"/>
        <v>1</v>
      </c>
      <c r="D28" s="154"/>
      <c r="E28" s="157"/>
      <c r="F28" s="154">
        <v>1</v>
      </c>
      <c r="G28" s="156">
        <v>1</v>
      </c>
      <c r="H28" s="24" t="str">
        <f>IF(ISNA(VLOOKUP($G28,front!$J$12:$L$17,2,FALSE)),"",VLOOKUP($G28,front!$J$12:$L$17,2,FALSE))</f>
        <v>SAS ABN</v>
      </c>
      <c r="I28" s="24" t="str">
        <f>IF(ISNA(VLOOKUP($G28,front!$J$12:$L$17,3,FALSE)),"",VLOOKUP($G28,front!$J$12:$L$17,3,FALSE))</f>
        <v>FRAAI</v>
      </c>
      <c r="J28" s="171"/>
    </row>
    <row r="29" spans="1:10" s="13" customFormat="1" x14ac:dyDescent="0.2">
      <c r="A29" s="23" t="s">
        <v>11</v>
      </c>
      <c r="B29" s="25">
        <f t="shared" si="4"/>
        <v>44789</v>
      </c>
      <c r="C29" s="101">
        <f t="shared" si="1"/>
        <v>1</v>
      </c>
      <c r="D29" s="154"/>
      <c r="E29" s="157"/>
      <c r="F29" s="154">
        <v>1</v>
      </c>
      <c r="G29" s="156">
        <v>1</v>
      </c>
      <c r="H29" s="24" t="str">
        <f>IF(ISNA(VLOOKUP($G29,front!$J$12:$L$17,2,FALSE)),"",VLOOKUP($G29,front!$J$12:$L$17,2,FALSE))</f>
        <v>SAS ABN</v>
      </c>
      <c r="I29" s="24" t="str">
        <f>IF(ISNA(VLOOKUP($G29,front!$J$12:$L$17,3,FALSE)),"",VLOOKUP($G29,front!$J$12:$L$17,3,FALSE))</f>
        <v>FRAAI</v>
      </c>
      <c r="J29" s="171"/>
    </row>
    <row r="30" spans="1:10" s="13" customFormat="1" x14ac:dyDescent="0.2">
      <c r="A30" s="23" t="s">
        <v>12</v>
      </c>
      <c r="B30" s="25">
        <f t="shared" si="4"/>
        <v>44790</v>
      </c>
      <c r="C30" s="101">
        <f t="shared" si="1"/>
        <v>1</v>
      </c>
      <c r="D30" s="154"/>
      <c r="E30" s="157"/>
      <c r="F30" s="154">
        <v>1</v>
      </c>
      <c r="G30" s="156">
        <v>1</v>
      </c>
      <c r="H30" s="24" t="str">
        <f>IF(ISNA(VLOOKUP($G30,front!$J$12:$L$17,2,FALSE)),"",VLOOKUP($G30,front!$J$12:$L$17,2,FALSE))</f>
        <v>SAS ABN</v>
      </c>
      <c r="I30" s="24" t="str">
        <f>IF(ISNA(VLOOKUP($G30,front!$J$12:$L$17,3,FALSE)),"",VLOOKUP($G30,front!$J$12:$L$17,3,FALSE))</f>
        <v>FRAAI</v>
      </c>
      <c r="J30" s="171"/>
    </row>
    <row r="31" spans="1:10" s="13" customFormat="1" x14ac:dyDescent="0.2">
      <c r="A31" s="23" t="s">
        <v>13</v>
      </c>
      <c r="B31" s="25">
        <f t="shared" si="4"/>
        <v>44791</v>
      </c>
      <c r="C31" s="101">
        <f t="shared" si="1"/>
        <v>1</v>
      </c>
      <c r="D31" s="154"/>
      <c r="E31" s="157"/>
      <c r="F31" s="154">
        <v>1</v>
      </c>
      <c r="G31" s="156">
        <v>1</v>
      </c>
      <c r="H31" s="24" t="str">
        <f>IF(ISNA(VLOOKUP($G31,front!$J$12:$L$17,2,FALSE)),"",VLOOKUP($G31,front!$J$12:$L$17,2,FALSE))</f>
        <v>SAS ABN</v>
      </c>
      <c r="I31" s="24" t="str">
        <f>IF(ISNA(VLOOKUP($G31,front!$J$12:$L$17,3,FALSE)),"",VLOOKUP($G31,front!$J$12:$L$17,3,FALSE))</f>
        <v>FRAAI</v>
      </c>
      <c r="J31" s="171"/>
    </row>
    <row r="32" spans="1:10" s="13" customFormat="1" x14ac:dyDescent="0.2">
      <c r="A32" s="86" t="s">
        <v>14</v>
      </c>
      <c r="B32" s="87">
        <f t="shared" si="4"/>
        <v>44792</v>
      </c>
      <c r="C32" s="86">
        <f t="shared" si="1"/>
        <v>0</v>
      </c>
      <c r="D32" s="158"/>
      <c r="E32" s="159"/>
      <c r="F32" s="158"/>
      <c r="G32" s="160"/>
      <c r="H32" s="90" t="str">
        <f>IF(ISNA(VLOOKUP($G32,front!$J$12:$L$17,2,FALSE)),"",VLOOKUP($G32,front!$J$12:$L$17,2,FALSE))</f>
        <v/>
      </c>
      <c r="I32" s="90" t="str">
        <f>IF(ISNA(VLOOKUP($G32,front!$J$12:$L$17,3,FALSE)),"",VLOOKUP($G32,front!$J$12:$L$17,3,FALSE))</f>
        <v/>
      </c>
      <c r="J32" s="170"/>
    </row>
    <row r="33" spans="1:11" s="13" customFormat="1" x14ac:dyDescent="0.2">
      <c r="A33" s="86" t="s">
        <v>8</v>
      </c>
      <c r="B33" s="87">
        <f t="shared" si="4"/>
        <v>44793</v>
      </c>
      <c r="C33" s="86">
        <f t="shared" si="1"/>
        <v>0</v>
      </c>
      <c r="D33" s="158"/>
      <c r="E33" s="159"/>
      <c r="F33" s="158"/>
      <c r="G33" s="160"/>
      <c r="H33" s="90" t="str">
        <f>IF(ISNA(VLOOKUP($G33,front!$J$12:$L$17,2,FALSE)),"",VLOOKUP($G33,front!$J$12:$L$17,2,FALSE))</f>
        <v/>
      </c>
      <c r="I33" s="90" t="str">
        <f>IF(ISNA(VLOOKUP($G33,front!$J$12:$L$17,3,FALSE)),"",VLOOKUP($G33,front!$J$12:$L$17,3,FALSE))</f>
        <v/>
      </c>
      <c r="J33" s="170"/>
    </row>
    <row r="34" spans="1:11" s="13" customFormat="1" x14ac:dyDescent="0.2">
      <c r="A34" s="23" t="s">
        <v>9</v>
      </c>
      <c r="B34" s="25">
        <f t="shared" si="4"/>
        <v>44794</v>
      </c>
      <c r="C34" s="101">
        <f t="shared" si="1"/>
        <v>1</v>
      </c>
      <c r="D34" s="154"/>
      <c r="E34" s="157"/>
      <c r="F34" s="154">
        <v>1</v>
      </c>
      <c r="G34" s="156">
        <v>1</v>
      </c>
      <c r="H34" s="24" t="str">
        <f>IF(ISNA(VLOOKUP($G34,front!$J$12:$L$17,2,FALSE)),"",VLOOKUP($G34,front!$J$12:$L$17,2,FALSE))</f>
        <v>SAS ABN</v>
      </c>
      <c r="I34" s="24" t="str">
        <f>IF(ISNA(VLOOKUP($G34,front!$J$12:$L$17,3,FALSE)),"",VLOOKUP($G34,front!$J$12:$L$17,3,FALSE))</f>
        <v>FRAAI</v>
      </c>
      <c r="J34" s="171"/>
    </row>
    <row r="35" spans="1:11" s="13" customFormat="1" x14ac:dyDescent="0.2">
      <c r="A35" s="23" t="s">
        <v>10</v>
      </c>
      <c r="B35" s="25">
        <f t="shared" si="4"/>
        <v>44795</v>
      </c>
      <c r="C35" s="101">
        <f t="shared" si="1"/>
        <v>1</v>
      </c>
      <c r="D35" s="154"/>
      <c r="E35" s="157"/>
      <c r="F35" s="154">
        <v>1</v>
      </c>
      <c r="G35" s="156">
        <v>1</v>
      </c>
      <c r="H35" s="24" t="str">
        <f>IF(ISNA(VLOOKUP($G35,front!$J$12:$L$17,2,FALSE)),"",VLOOKUP($G35,front!$J$12:$L$17,2,FALSE))</f>
        <v>SAS ABN</v>
      </c>
      <c r="I35" s="24" t="str">
        <f>IF(ISNA(VLOOKUP($G35,front!$J$12:$L$17,3,FALSE)),"",VLOOKUP($G35,front!$J$12:$L$17,3,FALSE))</f>
        <v>FRAAI</v>
      </c>
      <c r="J35" s="171"/>
    </row>
    <row r="36" spans="1:11" s="13" customFormat="1" x14ac:dyDescent="0.2">
      <c r="A36" s="23" t="s">
        <v>11</v>
      </c>
      <c r="B36" s="25">
        <f t="shared" si="4"/>
        <v>44796</v>
      </c>
      <c r="C36" s="101">
        <f t="shared" si="1"/>
        <v>1</v>
      </c>
      <c r="D36" s="154"/>
      <c r="E36" s="157"/>
      <c r="F36" s="154">
        <v>1</v>
      </c>
      <c r="G36" s="156">
        <v>1</v>
      </c>
      <c r="H36" s="24" t="str">
        <f>IF(ISNA(VLOOKUP($G36,front!$J$12:$L$17,2,FALSE)),"",VLOOKUP($G36,front!$J$12:$L$17,2,FALSE))</f>
        <v>SAS ABN</v>
      </c>
      <c r="I36" s="24" t="str">
        <f>IF(ISNA(VLOOKUP($G36,front!$J$12:$L$17,3,FALSE)),"",VLOOKUP($G36,front!$J$12:$L$17,3,FALSE))</f>
        <v>FRAAI</v>
      </c>
      <c r="J36" s="171"/>
    </row>
    <row r="37" spans="1:11" s="13" customFormat="1" x14ac:dyDescent="0.2">
      <c r="A37" s="23" t="s">
        <v>12</v>
      </c>
      <c r="B37" s="25">
        <f t="shared" si="4"/>
        <v>44797</v>
      </c>
      <c r="C37" s="101">
        <f t="shared" si="1"/>
        <v>1</v>
      </c>
      <c r="D37" s="154"/>
      <c r="E37" s="157"/>
      <c r="F37" s="154">
        <v>1</v>
      </c>
      <c r="G37" s="156">
        <v>1</v>
      </c>
      <c r="H37" s="24" t="str">
        <f>IF(ISNA(VLOOKUP($G37,front!$J$12:$L$17,2,FALSE)),"",VLOOKUP($G37,front!$J$12:$L$17,2,FALSE))</f>
        <v>SAS ABN</v>
      </c>
      <c r="I37" s="24" t="str">
        <f>IF(ISNA(VLOOKUP($G37,front!$J$12:$L$17,3,FALSE)),"",VLOOKUP($G37,front!$J$12:$L$17,3,FALSE))</f>
        <v>FRAAI</v>
      </c>
      <c r="J37" s="171"/>
    </row>
    <row r="38" spans="1:11" s="13" customFormat="1" x14ac:dyDescent="0.2">
      <c r="A38" s="23" t="s">
        <v>13</v>
      </c>
      <c r="B38" s="25">
        <f t="shared" si="4"/>
        <v>44798</v>
      </c>
      <c r="C38" s="101">
        <f t="shared" si="1"/>
        <v>1</v>
      </c>
      <c r="D38" s="154"/>
      <c r="E38" s="157"/>
      <c r="F38" s="154">
        <v>1</v>
      </c>
      <c r="G38" s="156">
        <v>1</v>
      </c>
      <c r="H38" s="24" t="str">
        <f>IF(ISNA(VLOOKUP($G38,front!$J$12:$L$17,2,FALSE)),"",VLOOKUP($G38,front!$J$12:$L$17,2,FALSE))</f>
        <v>SAS ABN</v>
      </c>
      <c r="I38" s="24" t="str">
        <f>IF(ISNA(VLOOKUP($G38,front!$J$12:$L$17,3,FALSE)),"",VLOOKUP($G38,front!$J$12:$L$17,3,FALSE))</f>
        <v>FRAAI</v>
      </c>
      <c r="J38" s="171"/>
    </row>
    <row r="39" spans="1:11" s="13" customFormat="1" x14ac:dyDescent="0.2">
      <c r="A39" s="86" t="s">
        <v>14</v>
      </c>
      <c r="B39" s="87">
        <f t="shared" si="4"/>
        <v>44799</v>
      </c>
      <c r="C39" s="86">
        <f t="shared" si="1"/>
        <v>0</v>
      </c>
      <c r="D39" s="158"/>
      <c r="E39" s="159"/>
      <c r="F39" s="158"/>
      <c r="G39" s="160"/>
      <c r="H39" s="90" t="str">
        <f>IF(ISNA(VLOOKUP($G39,front!$J$12:$L$17,2,FALSE)),"",VLOOKUP($G39,front!$J$12:$L$17,2,FALSE))</f>
        <v/>
      </c>
      <c r="I39" s="90" t="str">
        <f>IF(ISNA(VLOOKUP($G39,front!$J$12:$L$17,3,FALSE)),"",VLOOKUP($G39,front!$J$12:$L$17,3,FALSE))</f>
        <v/>
      </c>
      <c r="J39" s="170"/>
    </row>
    <row r="40" spans="1:11" s="13" customFormat="1" x14ac:dyDescent="0.2">
      <c r="A40" s="86" t="s">
        <v>8</v>
      </c>
      <c r="B40" s="87">
        <f t="shared" si="4"/>
        <v>44800</v>
      </c>
      <c r="C40" s="86">
        <f t="shared" si="1"/>
        <v>0</v>
      </c>
      <c r="D40" s="158"/>
      <c r="E40" s="159"/>
      <c r="F40" s="158"/>
      <c r="G40" s="160"/>
      <c r="H40" s="90" t="str">
        <f>IF(ISNA(VLOOKUP($G40,front!$J$12:$L$17,2,FALSE)),"",VLOOKUP($G40,front!$J$12:$L$17,2,FALSE))</f>
        <v/>
      </c>
      <c r="I40" s="90" t="str">
        <f>IF(ISNA(VLOOKUP($G40,front!$J$12:$L$17,3,FALSE)),"",VLOOKUP($G40,front!$J$12:$L$17,3,FALSE))</f>
        <v/>
      </c>
      <c r="J40" s="170"/>
    </row>
    <row r="41" spans="1:11" s="13" customFormat="1" x14ac:dyDescent="0.2">
      <c r="A41" s="23" t="s">
        <v>9</v>
      </c>
      <c r="B41" s="25">
        <f t="shared" si="4"/>
        <v>44801</v>
      </c>
      <c r="C41" s="101">
        <f t="shared" si="1"/>
        <v>1</v>
      </c>
      <c r="D41" s="154"/>
      <c r="E41" s="157"/>
      <c r="F41" s="154">
        <v>1</v>
      </c>
      <c r="G41" s="156">
        <v>1</v>
      </c>
      <c r="H41" s="24" t="str">
        <f>IF(ISNA(VLOOKUP($G41,front!$J$12:$L$17,2,FALSE)),"",VLOOKUP($G41,front!$J$12:$L$17,2,FALSE))</f>
        <v>SAS ABN</v>
      </c>
      <c r="I41" s="24" t="str">
        <f>IF(ISNA(VLOOKUP($G41,front!$J$12:$L$17,3,FALSE)),"",VLOOKUP($G41,front!$J$12:$L$17,3,FALSE))</f>
        <v>FRAAI</v>
      </c>
      <c r="J41" s="171"/>
    </row>
    <row r="42" spans="1:11" s="13" customFormat="1" x14ac:dyDescent="0.2">
      <c r="A42" s="23" t="s">
        <v>10</v>
      </c>
      <c r="B42" s="25">
        <f t="shared" si="4"/>
        <v>44802</v>
      </c>
      <c r="C42" s="101">
        <f t="shared" si="1"/>
        <v>1</v>
      </c>
      <c r="D42" s="154"/>
      <c r="E42" s="157"/>
      <c r="F42" s="154">
        <v>1</v>
      </c>
      <c r="G42" s="156">
        <v>1</v>
      </c>
      <c r="H42" s="24" t="str">
        <f>IF(ISNA(VLOOKUP($G42,front!$J$12:$L$17,2,FALSE)),"",VLOOKUP($G42,front!$J$12:$L$17,2,FALSE))</f>
        <v>SAS ABN</v>
      </c>
      <c r="I42" s="24" t="str">
        <f>IF(ISNA(VLOOKUP($G42,front!$J$12:$L$17,3,FALSE)),"",VLOOKUP($G42,front!$J$12:$L$17,3,FALSE))</f>
        <v>FRAAI</v>
      </c>
      <c r="J42" s="171"/>
    </row>
    <row r="43" spans="1:11" s="13" customFormat="1" x14ac:dyDescent="0.2">
      <c r="A43" s="23" t="s">
        <v>11</v>
      </c>
      <c r="B43" s="25">
        <f t="shared" si="4"/>
        <v>44803</v>
      </c>
      <c r="C43" s="101">
        <f t="shared" si="1"/>
        <v>1</v>
      </c>
      <c r="D43" s="154"/>
      <c r="E43" s="157"/>
      <c r="F43" s="154">
        <v>1</v>
      </c>
      <c r="G43" s="156">
        <v>1</v>
      </c>
      <c r="H43" s="24" t="str">
        <f>IF(ISNA(VLOOKUP($G43,front!$J$12:$L$17,2,FALSE)),"",VLOOKUP($G43,front!$J$12:$L$17,2,FALSE))</f>
        <v>SAS ABN</v>
      </c>
      <c r="I43" s="24" t="str">
        <f>IF(ISNA(VLOOKUP($G43,front!$J$12:$L$17,3,FALSE)),"",VLOOKUP($G43,front!$J$12:$L$17,3,FALSE))</f>
        <v>FRAAI</v>
      </c>
      <c r="J43" s="171"/>
    </row>
    <row r="44" spans="1:11" s="13" customFormat="1" x14ac:dyDescent="0.2">
      <c r="A44" s="23" t="s">
        <v>12</v>
      </c>
      <c r="B44" s="25">
        <f t="shared" si="4"/>
        <v>44804</v>
      </c>
      <c r="C44" s="101">
        <f t="shared" si="1"/>
        <v>1</v>
      </c>
      <c r="D44" s="154"/>
      <c r="E44" s="157"/>
      <c r="F44" s="154">
        <v>1</v>
      </c>
      <c r="G44" s="156">
        <v>1</v>
      </c>
      <c r="H44" s="24" t="str">
        <f>IF(ISNA(VLOOKUP($G44,front!$J$12:$L$17,2,FALSE)),"",VLOOKUP($G44,front!$J$12:$L$17,2,FALSE))</f>
        <v>SAS ABN</v>
      </c>
      <c r="I44" s="24" t="str">
        <f>IF(ISNA(VLOOKUP($G44,front!$J$12:$L$17,3,FALSE)),"",VLOOKUP($G44,front!$J$12:$L$17,3,FALSE))</f>
        <v>FRAAI</v>
      </c>
      <c r="J44" s="171"/>
    </row>
    <row r="45" spans="1:11" s="13" customFormat="1" x14ac:dyDescent="0.2">
      <c r="A45" s="23" t="s">
        <v>13</v>
      </c>
      <c r="B45" s="25"/>
      <c r="C45" s="101">
        <f t="shared" si="1"/>
        <v>0</v>
      </c>
      <c r="D45" s="154"/>
      <c r="E45" s="157"/>
      <c r="F45" s="154"/>
      <c r="G45" s="156"/>
      <c r="H45" s="24" t="str">
        <f>IF(ISNA(VLOOKUP($G45,front!$J$12:$L$17,2,FALSE)),"",VLOOKUP($G45,front!$J$12:$L$17,2,FALSE))</f>
        <v/>
      </c>
      <c r="I45" s="24" t="str">
        <f>IF(ISNA(VLOOKUP($G45,front!$J$12:$L$17,3,FALSE)),"",VLOOKUP($G45,front!$J$12:$L$17,3,FALSE))</f>
        <v/>
      </c>
      <c r="J45" s="171"/>
    </row>
    <row r="46" spans="1:11" s="13" customFormat="1" x14ac:dyDescent="0.2">
      <c r="A46" s="86" t="s">
        <v>14</v>
      </c>
      <c r="B46" s="87"/>
      <c r="C46" s="86">
        <f t="shared" si="1"/>
        <v>0</v>
      </c>
      <c r="D46" s="158"/>
      <c r="E46" s="159"/>
      <c r="F46" s="158"/>
      <c r="G46" s="160"/>
      <c r="H46" s="90" t="str">
        <f>IF(ISNA(VLOOKUP($G46,front!$J$12:$L$17,2,FALSE)),"",VLOOKUP($G46,front!$J$12:$L$17,2,FALSE))</f>
        <v/>
      </c>
      <c r="I46" s="90" t="str">
        <f>IF(ISNA(VLOOKUP($G46,front!$J$12:$L$17,3,FALSE)),"",VLOOKUP($G46,front!$J$12:$L$17,3,FALSE))</f>
        <v/>
      </c>
      <c r="J46" s="170"/>
    </row>
    <row r="47" spans="1:11" s="13" customFormat="1" x14ac:dyDescent="0.2">
      <c r="A47" s="86" t="s">
        <v>8</v>
      </c>
      <c r="B47" s="87"/>
      <c r="C47" s="86">
        <f t="shared" si="1"/>
        <v>0</v>
      </c>
      <c r="D47" s="158"/>
      <c r="E47" s="164"/>
      <c r="F47" s="158"/>
      <c r="G47" s="160"/>
      <c r="H47" s="90" t="str">
        <f>IF(ISNA(VLOOKUP($G47,front!$J$12:$L$17,2,FALSE)),"",VLOOKUP($G47,front!$J$12:$L$17,2,FALSE))</f>
        <v/>
      </c>
      <c r="I47" s="90" t="str">
        <f>IF(ISNA(VLOOKUP($G47,front!$J$12:$L$17,3,FALSE)),"",VLOOKUP($G47,front!$J$12:$L$17,3,FALSE))</f>
        <v/>
      </c>
      <c r="J47" s="170"/>
    </row>
    <row r="48" spans="1:11" s="13" customFormat="1" ht="13.5" thickBot="1" x14ac:dyDescent="0.25">
      <c r="A48" s="92"/>
      <c r="B48" s="93"/>
      <c r="C48" s="94"/>
      <c r="D48" s="165"/>
      <c r="E48" s="166"/>
      <c r="F48" s="167"/>
      <c r="G48" s="168"/>
      <c r="H48" s="96"/>
      <c r="I48" s="96"/>
      <c r="J48" s="172"/>
      <c r="K48"/>
    </row>
    <row r="49" spans="1:12" s="13" customFormat="1" ht="13.5" thickBot="1" x14ac:dyDescent="0.25">
      <c r="A49" s="74"/>
      <c r="B49" s="74"/>
      <c r="C49" s="9">
        <f>SUM(C10:C48)</f>
        <v>23</v>
      </c>
      <c r="D49" s="106">
        <f>SUM(D11:D48)</f>
        <v>0</v>
      </c>
      <c r="F49" s="9">
        <f>SUM(F11:F48)</f>
        <v>23</v>
      </c>
      <c r="H49" s="17"/>
      <c r="I49" s="17"/>
      <c r="J49" s="75"/>
      <c r="K49"/>
    </row>
    <row r="50" spans="1:12" ht="3.75" customHeight="1" x14ac:dyDescent="0.2">
      <c r="A50" s="1"/>
      <c r="B50" s="1"/>
      <c r="C50" s="1"/>
      <c r="D50" s="1"/>
      <c r="E50" s="1"/>
      <c r="F50" s="1"/>
    </row>
    <row r="51" spans="1:12" ht="14.25" customHeight="1" x14ac:dyDescent="0.2">
      <c r="A51" s="40" t="s">
        <v>60</v>
      </c>
      <c r="B51" s="1"/>
      <c r="C51" s="1"/>
      <c r="D51" s="1"/>
      <c r="E51" s="1"/>
      <c r="F51" s="1"/>
    </row>
    <row r="52" spans="1:12" ht="18" customHeight="1" x14ac:dyDescent="0.2">
      <c r="A52" s="45" t="s">
        <v>52</v>
      </c>
      <c r="B52" s="225" t="s">
        <v>53</v>
      </c>
      <c r="C52" s="225"/>
      <c r="D52" s="225"/>
      <c r="E52" s="225"/>
      <c r="F52" s="225"/>
      <c r="G52" s="225"/>
      <c r="H52" s="65"/>
      <c r="I52" s="46" t="s">
        <v>54</v>
      </c>
      <c r="J52" s="46" t="s">
        <v>61</v>
      </c>
      <c r="K52" s="46" t="s">
        <v>55</v>
      </c>
      <c r="L52" s="47" t="s">
        <v>29</v>
      </c>
    </row>
    <row r="53" spans="1:12" x14ac:dyDescent="0.2">
      <c r="A53" s="173"/>
      <c r="B53" s="235"/>
      <c r="C53" s="236"/>
      <c r="D53" s="236"/>
      <c r="E53" s="236"/>
      <c r="F53" s="236"/>
      <c r="G53" s="237"/>
      <c r="H53" s="174"/>
      <c r="I53" s="175"/>
      <c r="J53" s="176"/>
      <c r="K53" s="176"/>
      <c r="L53" s="177"/>
    </row>
    <row r="54" spans="1:12" s="1" customFormat="1" x14ac:dyDescent="0.2">
      <c r="A54" s="178"/>
      <c r="B54" s="238"/>
      <c r="C54" s="239"/>
      <c r="D54" s="239"/>
      <c r="E54" s="239"/>
      <c r="F54" s="239"/>
      <c r="G54" s="240"/>
      <c r="H54" s="179"/>
      <c r="I54" s="180"/>
      <c r="J54" s="181"/>
      <c r="K54" s="181"/>
      <c r="L54" s="182"/>
    </row>
    <row r="55" spans="1:12" s="13" customFormat="1" x14ac:dyDescent="0.2">
      <c r="A55" s="178"/>
      <c r="B55" s="238"/>
      <c r="C55" s="239"/>
      <c r="D55" s="239"/>
      <c r="E55" s="239"/>
      <c r="F55" s="239"/>
      <c r="G55" s="240"/>
      <c r="H55" s="179"/>
      <c r="I55" s="180"/>
      <c r="J55" s="181"/>
      <c r="K55" s="181"/>
      <c r="L55" s="183"/>
    </row>
    <row r="56" spans="1:12" s="13" customFormat="1" x14ac:dyDescent="0.2">
      <c r="A56" s="184"/>
      <c r="B56" s="185"/>
      <c r="C56" s="186"/>
      <c r="D56" s="186"/>
      <c r="E56" s="186"/>
      <c r="F56" s="186"/>
      <c r="G56" s="187"/>
      <c r="H56" s="187"/>
      <c r="I56" s="188"/>
      <c r="J56" s="189"/>
      <c r="K56" s="189"/>
      <c r="L56" s="183"/>
    </row>
    <row r="57" spans="1:12" s="13" customFormat="1" x14ac:dyDescent="0.2">
      <c r="A57" s="184"/>
      <c r="B57" s="185"/>
      <c r="C57" s="186"/>
      <c r="D57" s="186"/>
      <c r="E57" s="186"/>
      <c r="F57" s="186"/>
      <c r="G57" s="187"/>
      <c r="H57" s="187"/>
      <c r="I57" s="188"/>
      <c r="J57" s="189"/>
      <c r="K57" s="189"/>
      <c r="L57" s="183"/>
    </row>
    <row r="58" spans="1:12" s="13" customFormat="1" x14ac:dyDescent="0.2">
      <c r="A58" s="184"/>
      <c r="B58" s="185"/>
      <c r="C58" s="186"/>
      <c r="D58" s="186"/>
      <c r="E58" s="186"/>
      <c r="F58" s="186"/>
      <c r="G58" s="187"/>
      <c r="H58" s="187"/>
      <c r="I58" s="188"/>
      <c r="J58" s="189"/>
      <c r="K58" s="189"/>
      <c r="L58" s="183"/>
    </row>
    <row r="59" spans="1:12" s="13" customFormat="1" x14ac:dyDescent="0.2">
      <c r="A59" s="190"/>
      <c r="B59" s="241"/>
      <c r="C59" s="242"/>
      <c r="D59" s="242"/>
      <c r="E59" s="242"/>
      <c r="F59" s="242"/>
      <c r="G59" s="243"/>
      <c r="H59" s="191"/>
      <c r="I59" s="192"/>
      <c r="J59" s="193"/>
      <c r="K59" s="193"/>
      <c r="L59" s="194"/>
    </row>
    <row r="60" spans="1:12" s="13" customFormat="1" x14ac:dyDescent="0.2">
      <c r="A60"/>
      <c r="B60"/>
      <c r="C60"/>
      <c r="D60"/>
      <c r="E60"/>
      <c r="F60"/>
      <c r="G60"/>
      <c r="H60"/>
      <c r="I60" s="41">
        <f>SUM(I53:I59)</f>
        <v>0</v>
      </c>
      <c r="J60" s="1">
        <f>SUMIF($J$52:$J$59,K60,I$52:I$59)</f>
        <v>0</v>
      </c>
      <c r="K60" s="4" t="s">
        <v>50</v>
      </c>
    </row>
    <row r="61" spans="1:12" s="13" customFormat="1" x14ac:dyDescent="0.2">
      <c r="A61"/>
      <c r="B61"/>
      <c r="C61"/>
      <c r="D61"/>
      <c r="E61"/>
      <c r="F61"/>
      <c r="G61"/>
      <c r="H61"/>
      <c r="I61" s="64">
        <f>+J61+J60</f>
        <v>0</v>
      </c>
      <c r="J61" s="1">
        <f>SUMIF($J$52:$J$59,K61,I$52:I$59)</f>
        <v>0</v>
      </c>
      <c r="K61" s="4" t="s">
        <v>62</v>
      </c>
    </row>
    <row r="62" spans="1:12" x14ac:dyDescent="0.2">
      <c r="J62" s="38" t="s">
        <v>50</v>
      </c>
      <c r="K62" s="38" t="s">
        <v>56</v>
      </c>
    </row>
    <row r="65" spans="1:11" s="138" customFormat="1" ht="6" customHeight="1" x14ac:dyDescent="0.2">
      <c r="K65" s="153"/>
    </row>
    <row r="68" spans="1:11" ht="21.75" customHeight="1" thickBot="1" x14ac:dyDescent="0.25"/>
    <row r="69" spans="1:11" x14ac:dyDescent="0.2">
      <c r="E69" s="107" t="s">
        <v>16</v>
      </c>
      <c r="F69" s="108">
        <f>SUMIF($E$11:$E$48,E69,$D$11:$D$48)</f>
        <v>0</v>
      </c>
    </row>
    <row r="70" spans="1:11" x14ac:dyDescent="0.2">
      <c r="A70" s="78" t="s">
        <v>66</v>
      </c>
      <c r="B70" s="79" t="s">
        <v>67</v>
      </c>
      <c r="E70" s="109" t="s">
        <v>22</v>
      </c>
      <c r="F70" s="108">
        <f t="shared" ref="F70:F79" si="5">SUMIF($E$11:$E$48,E70,$D$11:$D$48)</f>
        <v>0</v>
      </c>
      <c r="J70" s="44" t="s">
        <v>62</v>
      </c>
      <c r="K70" s="44" t="s">
        <v>57</v>
      </c>
    </row>
    <row r="71" spans="1:11" x14ac:dyDescent="0.2">
      <c r="A71" s="116">
        <f t="shared" ref="A71:A76" si="6">SUMIF($G$11:$G$48,$B71,$F$11:$F$48)</f>
        <v>23</v>
      </c>
      <c r="B71" s="1">
        <v>1</v>
      </c>
      <c r="E71" s="109" t="s">
        <v>21</v>
      </c>
      <c r="F71" s="108">
        <f t="shared" si="5"/>
        <v>0</v>
      </c>
      <c r="J71" s="39"/>
      <c r="K71" s="39" t="s">
        <v>59</v>
      </c>
    </row>
    <row r="72" spans="1:11" x14ac:dyDescent="0.2">
      <c r="A72" s="116">
        <f t="shared" si="6"/>
        <v>0</v>
      </c>
      <c r="B72" s="1">
        <v>2</v>
      </c>
      <c r="E72" s="109" t="s">
        <v>18</v>
      </c>
      <c r="F72" s="108">
        <f t="shared" si="5"/>
        <v>0</v>
      </c>
    </row>
    <row r="73" spans="1:11" x14ac:dyDescent="0.2">
      <c r="A73" s="116">
        <f t="shared" si="6"/>
        <v>0</v>
      </c>
      <c r="B73" s="1">
        <v>3</v>
      </c>
      <c r="E73" s="109" t="s">
        <v>73</v>
      </c>
      <c r="F73" s="108">
        <f t="shared" si="5"/>
        <v>0</v>
      </c>
    </row>
    <row r="74" spans="1:11" x14ac:dyDescent="0.2">
      <c r="A74" s="116">
        <f t="shared" si="6"/>
        <v>0</v>
      </c>
      <c r="B74" s="1">
        <v>4</v>
      </c>
      <c r="E74" s="109" t="s">
        <v>74</v>
      </c>
      <c r="F74" s="108">
        <f t="shared" si="5"/>
        <v>0</v>
      </c>
    </row>
    <row r="75" spans="1:11" x14ac:dyDescent="0.2">
      <c r="A75" s="116">
        <f t="shared" si="6"/>
        <v>0</v>
      </c>
      <c r="B75" s="1">
        <v>5</v>
      </c>
      <c r="E75" s="109" t="s">
        <v>26</v>
      </c>
      <c r="F75" s="108">
        <f t="shared" si="5"/>
        <v>0</v>
      </c>
    </row>
    <row r="76" spans="1:11" x14ac:dyDescent="0.2">
      <c r="A76" s="116">
        <f t="shared" si="6"/>
        <v>0</v>
      </c>
      <c r="B76" s="1">
        <v>6</v>
      </c>
      <c r="E76" s="109" t="s">
        <v>25</v>
      </c>
      <c r="F76" s="108">
        <f t="shared" si="5"/>
        <v>0</v>
      </c>
    </row>
    <row r="77" spans="1:11" x14ac:dyDescent="0.2">
      <c r="A77" s="117">
        <f>SUM(A71:A76)</f>
        <v>23</v>
      </c>
      <c r="E77" s="109" t="s">
        <v>46</v>
      </c>
      <c r="F77" s="108">
        <f t="shared" si="5"/>
        <v>0</v>
      </c>
    </row>
    <row r="78" spans="1:11" x14ac:dyDescent="0.2">
      <c r="E78" s="109" t="s">
        <v>48</v>
      </c>
      <c r="F78" s="108">
        <f t="shared" si="5"/>
        <v>0</v>
      </c>
    </row>
    <row r="79" spans="1:11" x14ac:dyDescent="0.2">
      <c r="E79" s="109" t="s">
        <v>50</v>
      </c>
      <c r="F79" s="108">
        <f t="shared" si="5"/>
        <v>0</v>
      </c>
    </row>
    <row r="80" spans="1:11" ht="13.5" thickBot="1" x14ac:dyDescent="0.25">
      <c r="E80" s="108"/>
      <c r="F80" s="108"/>
    </row>
    <row r="81" spans="5:6" ht="13.5" thickBot="1" x14ac:dyDescent="0.25">
      <c r="E81" s="108"/>
      <c r="F81" s="110">
        <f>SUM(F69:F80)</f>
        <v>0</v>
      </c>
    </row>
  </sheetData>
  <sheetProtection sheet="1" objects="1" scenarios="1"/>
  <mergeCells count="11">
    <mergeCell ref="B53:G53"/>
    <mergeCell ref="B54:G54"/>
    <mergeCell ref="B55:G55"/>
    <mergeCell ref="B59:G59"/>
    <mergeCell ref="C2:D2"/>
    <mergeCell ref="C3:D3"/>
    <mergeCell ref="A7:J7"/>
    <mergeCell ref="B52:G52"/>
    <mergeCell ref="D9:E9"/>
    <mergeCell ref="F9:G9"/>
    <mergeCell ref="C4:F4"/>
  </mergeCells>
  <dataValidations count="3">
    <dataValidation type="list" allowBlank="1" showInputMessage="1" showErrorMessage="1" sqref="E11:E48" xr:uid="{00000000-0002-0000-0A00-000000000000}">
      <formula1>$E$69:$E$79</formula1>
    </dataValidation>
    <dataValidation type="list" allowBlank="1" showInputMessage="1" showErrorMessage="1" sqref="J53:J59" xr:uid="{00000000-0002-0000-0A00-000001000000}">
      <formula1>$J$62:$J$71</formula1>
    </dataValidation>
    <dataValidation type="list" allowBlank="1" showInputMessage="1" showErrorMessage="1" sqref="K53:K59" xr:uid="{00000000-0002-0000-0A00-000002000000}">
      <formula1>$K$62:$K$71</formula1>
    </dataValidation>
  </dataValidations>
  <pageMargins left="0.35433070866141736" right="0.27559055118110237" top="0.59055118110236227" bottom="0.74803149606299213" header="0.31496062992125984" footer="0.31496062992125984"/>
  <pageSetup paperSize="9" orientation="portrait" r:id="rId1"/>
  <headerFooter>
    <oddFooter>&amp;L&amp;D&amp;R&amp;F  -  &amp;A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3000000}">
          <x14:formula1>
            <xm:f>front!$J$36:$J$47</xm:f>
          </x14:formula1>
          <xm:sqref>E50:F50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0000"/>
    <pageSetUpPr fitToPage="1"/>
  </sheetPr>
  <dimension ref="A1:O81"/>
  <sheetViews>
    <sheetView showGridLines="0" workbookViewId="0">
      <pane ySplit="10" topLeftCell="A12" activePane="bottomLeft" state="frozen"/>
      <selection activeCell="H45" sqref="H45"/>
      <selection pane="bottomLeft" activeCell="F17" sqref="F17"/>
    </sheetView>
  </sheetViews>
  <sheetFormatPr defaultRowHeight="12.75" x14ac:dyDescent="0.2"/>
  <cols>
    <col min="1" max="1" width="6.85546875" customWidth="1"/>
    <col min="2" max="2" width="8.7109375" customWidth="1"/>
    <col min="3" max="3" width="7" customWidth="1"/>
    <col min="4" max="4" width="7.85546875" customWidth="1"/>
    <col min="5" max="5" width="6.85546875" customWidth="1"/>
    <col min="6" max="6" width="9.42578125" customWidth="1"/>
    <col min="7" max="7" width="7.140625" customWidth="1"/>
    <col min="8" max="9" width="11.85546875" customWidth="1"/>
    <col min="10" max="10" width="18.42578125" customWidth="1"/>
    <col min="11" max="11" width="15.28515625" style="4" customWidth="1"/>
    <col min="12" max="12" width="19.85546875" customWidth="1"/>
    <col min="14" max="14" width="12.42578125" customWidth="1"/>
    <col min="15" max="15" width="32.5703125" customWidth="1"/>
  </cols>
  <sheetData>
    <row r="1" spans="1:15" ht="15.75" x14ac:dyDescent="0.25">
      <c r="A1" s="33"/>
      <c r="B1" s="33"/>
      <c r="C1" s="33"/>
      <c r="D1" s="33"/>
      <c r="E1" s="33"/>
      <c r="F1" s="33"/>
      <c r="G1" s="33"/>
      <c r="H1" s="33"/>
      <c r="I1" s="33"/>
      <c r="J1" s="33"/>
      <c r="O1" s="13"/>
    </row>
    <row r="2" spans="1:15" ht="15.75" x14ac:dyDescent="0.25">
      <c r="A2" s="14" t="s">
        <v>3</v>
      </c>
      <c r="B2" s="148"/>
      <c r="C2" s="217">
        <f>+front!K6</f>
        <v>2023</v>
      </c>
      <c r="D2" s="217"/>
      <c r="E2" s="15"/>
      <c r="F2" s="15"/>
      <c r="G2" s="5"/>
      <c r="H2" s="66"/>
      <c r="I2" s="32"/>
      <c r="J2" s="32"/>
      <c r="O2" s="13"/>
    </row>
    <row r="3" spans="1:15" ht="15.75" x14ac:dyDescent="0.25">
      <c r="A3" s="16" t="s">
        <v>4</v>
      </c>
      <c r="B3" s="149"/>
      <c r="C3" s="246" t="s">
        <v>40</v>
      </c>
      <c r="D3" s="218"/>
      <c r="E3" s="17"/>
      <c r="F3" s="17"/>
      <c r="G3" s="6"/>
      <c r="H3" s="66"/>
      <c r="I3" s="32"/>
      <c r="J3" s="32"/>
      <c r="O3" s="13"/>
    </row>
    <row r="4" spans="1:15" ht="15.75" x14ac:dyDescent="0.25">
      <c r="A4" s="18" t="s">
        <v>32</v>
      </c>
      <c r="B4" s="150"/>
      <c r="C4" s="224" t="str">
        <f>+front!K10</f>
        <v>Egor Lipchinskiy</v>
      </c>
      <c r="D4" s="224"/>
      <c r="E4" s="224"/>
      <c r="F4" s="224"/>
      <c r="G4" s="7"/>
      <c r="H4" s="66"/>
      <c r="I4" s="32"/>
      <c r="J4" s="32"/>
      <c r="O4" s="13"/>
    </row>
    <row r="5" spans="1:15" x14ac:dyDescent="0.2">
      <c r="H5" s="17"/>
      <c r="O5" s="13"/>
    </row>
    <row r="6" spans="1:15" ht="9.6" customHeight="1" x14ac:dyDescent="0.25">
      <c r="H6" s="17"/>
      <c r="J6" s="34"/>
      <c r="O6" s="13"/>
    </row>
    <row r="7" spans="1:15" ht="18.75" x14ac:dyDescent="0.3">
      <c r="A7" s="244" t="str">
        <f>+front!A7</f>
        <v>ISx4 Timesheet</v>
      </c>
      <c r="B7" s="244"/>
      <c r="C7" s="244"/>
      <c r="D7" s="244"/>
      <c r="E7" s="244"/>
      <c r="F7" s="244"/>
      <c r="G7" s="244"/>
      <c r="H7" s="244"/>
      <c r="I7" s="244"/>
      <c r="J7" s="244"/>
      <c r="O7" s="13"/>
    </row>
    <row r="8" spans="1:15" ht="13.35" customHeight="1" thickBot="1" x14ac:dyDescent="0.25">
      <c r="D8" s="103">
        <f>SUM(D11:D48)</f>
        <v>0</v>
      </c>
      <c r="E8" s="76" t="str">
        <f>IF(F81&lt;&gt;D8,"Out","ok")</f>
        <v>ok</v>
      </c>
      <c r="F8" s="103">
        <f>SUM(F11:F48)</f>
        <v>19</v>
      </c>
      <c r="O8" s="13"/>
    </row>
    <row r="9" spans="1:15" ht="13.5" thickBot="1" x14ac:dyDescent="0.25">
      <c r="A9" s="1">
        <f>VLOOKUP(C3,front!G36:H47,2,FALSE)</f>
        <v>21</v>
      </c>
      <c r="B9" s="76" t="str">
        <f>IF(C9&lt;&gt;A9,"Out","ok")</f>
        <v>Out</v>
      </c>
      <c r="C9" s="80">
        <f>+C49</f>
        <v>19</v>
      </c>
      <c r="D9" s="220" t="s">
        <v>68</v>
      </c>
      <c r="E9" s="221"/>
      <c r="F9" s="245" t="s">
        <v>67</v>
      </c>
      <c r="G9" s="223"/>
      <c r="H9" s="76" t="str">
        <f>IF(A77&lt;&gt;F8,"Out","ok")</f>
        <v>ok</v>
      </c>
      <c r="L9" s="42"/>
      <c r="M9" s="13"/>
      <c r="N9" s="13"/>
      <c r="O9" s="13"/>
    </row>
    <row r="10" spans="1:15" x14ac:dyDescent="0.2">
      <c r="A10" s="10" t="s">
        <v>6</v>
      </c>
      <c r="B10" s="11" t="s">
        <v>7</v>
      </c>
      <c r="C10" s="21" t="s">
        <v>15</v>
      </c>
      <c r="D10" s="10" t="s">
        <v>69</v>
      </c>
      <c r="E10" s="12" t="s">
        <v>70</v>
      </c>
      <c r="F10" s="11" t="s">
        <v>69</v>
      </c>
      <c r="G10" s="12" t="s">
        <v>71</v>
      </c>
      <c r="H10" s="11" t="s">
        <v>1</v>
      </c>
      <c r="I10" s="11" t="s">
        <v>2</v>
      </c>
      <c r="J10" s="20" t="s">
        <v>29</v>
      </c>
      <c r="K10" s="8"/>
      <c r="L10" s="42"/>
      <c r="M10" s="13"/>
      <c r="N10" s="13"/>
      <c r="O10" s="13"/>
    </row>
    <row r="11" spans="1:15" x14ac:dyDescent="0.2">
      <c r="A11" s="81" t="s">
        <v>14</v>
      </c>
      <c r="B11" s="82"/>
      <c r="C11" s="81">
        <f t="shared" ref="C11:C12" si="0">D11+F11</f>
        <v>0</v>
      </c>
      <c r="D11" s="161"/>
      <c r="E11" s="162"/>
      <c r="F11" s="161"/>
      <c r="G11" s="163"/>
      <c r="H11" s="84" t="str">
        <f>IF(ISNA(VLOOKUP($G11,front!$J$12:$L$17,2,FALSE)),"",VLOOKUP($G11,front!$J$12:$L$17,2,FALSE))</f>
        <v/>
      </c>
      <c r="I11" s="84" t="str">
        <f>IF(ISNA(VLOOKUP($G11,front!$J$12:$L$17,3,FALSE)),"",VLOOKUP($G11,front!$J$12:$L$17,3,FALSE))</f>
        <v/>
      </c>
      <c r="J11" s="169"/>
      <c r="K11" s="13"/>
      <c r="L11" s="42"/>
      <c r="M11" s="13"/>
      <c r="N11" s="13"/>
      <c r="O11" s="13"/>
    </row>
    <row r="12" spans="1:15" s="8" customFormat="1" x14ac:dyDescent="0.2">
      <c r="A12" s="86" t="s">
        <v>8</v>
      </c>
      <c r="B12" s="87"/>
      <c r="C12" s="86">
        <f t="shared" si="0"/>
        <v>0</v>
      </c>
      <c r="D12" s="158"/>
      <c r="E12" s="164"/>
      <c r="F12" s="158"/>
      <c r="G12" s="160"/>
      <c r="H12" s="90" t="str">
        <f>IF(ISNA(VLOOKUP($G12,front!$J$12:$L$17,2,FALSE)),"",VLOOKUP($G12,front!$J$12:$L$17,2,FALSE))</f>
        <v/>
      </c>
      <c r="I12" s="90" t="str">
        <f>IF(ISNA(VLOOKUP($G12,front!$J$12:$L$17,3,FALSE)),"",VLOOKUP($G12,front!$J$12:$L$17,3,FALSE))</f>
        <v/>
      </c>
      <c r="J12" s="170"/>
      <c r="K12" s="13"/>
      <c r="M12" s="13"/>
      <c r="N12" s="13"/>
      <c r="O12" s="13"/>
    </row>
    <row r="13" spans="1:15" s="13" customFormat="1" x14ac:dyDescent="0.2">
      <c r="A13" s="23" t="s">
        <v>9</v>
      </c>
      <c r="B13" s="25"/>
      <c r="C13" s="101">
        <f>D13+F13</f>
        <v>0</v>
      </c>
      <c r="D13" s="154"/>
      <c r="E13" s="155"/>
      <c r="F13" s="154"/>
      <c r="G13" s="156"/>
      <c r="H13" s="24" t="str">
        <f>IF(ISNA(VLOOKUP($G13,front!$J$12:$L$17,2,FALSE)),"",VLOOKUP($G13,front!$J$12:$L$17,2,FALSE))</f>
        <v/>
      </c>
      <c r="I13" s="24" t="str">
        <f>IF(ISNA(VLOOKUP($G13,front!$J$12:$L$17,3,FALSE)),"",VLOOKUP($G13,front!$J$12:$L$17,3,FALSE))</f>
        <v/>
      </c>
      <c r="J13" s="171"/>
      <c r="M13" s="8"/>
      <c r="N13" s="8"/>
    </row>
    <row r="14" spans="1:15" s="13" customFormat="1" x14ac:dyDescent="0.2">
      <c r="A14" s="23" t="s">
        <v>10</v>
      </c>
      <c r="B14" s="25"/>
      <c r="C14" s="101">
        <f t="shared" ref="C14:C47" si="1">D14+F14</f>
        <v>0</v>
      </c>
      <c r="D14" s="154"/>
      <c r="E14" s="155"/>
      <c r="F14" s="154"/>
      <c r="G14" s="156"/>
      <c r="H14" s="24" t="str">
        <f>IF(ISNA(VLOOKUP($G14,front!$J$12:$L$17,2,FALSE)),"",VLOOKUP($G14,front!$J$12:$L$17,2,FALSE))</f>
        <v/>
      </c>
      <c r="I14" s="24" t="str">
        <f>IF(ISNA(VLOOKUP($G14,front!$J$12:$L$17,3,FALSE)),"",VLOOKUP($G14,front!$J$12:$L$17,3,FALSE))</f>
        <v/>
      </c>
      <c r="J14" s="171"/>
    </row>
    <row r="15" spans="1:15" s="13" customFormat="1" x14ac:dyDescent="0.2">
      <c r="A15" s="23" t="s">
        <v>11</v>
      </c>
      <c r="B15" s="25"/>
      <c r="C15" s="101">
        <f t="shared" si="1"/>
        <v>0</v>
      </c>
      <c r="D15" s="154"/>
      <c r="E15" s="157"/>
      <c r="F15" s="154"/>
      <c r="G15" s="156"/>
      <c r="H15" s="24" t="str">
        <f>IF(ISNA(VLOOKUP($G15,front!$J$12:$L$17,2,FALSE)),"",VLOOKUP($G15,front!$J$12:$L$17,2,FALSE))</f>
        <v/>
      </c>
      <c r="I15" s="24" t="str">
        <f>IF(ISNA(VLOOKUP($G15,front!$J$12:$L$17,3,FALSE)),"",VLOOKUP($G15,front!$J$12:$L$17,3,FALSE))</f>
        <v/>
      </c>
      <c r="J15" s="171"/>
    </row>
    <row r="16" spans="1:15" s="13" customFormat="1" x14ac:dyDescent="0.2">
      <c r="A16" s="23" t="s">
        <v>12</v>
      </c>
      <c r="B16" s="25"/>
      <c r="C16" s="101">
        <f t="shared" si="1"/>
        <v>0</v>
      </c>
      <c r="D16" s="154"/>
      <c r="E16" s="157"/>
      <c r="F16" s="154"/>
      <c r="G16" s="156"/>
      <c r="H16" s="24" t="str">
        <f>IF(ISNA(VLOOKUP($G16,front!$J$12:$L$17,2,FALSE)),"",VLOOKUP($G16,front!$J$12:$L$17,2,FALSE))</f>
        <v/>
      </c>
      <c r="I16" s="24" t="str">
        <f>IF(ISNA(VLOOKUP($G16,front!$J$12:$L$17,3,FALSE)),"",VLOOKUP($G16,front!$J$12:$L$17,3,FALSE))</f>
        <v/>
      </c>
      <c r="J16" s="171"/>
    </row>
    <row r="17" spans="1:10" s="13" customFormat="1" x14ac:dyDescent="0.2">
      <c r="A17" s="23" t="s">
        <v>13</v>
      </c>
      <c r="B17" s="25">
        <v>44805</v>
      </c>
      <c r="C17" s="101">
        <f t="shared" si="1"/>
        <v>1</v>
      </c>
      <c r="D17" s="154"/>
      <c r="E17" s="157"/>
      <c r="F17" s="154">
        <v>1</v>
      </c>
      <c r="G17" s="156">
        <v>1</v>
      </c>
      <c r="H17" s="24" t="str">
        <f>IF(ISNA(VLOOKUP($G17,front!$J$12:$L$17,2,FALSE)),"",VLOOKUP($G17,front!$J$12:$L$17,2,FALSE))</f>
        <v>SAS ABN</v>
      </c>
      <c r="I17" s="24" t="str">
        <f>IF(ISNA(VLOOKUP($G17,front!$J$12:$L$17,3,FALSE)),"",VLOOKUP($G17,front!$J$12:$L$17,3,FALSE))</f>
        <v>FRAAI</v>
      </c>
      <c r="J17" s="171"/>
    </row>
    <row r="18" spans="1:10" s="13" customFormat="1" x14ac:dyDescent="0.2">
      <c r="A18" s="86" t="s">
        <v>14</v>
      </c>
      <c r="B18" s="87">
        <f>+B17+1</f>
        <v>44806</v>
      </c>
      <c r="C18" s="86">
        <f t="shared" si="1"/>
        <v>0</v>
      </c>
      <c r="D18" s="158"/>
      <c r="E18" s="159"/>
      <c r="F18" s="158"/>
      <c r="G18" s="160"/>
      <c r="H18" s="90" t="str">
        <f>IF(ISNA(VLOOKUP($G18,front!$J$12:$L$17,2,FALSE)),"",VLOOKUP($G18,front!$J$12:$L$17,2,FALSE))</f>
        <v/>
      </c>
      <c r="I18" s="90" t="str">
        <f>IF(ISNA(VLOOKUP($G18,front!$J$12:$L$17,3,FALSE)),"",VLOOKUP($G18,front!$J$12:$L$17,3,FALSE))</f>
        <v/>
      </c>
      <c r="J18" s="170"/>
    </row>
    <row r="19" spans="1:10" s="13" customFormat="1" x14ac:dyDescent="0.2">
      <c r="A19" s="86" t="s">
        <v>8</v>
      </c>
      <c r="B19" s="87">
        <f t="shared" ref="B19:B46" si="2">+B18+1</f>
        <v>44807</v>
      </c>
      <c r="C19" s="86">
        <f t="shared" si="1"/>
        <v>0</v>
      </c>
      <c r="D19" s="158"/>
      <c r="E19" s="159"/>
      <c r="F19" s="158"/>
      <c r="G19" s="160"/>
      <c r="H19" s="90" t="str">
        <f>IF(ISNA(VLOOKUP($G19,front!$J$12:$L$17,2,FALSE)),"",VLOOKUP($G19,front!$J$12:$L$17,2,FALSE))</f>
        <v/>
      </c>
      <c r="I19" s="90" t="str">
        <f>IF(ISNA(VLOOKUP($G19,front!$J$12:$L$17,3,FALSE)),"",VLOOKUP($G19,front!$J$12:$L$17,3,FALSE))</f>
        <v/>
      </c>
      <c r="J19" s="170"/>
    </row>
    <row r="20" spans="1:10" s="13" customFormat="1" x14ac:dyDescent="0.2">
      <c r="A20" s="23" t="s">
        <v>9</v>
      </c>
      <c r="B20" s="25">
        <f t="shared" si="2"/>
        <v>44808</v>
      </c>
      <c r="C20" s="101">
        <f t="shared" si="1"/>
        <v>0</v>
      </c>
      <c r="D20" s="154">
        <v>0</v>
      </c>
      <c r="E20" s="157" t="s">
        <v>18</v>
      </c>
      <c r="F20" s="154">
        <v>0</v>
      </c>
      <c r="G20" s="156">
        <v>0</v>
      </c>
      <c r="H20" s="24" t="str">
        <f>IF(ISNA(VLOOKUP($G20,front!$J$12:$L$17,2,FALSE)),"",VLOOKUP($G20,front!$J$12:$L$17,2,FALSE))</f>
        <v/>
      </c>
      <c r="I20" s="24" t="str">
        <f>IF(ISNA(VLOOKUP($G20,front!$J$12:$L$17,3,FALSE)),"",VLOOKUP($G20,front!$J$12:$L$17,3,FALSE))</f>
        <v/>
      </c>
      <c r="J20" s="171"/>
    </row>
    <row r="21" spans="1:10" s="13" customFormat="1" x14ac:dyDescent="0.2">
      <c r="A21" s="23" t="s">
        <v>10</v>
      </c>
      <c r="B21" s="25">
        <f t="shared" si="2"/>
        <v>44809</v>
      </c>
      <c r="C21" s="101">
        <f t="shared" si="1"/>
        <v>0</v>
      </c>
      <c r="D21" s="154">
        <v>0</v>
      </c>
      <c r="E21" s="157" t="s">
        <v>18</v>
      </c>
      <c r="F21" s="154">
        <v>0</v>
      </c>
      <c r="G21" s="156">
        <v>0</v>
      </c>
      <c r="H21" s="24" t="str">
        <f>IF(ISNA(VLOOKUP($G21,front!$J$12:$L$17,2,FALSE)),"",VLOOKUP($G21,front!$J$12:$L$17,2,FALSE))</f>
        <v/>
      </c>
      <c r="I21" s="24" t="str">
        <f>IF(ISNA(VLOOKUP($G21,front!$J$12:$L$17,3,FALSE)),"",VLOOKUP($G21,front!$J$12:$L$17,3,FALSE))</f>
        <v/>
      </c>
      <c r="J21" s="171"/>
    </row>
    <row r="22" spans="1:10" s="13" customFormat="1" x14ac:dyDescent="0.2">
      <c r="A22" s="23" t="s">
        <v>11</v>
      </c>
      <c r="B22" s="25">
        <f t="shared" si="2"/>
        <v>44810</v>
      </c>
      <c r="C22" s="101">
        <f t="shared" si="1"/>
        <v>1</v>
      </c>
      <c r="D22" s="154"/>
      <c r="E22" s="157"/>
      <c r="F22" s="154">
        <v>1</v>
      </c>
      <c r="G22" s="156">
        <v>1</v>
      </c>
      <c r="H22" s="24" t="str">
        <f>IF(ISNA(VLOOKUP($G22,front!$J$12:$L$17,2,FALSE)),"",VLOOKUP($G22,front!$J$12:$L$17,2,FALSE))</f>
        <v>SAS ABN</v>
      </c>
      <c r="I22" s="24" t="str">
        <f>IF(ISNA(VLOOKUP($G22,front!$J$12:$L$17,3,FALSE)),"",VLOOKUP($G22,front!$J$12:$L$17,3,FALSE))</f>
        <v>FRAAI</v>
      </c>
      <c r="J22" s="171"/>
    </row>
    <row r="23" spans="1:10" s="13" customFormat="1" x14ac:dyDescent="0.2">
      <c r="A23" s="23" t="s">
        <v>12</v>
      </c>
      <c r="B23" s="25">
        <f t="shared" si="2"/>
        <v>44811</v>
      </c>
      <c r="C23" s="101">
        <f t="shared" si="1"/>
        <v>1</v>
      </c>
      <c r="D23" s="154"/>
      <c r="E23" s="157"/>
      <c r="F23" s="154">
        <v>1</v>
      </c>
      <c r="G23" s="156">
        <v>1</v>
      </c>
      <c r="H23" s="24" t="str">
        <f>IF(ISNA(VLOOKUP($G23,front!$J$12:$L$17,2,FALSE)),"",VLOOKUP($G23,front!$J$12:$L$17,2,FALSE))</f>
        <v>SAS ABN</v>
      </c>
      <c r="I23" s="24" t="str">
        <f>IF(ISNA(VLOOKUP($G23,front!$J$12:$L$17,3,FALSE)),"",VLOOKUP($G23,front!$J$12:$L$17,3,FALSE))</f>
        <v>FRAAI</v>
      </c>
      <c r="J23" s="171"/>
    </row>
    <row r="24" spans="1:10" s="13" customFormat="1" x14ac:dyDescent="0.2">
      <c r="A24" s="23" t="s">
        <v>13</v>
      </c>
      <c r="B24" s="25">
        <f t="shared" si="2"/>
        <v>44812</v>
      </c>
      <c r="C24" s="101">
        <f t="shared" si="1"/>
        <v>1</v>
      </c>
      <c r="D24" s="154"/>
      <c r="E24" s="157"/>
      <c r="F24" s="154">
        <v>1</v>
      </c>
      <c r="G24" s="156">
        <v>1</v>
      </c>
      <c r="H24" s="24" t="str">
        <f>IF(ISNA(VLOOKUP($G24,front!$J$12:$L$17,2,FALSE)),"",VLOOKUP($G24,front!$J$12:$L$17,2,FALSE))</f>
        <v>SAS ABN</v>
      </c>
      <c r="I24" s="24" t="str">
        <f>IF(ISNA(VLOOKUP($G24,front!$J$12:$L$17,3,FALSE)),"",VLOOKUP($G24,front!$J$12:$L$17,3,FALSE))</f>
        <v>FRAAI</v>
      </c>
      <c r="J24" s="171"/>
    </row>
    <row r="25" spans="1:10" s="13" customFormat="1" x14ac:dyDescent="0.2">
      <c r="A25" s="86" t="s">
        <v>14</v>
      </c>
      <c r="B25" s="87">
        <f t="shared" si="2"/>
        <v>44813</v>
      </c>
      <c r="C25" s="86">
        <f t="shared" si="1"/>
        <v>0</v>
      </c>
      <c r="D25" s="158"/>
      <c r="E25" s="159"/>
      <c r="F25" s="158"/>
      <c r="G25" s="160"/>
      <c r="H25" s="90" t="str">
        <f>IF(ISNA(VLOOKUP($G25,front!$J$12:$L$17,2,FALSE)),"",VLOOKUP($G25,front!$J$12:$L$17,2,FALSE))</f>
        <v/>
      </c>
      <c r="I25" s="90" t="str">
        <f>IF(ISNA(VLOOKUP($G25,front!$J$12:$L$17,3,FALSE)),"",VLOOKUP($G25,front!$J$12:$L$17,3,FALSE))</f>
        <v/>
      </c>
      <c r="J25" s="170"/>
    </row>
    <row r="26" spans="1:10" s="13" customFormat="1" x14ac:dyDescent="0.2">
      <c r="A26" s="86" t="s">
        <v>8</v>
      </c>
      <c r="B26" s="87">
        <f t="shared" si="2"/>
        <v>44814</v>
      </c>
      <c r="C26" s="86">
        <f t="shared" si="1"/>
        <v>0</v>
      </c>
      <c r="D26" s="158"/>
      <c r="E26" s="159"/>
      <c r="F26" s="158"/>
      <c r="G26" s="160"/>
      <c r="H26" s="90" t="str">
        <f>IF(ISNA(VLOOKUP($G26,front!$J$12:$L$17,2,FALSE)),"",VLOOKUP($G26,front!$J$12:$L$17,2,FALSE))</f>
        <v/>
      </c>
      <c r="I26" s="90" t="str">
        <f>IF(ISNA(VLOOKUP($G26,front!$J$12:$L$17,3,FALSE)),"",VLOOKUP($G26,front!$J$12:$L$17,3,FALSE))</f>
        <v/>
      </c>
      <c r="J26" s="170"/>
    </row>
    <row r="27" spans="1:10" s="13" customFormat="1" x14ac:dyDescent="0.2">
      <c r="A27" s="23" t="s">
        <v>9</v>
      </c>
      <c r="B27" s="25">
        <f t="shared" si="2"/>
        <v>44815</v>
      </c>
      <c r="C27" s="101">
        <f t="shared" si="1"/>
        <v>1</v>
      </c>
      <c r="D27" s="154"/>
      <c r="E27" s="157"/>
      <c r="F27" s="154">
        <v>1</v>
      </c>
      <c r="G27" s="156">
        <v>1</v>
      </c>
      <c r="H27" s="24" t="str">
        <f>IF(ISNA(VLOOKUP($G27,front!$J$12:$L$17,2,FALSE)),"",VLOOKUP($G27,front!$J$12:$L$17,2,FALSE))</f>
        <v>SAS ABN</v>
      </c>
      <c r="I27" s="24" t="str">
        <f>IF(ISNA(VLOOKUP($G27,front!$J$12:$L$17,3,FALSE)),"",VLOOKUP($G27,front!$J$12:$L$17,3,FALSE))</f>
        <v>FRAAI</v>
      </c>
      <c r="J27" s="171"/>
    </row>
    <row r="28" spans="1:10" s="13" customFormat="1" x14ac:dyDescent="0.2">
      <c r="A28" s="23" t="s">
        <v>10</v>
      </c>
      <c r="B28" s="25">
        <f t="shared" si="2"/>
        <v>44816</v>
      </c>
      <c r="C28" s="101">
        <f t="shared" si="1"/>
        <v>1</v>
      </c>
      <c r="D28" s="154"/>
      <c r="E28" s="157"/>
      <c r="F28" s="154">
        <v>1</v>
      </c>
      <c r="G28" s="156">
        <v>1</v>
      </c>
      <c r="H28" s="24" t="str">
        <f>IF(ISNA(VLOOKUP($G28,front!$J$12:$L$17,2,FALSE)),"",VLOOKUP($G28,front!$J$12:$L$17,2,FALSE))</f>
        <v>SAS ABN</v>
      </c>
      <c r="I28" s="24" t="str">
        <f>IF(ISNA(VLOOKUP($G28,front!$J$12:$L$17,3,FALSE)),"",VLOOKUP($G28,front!$J$12:$L$17,3,FALSE))</f>
        <v>FRAAI</v>
      </c>
      <c r="J28" s="171"/>
    </row>
    <row r="29" spans="1:10" s="13" customFormat="1" x14ac:dyDescent="0.2">
      <c r="A29" s="23" t="s">
        <v>11</v>
      </c>
      <c r="B29" s="25">
        <f t="shared" si="2"/>
        <v>44817</v>
      </c>
      <c r="C29" s="101">
        <f t="shared" si="1"/>
        <v>1</v>
      </c>
      <c r="D29" s="154"/>
      <c r="E29" s="157"/>
      <c r="F29" s="154">
        <v>1</v>
      </c>
      <c r="G29" s="156">
        <v>1</v>
      </c>
      <c r="H29" s="24" t="str">
        <f>IF(ISNA(VLOOKUP($G29,front!$J$12:$L$17,2,FALSE)),"",VLOOKUP($G29,front!$J$12:$L$17,2,FALSE))</f>
        <v>SAS ABN</v>
      </c>
      <c r="I29" s="24" t="str">
        <f>IF(ISNA(VLOOKUP($G29,front!$J$12:$L$17,3,FALSE)),"",VLOOKUP($G29,front!$J$12:$L$17,3,FALSE))</f>
        <v>FRAAI</v>
      </c>
      <c r="J29" s="171"/>
    </row>
    <row r="30" spans="1:10" s="13" customFormat="1" x14ac:dyDescent="0.2">
      <c r="A30" s="23" t="s">
        <v>12</v>
      </c>
      <c r="B30" s="25">
        <f t="shared" si="2"/>
        <v>44818</v>
      </c>
      <c r="C30" s="101">
        <f t="shared" si="1"/>
        <v>1</v>
      </c>
      <c r="D30" s="154"/>
      <c r="E30" s="157"/>
      <c r="F30" s="154">
        <v>1</v>
      </c>
      <c r="G30" s="156">
        <v>1</v>
      </c>
      <c r="H30" s="24" t="str">
        <f>IF(ISNA(VLOOKUP($G30,front!$J$12:$L$17,2,FALSE)),"",VLOOKUP($G30,front!$J$12:$L$17,2,FALSE))</f>
        <v>SAS ABN</v>
      </c>
      <c r="I30" s="24" t="str">
        <f>IF(ISNA(VLOOKUP($G30,front!$J$12:$L$17,3,FALSE)),"",VLOOKUP($G30,front!$J$12:$L$17,3,FALSE))</f>
        <v>FRAAI</v>
      </c>
      <c r="J30" s="171"/>
    </row>
    <row r="31" spans="1:10" s="13" customFormat="1" x14ac:dyDescent="0.2">
      <c r="A31" s="23" t="s">
        <v>13</v>
      </c>
      <c r="B31" s="25">
        <f t="shared" si="2"/>
        <v>44819</v>
      </c>
      <c r="C31" s="101">
        <f t="shared" si="1"/>
        <v>1</v>
      </c>
      <c r="D31" s="154"/>
      <c r="E31" s="157"/>
      <c r="F31" s="154">
        <v>1</v>
      </c>
      <c r="G31" s="156">
        <v>1</v>
      </c>
      <c r="H31" s="24" t="str">
        <f>IF(ISNA(VLOOKUP($G31,front!$J$12:$L$17,2,FALSE)),"",VLOOKUP($G31,front!$J$12:$L$17,2,FALSE))</f>
        <v>SAS ABN</v>
      </c>
      <c r="I31" s="24" t="str">
        <f>IF(ISNA(VLOOKUP($G31,front!$J$12:$L$17,3,FALSE)),"",VLOOKUP($G31,front!$J$12:$L$17,3,FALSE))</f>
        <v>FRAAI</v>
      </c>
      <c r="J31" s="171"/>
    </row>
    <row r="32" spans="1:10" s="13" customFormat="1" x14ac:dyDescent="0.2">
      <c r="A32" s="86" t="s">
        <v>14</v>
      </c>
      <c r="B32" s="87">
        <f t="shared" si="2"/>
        <v>44820</v>
      </c>
      <c r="C32" s="86">
        <f t="shared" si="1"/>
        <v>0</v>
      </c>
      <c r="D32" s="158"/>
      <c r="E32" s="159"/>
      <c r="F32" s="158"/>
      <c r="G32" s="160"/>
      <c r="H32" s="90" t="str">
        <f>IF(ISNA(VLOOKUP($G32,front!$J$12:$L$17,2,FALSE)),"",VLOOKUP($G32,front!$J$12:$L$17,2,FALSE))</f>
        <v/>
      </c>
      <c r="I32" s="90" t="str">
        <f>IF(ISNA(VLOOKUP($G32,front!$J$12:$L$17,3,FALSE)),"",VLOOKUP($G32,front!$J$12:$L$17,3,FALSE))</f>
        <v/>
      </c>
      <c r="J32" s="170"/>
    </row>
    <row r="33" spans="1:11" s="13" customFormat="1" x14ac:dyDescent="0.2">
      <c r="A33" s="86" t="s">
        <v>8</v>
      </c>
      <c r="B33" s="87">
        <f t="shared" si="2"/>
        <v>44821</v>
      </c>
      <c r="C33" s="86">
        <f t="shared" si="1"/>
        <v>0</v>
      </c>
      <c r="D33" s="158"/>
      <c r="E33" s="159"/>
      <c r="F33" s="158"/>
      <c r="G33" s="160"/>
      <c r="H33" s="90" t="str">
        <f>IF(ISNA(VLOOKUP($G33,front!$J$12:$L$17,2,FALSE)),"",VLOOKUP($G33,front!$J$12:$L$17,2,FALSE))</f>
        <v/>
      </c>
      <c r="I33" s="90" t="str">
        <f>IF(ISNA(VLOOKUP($G33,front!$J$12:$L$17,3,FALSE)),"",VLOOKUP($G33,front!$J$12:$L$17,3,FALSE))</f>
        <v/>
      </c>
      <c r="J33" s="170"/>
    </row>
    <row r="34" spans="1:11" s="13" customFormat="1" x14ac:dyDescent="0.2">
      <c r="A34" s="23" t="s">
        <v>9</v>
      </c>
      <c r="B34" s="25">
        <f t="shared" si="2"/>
        <v>44822</v>
      </c>
      <c r="C34" s="101">
        <f t="shared" si="1"/>
        <v>1</v>
      </c>
      <c r="D34" s="154"/>
      <c r="E34" s="157"/>
      <c r="F34" s="154">
        <v>1</v>
      </c>
      <c r="G34" s="156">
        <v>1</v>
      </c>
      <c r="H34" s="24" t="str">
        <f>IF(ISNA(VLOOKUP($G34,front!$J$12:$L$17,2,FALSE)),"",VLOOKUP($G34,front!$J$12:$L$17,2,FALSE))</f>
        <v>SAS ABN</v>
      </c>
      <c r="I34" s="24" t="str">
        <f>IF(ISNA(VLOOKUP($G34,front!$J$12:$L$17,3,FALSE)),"",VLOOKUP($G34,front!$J$12:$L$17,3,FALSE))</f>
        <v>FRAAI</v>
      </c>
      <c r="J34" s="171"/>
    </row>
    <row r="35" spans="1:11" s="13" customFormat="1" x14ac:dyDescent="0.2">
      <c r="A35" s="23" t="s">
        <v>10</v>
      </c>
      <c r="B35" s="25">
        <f t="shared" si="2"/>
        <v>44823</v>
      </c>
      <c r="C35" s="101">
        <f t="shared" si="1"/>
        <v>1</v>
      </c>
      <c r="D35" s="154"/>
      <c r="E35" s="157"/>
      <c r="F35" s="154">
        <v>1</v>
      </c>
      <c r="G35" s="156">
        <v>1</v>
      </c>
      <c r="H35" s="24" t="str">
        <f>IF(ISNA(VLOOKUP($G35,front!$J$12:$L$17,2,FALSE)),"",VLOOKUP($G35,front!$J$12:$L$17,2,FALSE))</f>
        <v>SAS ABN</v>
      </c>
      <c r="I35" s="24" t="str">
        <f>IF(ISNA(VLOOKUP($G35,front!$J$12:$L$17,3,FALSE)),"",VLOOKUP($G35,front!$J$12:$L$17,3,FALSE))</f>
        <v>FRAAI</v>
      </c>
      <c r="J35" s="171"/>
    </row>
    <row r="36" spans="1:11" s="13" customFormat="1" x14ac:dyDescent="0.2">
      <c r="A36" s="23" t="s">
        <v>11</v>
      </c>
      <c r="B36" s="25">
        <f t="shared" si="2"/>
        <v>44824</v>
      </c>
      <c r="C36" s="101">
        <f t="shared" si="1"/>
        <v>1</v>
      </c>
      <c r="D36" s="154"/>
      <c r="E36" s="157"/>
      <c r="F36" s="154">
        <v>1</v>
      </c>
      <c r="G36" s="156">
        <v>1</v>
      </c>
      <c r="H36" s="24" t="str">
        <f>IF(ISNA(VLOOKUP($G36,front!$J$12:$L$17,2,FALSE)),"",VLOOKUP($G36,front!$J$12:$L$17,2,FALSE))</f>
        <v>SAS ABN</v>
      </c>
      <c r="I36" s="24" t="str">
        <f>IF(ISNA(VLOOKUP($G36,front!$J$12:$L$17,3,FALSE)),"",VLOOKUP($G36,front!$J$12:$L$17,3,FALSE))</f>
        <v>FRAAI</v>
      </c>
      <c r="J36" s="171"/>
    </row>
    <row r="37" spans="1:11" s="13" customFormat="1" x14ac:dyDescent="0.2">
      <c r="A37" s="23" t="s">
        <v>12</v>
      </c>
      <c r="B37" s="25">
        <f t="shared" si="2"/>
        <v>44825</v>
      </c>
      <c r="C37" s="101">
        <f t="shared" si="1"/>
        <v>1</v>
      </c>
      <c r="D37" s="154"/>
      <c r="E37" s="157"/>
      <c r="F37" s="154">
        <v>1</v>
      </c>
      <c r="G37" s="156">
        <v>1</v>
      </c>
      <c r="H37" s="24" t="str">
        <f>IF(ISNA(VLOOKUP($G37,front!$J$12:$L$17,2,FALSE)),"",VLOOKUP($G37,front!$J$12:$L$17,2,FALSE))</f>
        <v>SAS ABN</v>
      </c>
      <c r="I37" s="24" t="str">
        <f>IF(ISNA(VLOOKUP($G37,front!$J$12:$L$17,3,FALSE)),"",VLOOKUP($G37,front!$J$12:$L$17,3,FALSE))</f>
        <v>FRAAI</v>
      </c>
      <c r="J37" s="171"/>
    </row>
    <row r="38" spans="1:11" s="13" customFormat="1" x14ac:dyDescent="0.2">
      <c r="A38" s="23" t="s">
        <v>13</v>
      </c>
      <c r="B38" s="25">
        <f t="shared" si="2"/>
        <v>44826</v>
      </c>
      <c r="C38" s="101">
        <f t="shared" si="1"/>
        <v>1</v>
      </c>
      <c r="D38" s="154"/>
      <c r="E38" s="157"/>
      <c r="F38" s="154">
        <v>1</v>
      </c>
      <c r="G38" s="156">
        <v>1</v>
      </c>
      <c r="H38" s="24" t="str">
        <f>IF(ISNA(VLOOKUP($G38,front!$J$12:$L$17,2,FALSE)),"",VLOOKUP($G38,front!$J$12:$L$17,2,FALSE))</f>
        <v>SAS ABN</v>
      </c>
      <c r="I38" s="24" t="str">
        <f>IF(ISNA(VLOOKUP($G38,front!$J$12:$L$17,3,FALSE)),"",VLOOKUP($G38,front!$J$12:$L$17,3,FALSE))</f>
        <v>FRAAI</v>
      </c>
      <c r="J38" s="171"/>
    </row>
    <row r="39" spans="1:11" s="13" customFormat="1" x14ac:dyDescent="0.2">
      <c r="A39" s="86" t="s">
        <v>14</v>
      </c>
      <c r="B39" s="87">
        <f t="shared" si="2"/>
        <v>44827</v>
      </c>
      <c r="C39" s="86">
        <f t="shared" si="1"/>
        <v>0</v>
      </c>
      <c r="D39" s="158"/>
      <c r="E39" s="159"/>
      <c r="F39" s="158"/>
      <c r="G39" s="160"/>
      <c r="H39" s="90" t="str">
        <f>IF(ISNA(VLOOKUP($G39,front!$J$12:$L$17,2,FALSE)),"",VLOOKUP($G39,front!$J$12:$L$17,2,FALSE))</f>
        <v/>
      </c>
      <c r="I39" s="90" t="str">
        <f>IF(ISNA(VLOOKUP($G39,front!$J$12:$L$17,3,FALSE)),"",VLOOKUP($G39,front!$J$12:$L$17,3,FALSE))</f>
        <v/>
      </c>
      <c r="J39" s="170"/>
    </row>
    <row r="40" spans="1:11" s="13" customFormat="1" x14ac:dyDescent="0.2">
      <c r="A40" s="86" t="s">
        <v>8</v>
      </c>
      <c r="B40" s="87">
        <f t="shared" si="2"/>
        <v>44828</v>
      </c>
      <c r="C40" s="86">
        <f t="shared" si="1"/>
        <v>0</v>
      </c>
      <c r="D40" s="158"/>
      <c r="E40" s="159"/>
      <c r="F40" s="158"/>
      <c r="G40" s="160"/>
      <c r="H40" s="90" t="str">
        <f>IF(ISNA(VLOOKUP($G40,front!$J$12:$L$17,2,FALSE)),"",VLOOKUP($G40,front!$J$12:$L$17,2,FALSE))</f>
        <v/>
      </c>
      <c r="I40" s="90" t="str">
        <f>IF(ISNA(VLOOKUP($G40,front!$J$12:$L$17,3,FALSE)),"",VLOOKUP($G40,front!$J$12:$L$17,3,FALSE))</f>
        <v/>
      </c>
      <c r="J40" s="170"/>
    </row>
    <row r="41" spans="1:11" s="13" customFormat="1" x14ac:dyDescent="0.2">
      <c r="A41" s="23" t="s">
        <v>9</v>
      </c>
      <c r="B41" s="25">
        <f t="shared" si="2"/>
        <v>44829</v>
      </c>
      <c r="C41" s="101">
        <f t="shared" si="1"/>
        <v>1</v>
      </c>
      <c r="D41" s="154"/>
      <c r="E41" s="157"/>
      <c r="F41" s="154">
        <v>1</v>
      </c>
      <c r="G41" s="156">
        <v>1</v>
      </c>
      <c r="H41" s="24" t="str">
        <f>IF(ISNA(VLOOKUP($G41,front!$J$12:$L$17,2,FALSE)),"",VLOOKUP($G41,front!$J$12:$L$17,2,FALSE))</f>
        <v>SAS ABN</v>
      </c>
      <c r="I41" s="24" t="str">
        <f>IF(ISNA(VLOOKUP($G41,front!$J$12:$L$17,3,FALSE)),"",VLOOKUP($G41,front!$J$12:$L$17,3,FALSE))</f>
        <v>FRAAI</v>
      </c>
      <c r="J41" s="171"/>
    </row>
    <row r="42" spans="1:11" s="13" customFormat="1" x14ac:dyDescent="0.2">
      <c r="A42" s="23" t="s">
        <v>10</v>
      </c>
      <c r="B42" s="25">
        <f t="shared" si="2"/>
        <v>44830</v>
      </c>
      <c r="C42" s="101">
        <f t="shared" si="1"/>
        <v>1</v>
      </c>
      <c r="D42" s="154"/>
      <c r="E42" s="157"/>
      <c r="F42" s="154">
        <v>1</v>
      </c>
      <c r="G42" s="156">
        <v>1</v>
      </c>
      <c r="H42" s="24" t="str">
        <f>IF(ISNA(VLOOKUP($G42,front!$J$12:$L$17,2,FALSE)),"",VLOOKUP($G42,front!$J$12:$L$17,2,FALSE))</f>
        <v>SAS ABN</v>
      </c>
      <c r="I42" s="24" t="str">
        <f>IF(ISNA(VLOOKUP($G42,front!$J$12:$L$17,3,FALSE)),"",VLOOKUP($G42,front!$J$12:$L$17,3,FALSE))</f>
        <v>FRAAI</v>
      </c>
      <c r="J42" s="171"/>
    </row>
    <row r="43" spans="1:11" s="13" customFormat="1" x14ac:dyDescent="0.2">
      <c r="A43" s="23" t="s">
        <v>11</v>
      </c>
      <c r="B43" s="25">
        <f t="shared" si="2"/>
        <v>44831</v>
      </c>
      <c r="C43" s="101">
        <f t="shared" si="1"/>
        <v>1</v>
      </c>
      <c r="D43" s="154"/>
      <c r="E43" s="157"/>
      <c r="F43" s="154">
        <v>1</v>
      </c>
      <c r="G43" s="156">
        <v>1</v>
      </c>
      <c r="H43" s="24" t="str">
        <f>IF(ISNA(VLOOKUP($G43,front!$J$12:$L$17,2,FALSE)),"",VLOOKUP($G43,front!$J$12:$L$17,2,FALSE))</f>
        <v>SAS ABN</v>
      </c>
      <c r="I43" s="24" t="str">
        <f>IF(ISNA(VLOOKUP($G43,front!$J$12:$L$17,3,FALSE)),"",VLOOKUP($G43,front!$J$12:$L$17,3,FALSE))</f>
        <v>FRAAI</v>
      </c>
      <c r="J43" s="171"/>
    </row>
    <row r="44" spans="1:11" s="13" customFormat="1" x14ac:dyDescent="0.2">
      <c r="A44" s="23" t="s">
        <v>12</v>
      </c>
      <c r="B44" s="25">
        <f t="shared" si="2"/>
        <v>44832</v>
      </c>
      <c r="C44" s="101">
        <f t="shared" si="1"/>
        <v>1</v>
      </c>
      <c r="D44" s="154"/>
      <c r="E44" s="157"/>
      <c r="F44" s="154">
        <v>1</v>
      </c>
      <c r="G44" s="156">
        <v>1</v>
      </c>
      <c r="H44" s="24" t="str">
        <f>IF(ISNA(VLOOKUP($G44,front!$J$12:$L$17,2,FALSE)),"",VLOOKUP($G44,front!$J$12:$L$17,2,FALSE))</f>
        <v>SAS ABN</v>
      </c>
      <c r="I44" s="24" t="str">
        <f>IF(ISNA(VLOOKUP($G44,front!$J$12:$L$17,3,FALSE)),"",VLOOKUP($G44,front!$J$12:$L$17,3,FALSE))</f>
        <v>FRAAI</v>
      </c>
      <c r="J44" s="171"/>
    </row>
    <row r="45" spans="1:11" s="13" customFormat="1" x14ac:dyDescent="0.2">
      <c r="A45" s="23" t="s">
        <v>13</v>
      </c>
      <c r="B45" s="25">
        <f t="shared" si="2"/>
        <v>44833</v>
      </c>
      <c r="C45" s="101">
        <f t="shared" si="1"/>
        <v>1</v>
      </c>
      <c r="D45" s="154"/>
      <c r="E45" s="157"/>
      <c r="F45" s="154">
        <v>1</v>
      </c>
      <c r="G45" s="156">
        <v>1</v>
      </c>
      <c r="H45" s="24" t="str">
        <f>IF(ISNA(VLOOKUP($G45,front!$J$12:$L$17,2,FALSE)),"",VLOOKUP($G45,front!$J$12:$L$17,2,FALSE))</f>
        <v>SAS ABN</v>
      </c>
      <c r="I45" s="24" t="str">
        <f>IF(ISNA(VLOOKUP($G45,front!$J$12:$L$17,3,FALSE)),"",VLOOKUP($G45,front!$J$12:$L$17,3,FALSE))</f>
        <v>FRAAI</v>
      </c>
      <c r="J45" s="171"/>
    </row>
    <row r="46" spans="1:11" s="13" customFormat="1" x14ac:dyDescent="0.2">
      <c r="A46" s="86" t="s">
        <v>14</v>
      </c>
      <c r="B46" s="87">
        <f t="shared" si="2"/>
        <v>44834</v>
      </c>
      <c r="C46" s="86">
        <f t="shared" si="1"/>
        <v>0</v>
      </c>
      <c r="D46" s="158"/>
      <c r="E46" s="159"/>
      <c r="F46" s="158"/>
      <c r="G46" s="160"/>
      <c r="H46" s="90" t="str">
        <f>IF(ISNA(VLOOKUP($G46,front!$J$12:$L$17,2,FALSE)),"",VLOOKUP($G46,front!$J$12:$L$17,2,FALSE))</f>
        <v/>
      </c>
      <c r="I46" s="90" t="str">
        <f>IF(ISNA(VLOOKUP($G46,front!$J$12:$L$17,3,FALSE)),"",VLOOKUP($G46,front!$J$12:$L$17,3,FALSE))</f>
        <v/>
      </c>
      <c r="J46" s="170"/>
    </row>
    <row r="47" spans="1:11" s="13" customFormat="1" x14ac:dyDescent="0.2">
      <c r="A47" s="86" t="s">
        <v>8</v>
      </c>
      <c r="B47" s="87"/>
      <c r="C47" s="86">
        <f t="shared" si="1"/>
        <v>0</v>
      </c>
      <c r="D47" s="158"/>
      <c r="E47" s="164"/>
      <c r="F47" s="158"/>
      <c r="G47" s="160"/>
      <c r="H47" s="90" t="str">
        <f>IF(ISNA(VLOOKUP($G47,front!$J$12:$L$17,2,FALSE)),"",VLOOKUP($G47,front!$J$12:$L$17,2,FALSE))</f>
        <v/>
      </c>
      <c r="I47" s="90" t="str">
        <f>IF(ISNA(VLOOKUP($G47,front!$J$12:$L$17,3,FALSE)),"",VLOOKUP($G47,front!$J$12:$L$17,3,FALSE))</f>
        <v/>
      </c>
      <c r="J47" s="170"/>
    </row>
    <row r="48" spans="1:11" s="13" customFormat="1" ht="13.5" thickBot="1" x14ac:dyDescent="0.25">
      <c r="A48" s="92"/>
      <c r="B48" s="93"/>
      <c r="C48" s="94"/>
      <c r="D48" s="165"/>
      <c r="E48" s="166"/>
      <c r="F48" s="167"/>
      <c r="G48" s="168"/>
      <c r="H48" s="96"/>
      <c r="I48" s="96"/>
      <c r="J48" s="172"/>
      <c r="K48"/>
    </row>
    <row r="49" spans="1:12" s="13" customFormat="1" ht="13.5" thickBot="1" x14ac:dyDescent="0.25">
      <c r="A49" s="74"/>
      <c r="B49" s="74"/>
      <c r="C49" s="9">
        <f>SUM(C10:C48)</f>
        <v>19</v>
      </c>
      <c r="D49" s="106">
        <f>SUM(D11:D48)</f>
        <v>0</v>
      </c>
      <c r="F49" s="9">
        <f>SUM(F11:F48)</f>
        <v>19</v>
      </c>
      <c r="H49" s="17"/>
      <c r="I49" s="17"/>
      <c r="J49" s="75"/>
      <c r="K49"/>
    </row>
    <row r="50" spans="1:12" ht="3.75" customHeight="1" x14ac:dyDescent="0.2">
      <c r="A50" s="1"/>
      <c r="B50" s="1"/>
      <c r="C50" s="1"/>
      <c r="D50" s="1"/>
      <c r="E50" s="1"/>
      <c r="F50" s="1"/>
    </row>
    <row r="51" spans="1:12" ht="14.25" customHeight="1" x14ac:dyDescent="0.2">
      <c r="A51" s="40" t="s">
        <v>60</v>
      </c>
      <c r="B51" s="1"/>
      <c r="C51" s="1"/>
      <c r="D51" s="1"/>
      <c r="E51" s="1"/>
      <c r="F51" s="1"/>
    </row>
    <row r="52" spans="1:12" ht="18" customHeight="1" x14ac:dyDescent="0.2">
      <c r="A52" s="45" t="s">
        <v>52</v>
      </c>
      <c r="B52" s="225" t="s">
        <v>53</v>
      </c>
      <c r="C52" s="225"/>
      <c r="D52" s="225"/>
      <c r="E52" s="225"/>
      <c r="F52" s="225"/>
      <c r="G52" s="225"/>
      <c r="H52" s="65"/>
      <c r="I52" s="46" t="s">
        <v>54</v>
      </c>
      <c r="J52" s="46" t="s">
        <v>61</v>
      </c>
      <c r="K52" s="46" t="s">
        <v>55</v>
      </c>
      <c r="L52" s="47" t="s">
        <v>29</v>
      </c>
    </row>
    <row r="53" spans="1:12" x14ac:dyDescent="0.2">
      <c r="A53" s="173"/>
      <c r="B53" s="235"/>
      <c r="C53" s="236"/>
      <c r="D53" s="236"/>
      <c r="E53" s="236"/>
      <c r="F53" s="236"/>
      <c r="G53" s="237"/>
      <c r="H53" s="174"/>
      <c r="I53" s="175"/>
      <c r="J53" s="176"/>
      <c r="K53" s="176"/>
      <c r="L53" s="177"/>
    </row>
    <row r="54" spans="1:12" s="1" customFormat="1" x14ac:dyDescent="0.2">
      <c r="A54" s="178"/>
      <c r="B54" s="238"/>
      <c r="C54" s="239"/>
      <c r="D54" s="239"/>
      <c r="E54" s="239"/>
      <c r="F54" s="239"/>
      <c r="G54" s="240"/>
      <c r="H54" s="179"/>
      <c r="I54" s="180"/>
      <c r="J54" s="181"/>
      <c r="K54" s="181"/>
      <c r="L54" s="182"/>
    </row>
    <row r="55" spans="1:12" s="13" customFormat="1" x14ac:dyDescent="0.2">
      <c r="A55" s="178"/>
      <c r="B55" s="238"/>
      <c r="C55" s="239"/>
      <c r="D55" s="239"/>
      <c r="E55" s="239"/>
      <c r="F55" s="239"/>
      <c r="G55" s="240"/>
      <c r="H55" s="179"/>
      <c r="I55" s="180"/>
      <c r="J55" s="181"/>
      <c r="K55" s="181"/>
      <c r="L55" s="183"/>
    </row>
    <row r="56" spans="1:12" s="13" customFormat="1" x14ac:dyDescent="0.2">
      <c r="A56" s="184"/>
      <c r="B56" s="185"/>
      <c r="C56" s="186"/>
      <c r="D56" s="186"/>
      <c r="E56" s="186"/>
      <c r="F56" s="186"/>
      <c r="G56" s="187"/>
      <c r="H56" s="187"/>
      <c r="I56" s="188"/>
      <c r="J56" s="189"/>
      <c r="K56" s="189"/>
      <c r="L56" s="183"/>
    </row>
    <row r="57" spans="1:12" s="13" customFormat="1" x14ac:dyDescent="0.2">
      <c r="A57" s="184"/>
      <c r="B57" s="185"/>
      <c r="C57" s="186"/>
      <c r="D57" s="186"/>
      <c r="E57" s="186"/>
      <c r="F57" s="186"/>
      <c r="G57" s="187"/>
      <c r="H57" s="187"/>
      <c r="I57" s="188"/>
      <c r="J57" s="189"/>
      <c r="K57" s="189"/>
      <c r="L57" s="183"/>
    </row>
    <row r="58" spans="1:12" s="13" customFormat="1" x14ac:dyDescent="0.2">
      <c r="A58" s="184"/>
      <c r="B58" s="185"/>
      <c r="C58" s="186"/>
      <c r="D58" s="186"/>
      <c r="E58" s="186"/>
      <c r="F58" s="186"/>
      <c r="G58" s="187"/>
      <c r="H58" s="187"/>
      <c r="I58" s="188"/>
      <c r="J58" s="189"/>
      <c r="K58" s="189"/>
      <c r="L58" s="183"/>
    </row>
    <row r="59" spans="1:12" s="13" customFormat="1" x14ac:dyDescent="0.2">
      <c r="A59" s="190"/>
      <c r="B59" s="241"/>
      <c r="C59" s="242"/>
      <c r="D59" s="242"/>
      <c r="E59" s="242"/>
      <c r="F59" s="242"/>
      <c r="G59" s="243"/>
      <c r="H59" s="191"/>
      <c r="I59" s="192"/>
      <c r="J59" s="193"/>
      <c r="K59" s="193"/>
      <c r="L59" s="194"/>
    </row>
    <row r="60" spans="1:12" s="13" customFormat="1" x14ac:dyDescent="0.2">
      <c r="A60"/>
      <c r="B60"/>
      <c r="C60"/>
      <c r="D60"/>
      <c r="E60"/>
      <c r="F60"/>
      <c r="G60"/>
      <c r="H60"/>
      <c r="I60" s="41">
        <f>SUM(I53:I59)</f>
        <v>0</v>
      </c>
      <c r="J60" s="1">
        <f>SUMIF($J$52:$J$59,K60,I$52:I$59)</f>
        <v>0</v>
      </c>
      <c r="K60" s="4" t="s">
        <v>50</v>
      </c>
    </row>
    <row r="61" spans="1:12" s="13" customFormat="1" x14ac:dyDescent="0.2">
      <c r="A61"/>
      <c r="B61"/>
      <c r="C61"/>
      <c r="D61"/>
      <c r="E61"/>
      <c r="F61"/>
      <c r="G61"/>
      <c r="H61"/>
      <c r="I61" s="64">
        <f>+J61+J60</f>
        <v>0</v>
      </c>
      <c r="J61" s="1">
        <f>SUMIF($J$52:$J$59,K61,I$52:I$59)</f>
        <v>0</v>
      </c>
      <c r="K61" s="4" t="s">
        <v>62</v>
      </c>
    </row>
    <row r="62" spans="1:12" x14ac:dyDescent="0.2">
      <c r="J62" s="38" t="s">
        <v>50</v>
      </c>
      <c r="K62" s="38" t="s">
        <v>56</v>
      </c>
    </row>
    <row r="65" spans="1:11" s="138" customFormat="1" ht="6" customHeight="1" x14ac:dyDescent="0.2">
      <c r="K65" s="153"/>
    </row>
    <row r="68" spans="1:11" ht="21.75" customHeight="1" thickBot="1" x14ac:dyDescent="0.25"/>
    <row r="69" spans="1:11" x14ac:dyDescent="0.2">
      <c r="E69" s="107" t="s">
        <v>16</v>
      </c>
      <c r="F69" s="108">
        <f>SUMIF($E$11:$E$48,E69,$D$11:$D$48)</f>
        <v>0</v>
      </c>
    </row>
    <row r="70" spans="1:11" x14ac:dyDescent="0.2">
      <c r="A70" s="78" t="s">
        <v>66</v>
      </c>
      <c r="B70" s="79" t="s">
        <v>67</v>
      </c>
      <c r="E70" s="109" t="s">
        <v>22</v>
      </c>
      <c r="F70" s="108">
        <f t="shared" ref="F70:F79" si="3">SUMIF($E$11:$E$48,E70,$D$11:$D$48)</f>
        <v>0</v>
      </c>
      <c r="J70" s="44" t="s">
        <v>62</v>
      </c>
      <c r="K70" s="44" t="s">
        <v>57</v>
      </c>
    </row>
    <row r="71" spans="1:11" x14ac:dyDescent="0.2">
      <c r="A71" s="116">
        <f t="shared" ref="A71:A76" si="4">SUMIF($G$11:$G$48,$B71,$F$11:$F$48)</f>
        <v>19</v>
      </c>
      <c r="B71" s="1">
        <v>1</v>
      </c>
      <c r="E71" s="109" t="s">
        <v>21</v>
      </c>
      <c r="F71" s="108">
        <f t="shared" si="3"/>
        <v>0</v>
      </c>
      <c r="J71" s="39"/>
      <c r="K71" s="39" t="s">
        <v>59</v>
      </c>
    </row>
    <row r="72" spans="1:11" x14ac:dyDescent="0.2">
      <c r="A72" s="116">
        <f t="shared" si="4"/>
        <v>0</v>
      </c>
      <c r="B72" s="1">
        <v>2</v>
      </c>
      <c r="E72" s="109" t="s">
        <v>18</v>
      </c>
      <c r="F72" s="108">
        <f t="shared" si="3"/>
        <v>0</v>
      </c>
    </row>
    <row r="73" spans="1:11" x14ac:dyDescent="0.2">
      <c r="A73" s="116">
        <f t="shared" si="4"/>
        <v>0</v>
      </c>
      <c r="B73" s="1">
        <v>3</v>
      </c>
      <c r="E73" s="109" t="s">
        <v>73</v>
      </c>
      <c r="F73" s="108">
        <f t="shared" si="3"/>
        <v>0</v>
      </c>
    </row>
    <row r="74" spans="1:11" x14ac:dyDescent="0.2">
      <c r="A74" s="116">
        <f t="shared" si="4"/>
        <v>0</v>
      </c>
      <c r="B74" s="1">
        <v>4</v>
      </c>
      <c r="E74" s="109" t="s">
        <v>74</v>
      </c>
      <c r="F74" s="108">
        <f t="shared" si="3"/>
        <v>0</v>
      </c>
    </row>
    <row r="75" spans="1:11" x14ac:dyDescent="0.2">
      <c r="A75" s="116">
        <f t="shared" si="4"/>
        <v>0</v>
      </c>
      <c r="B75" s="1">
        <v>5</v>
      </c>
      <c r="E75" s="109" t="s">
        <v>26</v>
      </c>
      <c r="F75" s="108">
        <f t="shared" si="3"/>
        <v>0</v>
      </c>
    </row>
    <row r="76" spans="1:11" x14ac:dyDescent="0.2">
      <c r="A76" s="116">
        <f t="shared" si="4"/>
        <v>0</v>
      </c>
      <c r="B76" s="1">
        <v>6</v>
      </c>
      <c r="E76" s="109" t="s">
        <v>25</v>
      </c>
      <c r="F76" s="108">
        <f t="shared" si="3"/>
        <v>0</v>
      </c>
    </row>
    <row r="77" spans="1:11" x14ac:dyDescent="0.2">
      <c r="A77" s="117">
        <f>SUM(A71:A76)</f>
        <v>19</v>
      </c>
      <c r="E77" s="109" t="s">
        <v>46</v>
      </c>
      <c r="F77" s="108">
        <f t="shared" si="3"/>
        <v>0</v>
      </c>
    </row>
    <row r="78" spans="1:11" x14ac:dyDescent="0.2">
      <c r="E78" s="109" t="s">
        <v>48</v>
      </c>
      <c r="F78" s="108">
        <f t="shared" si="3"/>
        <v>0</v>
      </c>
    </row>
    <row r="79" spans="1:11" x14ac:dyDescent="0.2">
      <c r="E79" s="109" t="s">
        <v>50</v>
      </c>
      <c r="F79" s="108">
        <f t="shared" si="3"/>
        <v>0</v>
      </c>
    </row>
    <row r="80" spans="1:11" ht="13.5" thickBot="1" x14ac:dyDescent="0.25">
      <c r="E80" s="108"/>
      <c r="F80" s="108"/>
    </row>
    <row r="81" spans="5:6" ht="13.5" thickBot="1" x14ac:dyDescent="0.25">
      <c r="E81" s="108"/>
      <c r="F81" s="110">
        <f>SUM(F69:F80)</f>
        <v>0</v>
      </c>
    </row>
  </sheetData>
  <sheetProtection sheet="1" objects="1" scenarios="1"/>
  <mergeCells count="11">
    <mergeCell ref="B53:G53"/>
    <mergeCell ref="B54:G54"/>
    <mergeCell ref="B55:G55"/>
    <mergeCell ref="B59:G59"/>
    <mergeCell ref="C2:D2"/>
    <mergeCell ref="C3:D3"/>
    <mergeCell ref="A7:J7"/>
    <mergeCell ref="B52:G52"/>
    <mergeCell ref="D9:E9"/>
    <mergeCell ref="F9:G9"/>
    <mergeCell ref="C4:F4"/>
  </mergeCells>
  <dataValidations count="3">
    <dataValidation type="list" allowBlank="1" showInputMessage="1" showErrorMessage="1" sqref="E11:E48" xr:uid="{00000000-0002-0000-0B00-000000000000}">
      <formula1>$E$69:$E$79</formula1>
    </dataValidation>
    <dataValidation type="list" allowBlank="1" showInputMessage="1" showErrorMessage="1" sqref="J53:J59" xr:uid="{00000000-0002-0000-0B00-000001000000}">
      <formula1>$J$62:$J$71</formula1>
    </dataValidation>
    <dataValidation type="list" allowBlank="1" showInputMessage="1" showErrorMessage="1" sqref="K53:K59" xr:uid="{00000000-0002-0000-0B00-000002000000}">
      <formula1>$K$62:$K$71</formula1>
    </dataValidation>
  </dataValidations>
  <pageMargins left="0.35433070866141736" right="0.27559055118110237" top="0.59055118110236227" bottom="0.74803149606299213" header="0.31496062992125984" footer="0.31496062992125984"/>
  <pageSetup paperSize="9" orientation="portrait" r:id="rId1"/>
  <headerFooter>
    <oddFooter>&amp;L&amp;D&amp;R&amp;F  -  &amp;A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B00-000003000000}">
          <x14:formula1>
            <xm:f>front!$J$36:$J$47</xm:f>
          </x14:formula1>
          <xm:sqref>E50:F50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0000"/>
    <pageSetUpPr fitToPage="1"/>
  </sheetPr>
  <dimension ref="A1:O81"/>
  <sheetViews>
    <sheetView showGridLines="0" workbookViewId="0">
      <pane ySplit="10" topLeftCell="A11" activePane="bottomLeft" state="frozen"/>
      <selection activeCell="H45" sqref="H45"/>
      <selection pane="bottomLeft" activeCell="E15" sqref="E15"/>
    </sheetView>
  </sheetViews>
  <sheetFormatPr defaultRowHeight="12.75" x14ac:dyDescent="0.2"/>
  <cols>
    <col min="1" max="1" width="6.85546875" customWidth="1"/>
    <col min="2" max="2" width="8.7109375" customWidth="1"/>
    <col min="3" max="3" width="7" customWidth="1"/>
    <col min="4" max="4" width="7.85546875" customWidth="1"/>
    <col min="5" max="5" width="6.85546875" customWidth="1"/>
    <col min="6" max="6" width="9.42578125" customWidth="1"/>
    <col min="7" max="7" width="7.140625" customWidth="1"/>
    <col min="8" max="9" width="11.85546875" customWidth="1"/>
    <col min="10" max="10" width="18.42578125" customWidth="1"/>
    <col min="11" max="11" width="15.28515625" style="4" customWidth="1"/>
    <col min="12" max="12" width="19.85546875" customWidth="1"/>
    <col min="14" max="14" width="12.42578125" customWidth="1"/>
    <col min="15" max="15" width="32.5703125" customWidth="1"/>
  </cols>
  <sheetData>
    <row r="1" spans="1:15" ht="15.75" x14ac:dyDescent="0.25">
      <c r="A1" s="33"/>
      <c r="B1" s="33"/>
      <c r="C1" s="33"/>
      <c r="D1" s="33"/>
      <c r="E1" s="33"/>
      <c r="F1" s="33"/>
      <c r="G1" s="33"/>
      <c r="H1" s="33"/>
      <c r="I1" s="33"/>
      <c r="J1" s="33"/>
      <c r="O1" s="13"/>
    </row>
    <row r="2" spans="1:15" ht="15.75" x14ac:dyDescent="0.25">
      <c r="A2" s="14" t="s">
        <v>3</v>
      </c>
      <c r="B2" s="148"/>
      <c r="C2" s="217">
        <f>+front!K6</f>
        <v>2023</v>
      </c>
      <c r="D2" s="217"/>
      <c r="E2" s="15"/>
      <c r="F2" s="15"/>
      <c r="G2" s="5"/>
      <c r="H2" s="66"/>
      <c r="I2" s="32"/>
      <c r="J2" s="32"/>
      <c r="O2" s="13"/>
    </row>
    <row r="3" spans="1:15" ht="15.75" x14ac:dyDescent="0.25">
      <c r="A3" s="16" t="s">
        <v>4</v>
      </c>
      <c r="B3" s="149"/>
      <c r="C3" s="246" t="s">
        <v>41</v>
      </c>
      <c r="D3" s="218"/>
      <c r="E3" s="17"/>
      <c r="F3" s="17"/>
      <c r="G3" s="6"/>
      <c r="H3" s="66"/>
      <c r="I3" s="32"/>
      <c r="J3" s="32"/>
      <c r="O3" s="13"/>
    </row>
    <row r="4" spans="1:15" ht="15.75" x14ac:dyDescent="0.25">
      <c r="A4" s="18" t="s">
        <v>32</v>
      </c>
      <c r="B4" s="150"/>
      <c r="C4" s="224" t="str">
        <f>+front!K10</f>
        <v>Egor Lipchinskiy</v>
      </c>
      <c r="D4" s="224"/>
      <c r="E4" s="224"/>
      <c r="F4" s="224"/>
      <c r="G4" s="7"/>
      <c r="H4" s="66"/>
      <c r="I4" s="32"/>
      <c r="J4" s="32"/>
      <c r="O4" s="13"/>
    </row>
    <row r="5" spans="1:15" x14ac:dyDescent="0.2">
      <c r="H5" s="17"/>
      <c r="O5" s="13"/>
    </row>
    <row r="6" spans="1:15" ht="9.6" customHeight="1" x14ac:dyDescent="0.25">
      <c r="H6" s="17"/>
      <c r="J6" s="34"/>
      <c r="O6" s="13"/>
    </row>
    <row r="7" spans="1:15" ht="18.75" x14ac:dyDescent="0.3">
      <c r="A7" s="244" t="str">
        <f>+front!A7</f>
        <v>ISx4 Timesheet</v>
      </c>
      <c r="B7" s="244"/>
      <c r="C7" s="244"/>
      <c r="D7" s="244"/>
      <c r="E7" s="244"/>
      <c r="F7" s="244"/>
      <c r="G7" s="244"/>
      <c r="H7" s="244"/>
      <c r="I7" s="244"/>
      <c r="J7" s="244"/>
      <c r="O7" s="13"/>
    </row>
    <row r="8" spans="1:15" ht="13.35" customHeight="1" thickBot="1" x14ac:dyDescent="0.25">
      <c r="D8" s="103">
        <f>SUM(D11:D48)</f>
        <v>0</v>
      </c>
      <c r="E8" s="76" t="str">
        <f>IF(F81&lt;&gt;D8,"Out","ok")</f>
        <v>ok</v>
      </c>
      <c r="F8" s="103">
        <f>SUM(F11:F48)</f>
        <v>12</v>
      </c>
      <c r="O8" s="13"/>
    </row>
    <row r="9" spans="1:15" ht="13.5" thickBot="1" x14ac:dyDescent="0.25">
      <c r="A9" s="1">
        <f>VLOOKUP(C3,front!G36:H47,2,FALSE)</f>
        <v>22</v>
      </c>
      <c r="B9" s="76" t="str">
        <f>IF(C9&lt;&gt;A9,"Out","ok")</f>
        <v>Out</v>
      </c>
      <c r="C9" s="80">
        <f>+C49</f>
        <v>12</v>
      </c>
      <c r="D9" s="220" t="s">
        <v>68</v>
      </c>
      <c r="E9" s="221"/>
      <c r="F9" s="247" t="s">
        <v>67</v>
      </c>
      <c r="G9" s="248"/>
      <c r="H9" s="76" t="str">
        <f>IF(A77&lt;&gt;F8,"Out","ok")</f>
        <v>ok</v>
      </c>
      <c r="L9" s="42"/>
      <c r="M9" s="13"/>
      <c r="N9" s="13"/>
      <c r="O9" s="13"/>
    </row>
    <row r="10" spans="1:15" x14ac:dyDescent="0.2">
      <c r="A10" s="10" t="s">
        <v>6</v>
      </c>
      <c r="B10" s="11" t="s">
        <v>7</v>
      </c>
      <c r="C10" s="21" t="s">
        <v>15</v>
      </c>
      <c r="D10" s="10" t="s">
        <v>69</v>
      </c>
      <c r="E10" s="12" t="s">
        <v>70</v>
      </c>
      <c r="F10" s="11" t="s">
        <v>69</v>
      </c>
      <c r="G10" s="12" t="s">
        <v>71</v>
      </c>
      <c r="H10" s="11" t="s">
        <v>1</v>
      </c>
      <c r="I10" s="11" t="s">
        <v>2</v>
      </c>
      <c r="J10" s="20" t="s">
        <v>29</v>
      </c>
      <c r="K10" s="8"/>
      <c r="L10" s="42"/>
      <c r="M10" s="13"/>
      <c r="N10" s="13"/>
      <c r="O10" s="13"/>
    </row>
    <row r="11" spans="1:15" x14ac:dyDescent="0.2">
      <c r="A11" s="81" t="s">
        <v>14</v>
      </c>
      <c r="B11" s="82"/>
      <c r="C11" s="81">
        <f t="shared" ref="C11:C12" si="0">D11+F11</f>
        <v>0</v>
      </c>
      <c r="D11" s="161"/>
      <c r="E11" s="162"/>
      <c r="F11" s="161"/>
      <c r="G11" s="163"/>
      <c r="H11" s="84" t="str">
        <f>IF(ISNA(VLOOKUP($G11,front!$J$12:$L$17,2,FALSE)),"",VLOOKUP($G11,front!$J$12:$L$17,2,FALSE))</f>
        <v/>
      </c>
      <c r="I11" s="84" t="str">
        <f>IF(ISNA(VLOOKUP($G11,front!$J$12:$L$17,3,FALSE)),"",VLOOKUP($G11,front!$J$12:$L$17,3,FALSE))</f>
        <v/>
      </c>
      <c r="J11" s="169"/>
      <c r="K11" s="13"/>
      <c r="L11" s="42"/>
      <c r="M11" s="13"/>
      <c r="N11" s="13"/>
      <c r="O11" s="13"/>
    </row>
    <row r="12" spans="1:15" s="8" customFormat="1" x14ac:dyDescent="0.2">
      <c r="A12" s="86" t="s">
        <v>8</v>
      </c>
      <c r="B12" s="87">
        <v>44835</v>
      </c>
      <c r="C12" s="86">
        <f t="shared" si="0"/>
        <v>0</v>
      </c>
      <c r="D12" s="158"/>
      <c r="E12" s="164"/>
      <c r="F12" s="158"/>
      <c r="G12" s="160"/>
      <c r="H12" s="90" t="str">
        <f>IF(ISNA(VLOOKUP($G12,front!$J$12:$L$17,2,FALSE)),"",VLOOKUP($G12,front!$J$12:$L$17,2,FALSE))</f>
        <v/>
      </c>
      <c r="I12" s="90" t="str">
        <f>IF(ISNA(VLOOKUP($G12,front!$J$12:$L$17,3,FALSE)),"",VLOOKUP($G12,front!$J$12:$L$17,3,FALSE))</f>
        <v/>
      </c>
      <c r="J12" s="170"/>
      <c r="K12" s="13"/>
      <c r="M12" s="13"/>
      <c r="N12" s="13"/>
      <c r="O12" s="13"/>
    </row>
    <row r="13" spans="1:15" s="13" customFormat="1" x14ac:dyDescent="0.2">
      <c r="A13" s="23" t="s">
        <v>9</v>
      </c>
      <c r="B13" s="25">
        <f t="shared" ref="B13:B17" si="1">+B12+1</f>
        <v>44836</v>
      </c>
      <c r="C13" s="101">
        <f>D13+F13</f>
        <v>0</v>
      </c>
      <c r="D13" s="154"/>
      <c r="E13" s="155" t="s">
        <v>16</v>
      </c>
      <c r="F13" s="154"/>
      <c r="G13" s="156"/>
      <c r="H13" s="24" t="str">
        <f>IF(ISNA(VLOOKUP($G13,front!$J$12:$L$17,2,FALSE)),"",VLOOKUP($G13,front!$J$12:$L$17,2,FALSE))</f>
        <v/>
      </c>
      <c r="I13" s="24" t="str">
        <f>IF(ISNA(VLOOKUP($G13,front!$J$12:$L$17,3,FALSE)),"",VLOOKUP($G13,front!$J$12:$L$17,3,FALSE))</f>
        <v/>
      </c>
      <c r="J13" s="171"/>
      <c r="M13" s="8"/>
      <c r="N13" s="8"/>
    </row>
    <row r="14" spans="1:15" s="13" customFormat="1" x14ac:dyDescent="0.2">
      <c r="A14" s="23" t="s">
        <v>10</v>
      </c>
      <c r="B14" s="25">
        <f t="shared" si="1"/>
        <v>44837</v>
      </c>
      <c r="C14" s="101">
        <f t="shared" ref="C14:C47" si="2">D14+F14</f>
        <v>0</v>
      </c>
      <c r="D14" s="154"/>
      <c r="E14" s="155" t="s">
        <v>21</v>
      </c>
      <c r="F14" s="154"/>
      <c r="G14" s="156"/>
      <c r="H14" s="24" t="str">
        <f>IF(ISNA(VLOOKUP($G14,front!$J$12:$L$17,2,FALSE)),"",VLOOKUP($G14,front!$J$12:$L$17,2,FALSE))</f>
        <v/>
      </c>
      <c r="I14" s="24" t="str">
        <f>IF(ISNA(VLOOKUP($G14,front!$J$12:$L$17,3,FALSE)),"",VLOOKUP($G14,front!$J$12:$L$17,3,FALSE))</f>
        <v/>
      </c>
      <c r="J14" s="171"/>
    </row>
    <row r="15" spans="1:15" s="13" customFormat="1" x14ac:dyDescent="0.2">
      <c r="A15" s="23" t="s">
        <v>11</v>
      </c>
      <c r="B15" s="25">
        <f t="shared" si="1"/>
        <v>44838</v>
      </c>
      <c r="C15" s="101">
        <f t="shared" si="2"/>
        <v>1</v>
      </c>
      <c r="D15" s="154"/>
      <c r="E15" s="157"/>
      <c r="F15" s="154">
        <v>1</v>
      </c>
      <c r="G15" s="156">
        <v>1</v>
      </c>
      <c r="H15" s="24" t="str">
        <f>IF(ISNA(VLOOKUP($G15,front!$J$12:$L$17,2,FALSE)),"",VLOOKUP($G15,front!$J$12:$L$17,2,FALSE))</f>
        <v>SAS ABN</v>
      </c>
      <c r="I15" s="24" t="str">
        <f>IF(ISNA(VLOOKUP($G15,front!$J$12:$L$17,3,FALSE)),"",VLOOKUP($G15,front!$J$12:$L$17,3,FALSE))</f>
        <v>FRAAI</v>
      </c>
      <c r="J15" s="171"/>
    </row>
    <row r="16" spans="1:15" s="13" customFormat="1" x14ac:dyDescent="0.2">
      <c r="A16" s="23" t="s">
        <v>12</v>
      </c>
      <c r="B16" s="25">
        <f t="shared" si="1"/>
        <v>44839</v>
      </c>
      <c r="C16" s="101">
        <f t="shared" si="2"/>
        <v>1</v>
      </c>
      <c r="D16" s="154"/>
      <c r="E16" s="157"/>
      <c r="F16" s="154">
        <v>1</v>
      </c>
      <c r="G16" s="156">
        <v>1</v>
      </c>
      <c r="H16" s="24" t="str">
        <f>IF(ISNA(VLOOKUP($G16,front!$J$12:$L$17,2,FALSE)),"",VLOOKUP($G16,front!$J$12:$L$17,2,FALSE))</f>
        <v>SAS ABN</v>
      </c>
      <c r="I16" s="24" t="str">
        <f>IF(ISNA(VLOOKUP($G16,front!$J$12:$L$17,3,FALSE)),"",VLOOKUP($G16,front!$J$12:$L$17,3,FALSE))</f>
        <v>FRAAI</v>
      </c>
      <c r="J16" s="171"/>
    </row>
    <row r="17" spans="1:10" s="13" customFormat="1" x14ac:dyDescent="0.2">
      <c r="A17" s="23" t="s">
        <v>13</v>
      </c>
      <c r="B17" s="25">
        <f t="shared" si="1"/>
        <v>44840</v>
      </c>
      <c r="C17" s="101">
        <f t="shared" si="2"/>
        <v>1</v>
      </c>
      <c r="D17" s="154"/>
      <c r="E17" s="157"/>
      <c r="F17" s="154">
        <v>1</v>
      </c>
      <c r="G17" s="156">
        <v>1</v>
      </c>
      <c r="H17" s="24" t="str">
        <f>IF(ISNA(VLOOKUP($G17,front!$J$12:$L$17,2,FALSE)),"",VLOOKUP($G17,front!$J$12:$L$17,2,FALSE))</f>
        <v>SAS ABN</v>
      </c>
      <c r="I17" s="24" t="str">
        <f>IF(ISNA(VLOOKUP($G17,front!$J$12:$L$17,3,FALSE)),"",VLOOKUP($G17,front!$J$12:$L$17,3,FALSE))</f>
        <v>FRAAI</v>
      </c>
      <c r="J17" s="171"/>
    </row>
    <row r="18" spans="1:10" s="13" customFormat="1" x14ac:dyDescent="0.2">
      <c r="A18" s="86" t="s">
        <v>14</v>
      </c>
      <c r="B18" s="87">
        <f>+B17+1</f>
        <v>44841</v>
      </c>
      <c r="C18" s="86">
        <f t="shared" si="2"/>
        <v>0</v>
      </c>
      <c r="D18" s="158"/>
      <c r="E18" s="159"/>
      <c r="F18" s="158"/>
      <c r="G18" s="160"/>
      <c r="H18" s="90" t="str">
        <f>IF(ISNA(VLOOKUP($G18,front!$J$12:$L$17,2,FALSE)),"",VLOOKUP($G18,front!$J$12:$L$17,2,FALSE))</f>
        <v/>
      </c>
      <c r="I18" s="90" t="str">
        <f>IF(ISNA(VLOOKUP($G18,front!$J$12:$L$17,3,FALSE)),"",VLOOKUP($G18,front!$J$12:$L$17,3,FALSE))</f>
        <v/>
      </c>
      <c r="J18" s="170"/>
    </row>
    <row r="19" spans="1:10" s="13" customFormat="1" x14ac:dyDescent="0.2">
      <c r="A19" s="86" t="s">
        <v>8</v>
      </c>
      <c r="B19" s="87">
        <f t="shared" ref="B19:B42" si="3">+B18+1</f>
        <v>44842</v>
      </c>
      <c r="C19" s="86">
        <f t="shared" si="2"/>
        <v>0</v>
      </c>
      <c r="D19" s="158"/>
      <c r="E19" s="159"/>
      <c r="F19" s="158"/>
      <c r="G19" s="160"/>
      <c r="H19" s="90" t="str">
        <f>IF(ISNA(VLOOKUP($G19,front!$J$12:$L$17,2,FALSE)),"",VLOOKUP($G19,front!$J$12:$L$17,2,FALSE))</f>
        <v/>
      </c>
      <c r="I19" s="90" t="str">
        <f>IF(ISNA(VLOOKUP($G19,front!$J$12:$L$17,3,FALSE)),"",VLOOKUP($G19,front!$J$12:$L$17,3,FALSE))</f>
        <v/>
      </c>
      <c r="J19" s="170"/>
    </row>
    <row r="20" spans="1:10" s="13" customFormat="1" x14ac:dyDescent="0.2">
      <c r="A20" s="23" t="s">
        <v>9</v>
      </c>
      <c r="B20" s="25">
        <f t="shared" si="3"/>
        <v>44843</v>
      </c>
      <c r="C20" s="101">
        <f t="shared" si="2"/>
        <v>1</v>
      </c>
      <c r="D20" s="154"/>
      <c r="E20" s="157"/>
      <c r="F20" s="154">
        <v>1</v>
      </c>
      <c r="G20" s="156">
        <v>1</v>
      </c>
      <c r="H20" s="24" t="str">
        <f>IF(ISNA(VLOOKUP($G20,front!$J$12:$L$17,2,FALSE)),"",VLOOKUP($G20,front!$J$12:$L$17,2,FALSE))</f>
        <v>SAS ABN</v>
      </c>
      <c r="I20" s="24" t="str">
        <f>IF(ISNA(VLOOKUP($G20,front!$J$12:$L$17,3,FALSE)),"",VLOOKUP($G20,front!$J$12:$L$17,3,FALSE))</f>
        <v>FRAAI</v>
      </c>
      <c r="J20" s="171"/>
    </row>
    <row r="21" spans="1:10" s="13" customFormat="1" x14ac:dyDescent="0.2">
      <c r="A21" s="23" t="s">
        <v>10</v>
      </c>
      <c r="B21" s="25">
        <f t="shared" si="3"/>
        <v>44844</v>
      </c>
      <c r="C21" s="101">
        <f t="shared" si="2"/>
        <v>1</v>
      </c>
      <c r="D21" s="154"/>
      <c r="E21" s="157"/>
      <c r="F21" s="154">
        <v>1</v>
      </c>
      <c r="G21" s="156">
        <v>1</v>
      </c>
      <c r="H21" s="24" t="str">
        <f>IF(ISNA(VLOOKUP($G21,front!$J$12:$L$17,2,FALSE)),"",VLOOKUP($G21,front!$J$12:$L$17,2,FALSE))</f>
        <v>SAS ABN</v>
      </c>
      <c r="I21" s="24" t="str">
        <f>IF(ISNA(VLOOKUP($G21,front!$J$12:$L$17,3,FALSE)),"",VLOOKUP($G21,front!$J$12:$L$17,3,FALSE))</f>
        <v>FRAAI</v>
      </c>
      <c r="J21" s="171"/>
    </row>
    <row r="22" spans="1:10" s="13" customFormat="1" x14ac:dyDescent="0.2">
      <c r="A22" s="23" t="s">
        <v>11</v>
      </c>
      <c r="B22" s="25">
        <f t="shared" si="3"/>
        <v>44845</v>
      </c>
      <c r="C22" s="101">
        <f t="shared" si="2"/>
        <v>1</v>
      </c>
      <c r="D22" s="154"/>
      <c r="E22" s="157"/>
      <c r="F22" s="154">
        <v>1</v>
      </c>
      <c r="G22" s="156">
        <v>1</v>
      </c>
      <c r="H22" s="24" t="str">
        <f>IF(ISNA(VLOOKUP($G22,front!$J$12:$L$17,2,FALSE)),"",VLOOKUP($G22,front!$J$12:$L$17,2,FALSE))</f>
        <v>SAS ABN</v>
      </c>
      <c r="I22" s="24" t="str">
        <f>IF(ISNA(VLOOKUP($G22,front!$J$12:$L$17,3,FALSE)),"",VLOOKUP($G22,front!$J$12:$L$17,3,FALSE))</f>
        <v>FRAAI</v>
      </c>
      <c r="J22" s="171"/>
    </row>
    <row r="23" spans="1:10" s="13" customFormat="1" x14ac:dyDescent="0.2">
      <c r="A23" s="23" t="s">
        <v>12</v>
      </c>
      <c r="B23" s="25">
        <f t="shared" si="3"/>
        <v>44846</v>
      </c>
      <c r="C23" s="101">
        <f t="shared" si="2"/>
        <v>1</v>
      </c>
      <c r="D23" s="154"/>
      <c r="E23" s="157"/>
      <c r="F23" s="154">
        <v>1</v>
      </c>
      <c r="G23" s="156">
        <v>1</v>
      </c>
      <c r="H23" s="24" t="str">
        <f>IF(ISNA(VLOOKUP($G23,front!$J$12:$L$17,2,FALSE)),"",VLOOKUP($G23,front!$J$12:$L$17,2,FALSE))</f>
        <v>SAS ABN</v>
      </c>
      <c r="I23" s="24" t="str">
        <f>IF(ISNA(VLOOKUP($G23,front!$J$12:$L$17,3,FALSE)),"",VLOOKUP($G23,front!$J$12:$L$17,3,FALSE))</f>
        <v>FRAAI</v>
      </c>
      <c r="J23" s="171"/>
    </row>
    <row r="24" spans="1:10" s="13" customFormat="1" x14ac:dyDescent="0.2">
      <c r="A24" s="23" t="s">
        <v>13</v>
      </c>
      <c r="B24" s="25">
        <f t="shared" si="3"/>
        <v>44847</v>
      </c>
      <c r="C24" s="101">
        <f t="shared" si="2"/>
        <v>1</v>
      </c>
      <c r="D24" s="154"/>
      <c r="E24" s="157"/>
      <c r="F24" s="154">
        <v>1</v>
      </c>
      <c r="G24" s="156">
        <v>1</v>
      </c>
      <c r="H24" s="24" t="str">
        <f>IF(ISNA(VLOOKUP($G24,front!$J$12:$L$17,2,FALSE)),"",VLOOKUP($G24,front!$J$12:$L$17,2,FALSE))</f>
        <v>SAS ABN</v>
      </c>
      <c r="I24" s="24" t="str">
        <f>IF(ISNA(VLOOKUP($G24,front!$J$12:$L$17,3,FALSE)),"",VLOOKUP($G24,front!$J$12:$L$17,3,FALSE))</f>
        <v>FRAAI</v>
      </c>
      <c r="J24" s="171"/>
    </row>
    <row r="25" spans="1:10" s="13" customFormat="1" x14ac:dyDescent="0.2">
      <c r="A25" s="86" t="s">
        <v>14</v>
      </c>
      <c r="B25" s="87">
        <f t="shared" si="3"/>
        <v>44848</v>
      </c>
      <c r="C25" s="86">
        <f t="shared" si="2"/>
        <v>0</v>
      </c>
      <c r="D25" s="158"/>
      <c r="E25" s="159"/>
      <c r="F25" s="158"/>
      <c r="G25" s="160"/>
      <c r="H25" s="90" t="str">
        <f>IF(ISNA(VLOOKUP($G25,front!$J$12:$L$17,2,FALSE)),"",VLOOKUP($G25,front!$J$12:$L$17,2,FALSE))</f>
        <v/>
      </c>
      <c r="I25" s="90" t="str">
        <f>IF(ISNA(VLOOKUP($G25,front!$J$12:$L$17,3,FALSE)),"",VLOOKUP($G25,front!$J$12:$L$17,3,FALSE))</f>
        <v/>
      </c>
      <c r="J25" s="170"/>
    </row>
    <row r="26" spans="1:10" s="13" customFormat="1" x14ac:dyDescent="0.2">
      <c r="A26" s="86" t="s">
        <v>8</v>
      </c>
      <c r="B26" s="87">
        <f t="shared" si="3"/>
        <v>44849</v>
      </c>
      <c r="C26" s="86">
        <f t="shared" si="2"/>
        <v>0</v>
      </c>
      <c r="D26" s="158"/>
      <c r="E26" s="159"/>
      <c r="F26" s="158"/>
      <c r="G26" s="160"/>
      <c r="H26" s="90" t="str">
        <f>IF(ISNA(VLOOKUP($G26,front!$J$12:$L$17,2,FALSE)),"",VLOOKUP($G26,front!$J$12:$L$17,2,FALSE))</f>
        <v/>
      </c>
      <c r="I26" s="90" t="str">
        <f>IF(ISNA(VLOOKUP($G26,front!$J$12:$L$17,3,FALSE)),"",VLOOKUP($G26,front!$J$12:$L$17,3,FALSE))</f>
        <v/>
      </c>
      <c r="J26" s="170"/>
    </row>
    <row r="27" spans="1:10" s="13" customFormat="1" x14ac:dyDescent="0.2">
      <c r="A27" s="23" t="s">
        <v>9</v>
      </c>
      <c r="B27" s="25">
        <f t="shared" si="3"/>
        <v>44850</v>
      </c>
      <c r="C27" s="101">
        <f t="shared" si="2"/>
        <v>0</v>
      </c>
      <c r="D27" s="154"/>
      <c r="E27" s="157" t="s">
        <v>16</v>
      </c>
      <c r="F27" s="154"/>
      <c r="G27" s="156"/>
      <c r="H27" s="24" t="str">
        <f>IF(ISNA(VLOOKUP($G27,front!$J$12:$L$17,2,FALSE)),"",VLOOKUP($G27,front!$J$12:$L$17,2,FALSE))</f>
        <v/>
      </c>
      <c r="I27" s="24" t="str">
        <f>IF(ISNA(VLOOKUP($G27,front!$J$12:$L$17,3,FALSE)),"",VLOOKUP($G27,front!$J$12:$L$17,3,FALSE))</f>
        <v/>
      </c>
      <c r="J27" s="171"/>
    </row>
    <row r="28" spans="1:10" s="13" customFormat="1" x14ac:dyDescent="0.2">
      <c r="A28" s="23" t="s">
        <v>10</v>
      </c>
      <c r="B28" s="25">
        <f t="shared" si="3"/>
        <v>44851</v>
      </c>
      <c r="C28" s="101">
        <f t="shared" si="2"/>
        <v>0</v>
      </c>
      <c r="D28" s="154"/>
      <c r="E28" s="157" t="s">
        <v>16</v>
      </c>
      <c r="F28" s="154"/>
      <c r="G28" s="156"/>
      <c r="H28" s="24" t="str">
        <f>IF(ISNA(VLOOKUP($G28,front!$J$12:$L$17,2,FALSE)),"",VLOOKUP($G28,front!$J$12:$L$17,2,FALSE))</f>
        <v/>
      </c>
      <c r="I28" s="24" t="str">
        <f>IF(ISNA(VLOOKUP($G28,front!$J$12:$L$17,3,FALSE)),"",VLOOKUP($G28,front!$J$12:$L$17,3,FALSE))</f>
        <v/>
      </c>
      <c r="J28" s="171"/>
    </row>
    <row r="29" spans="1:10" s="13" customFormat="1" x14ac:dyDescent="0.2">
      <c r="A29" s="23" t="s">
        <v>11</v>
      </c>
      <c r="B29" s="25">
        <f t="shared" si="3"/>
        <v>44852</v>
      </c>
      <c r="C29" s="101">
        <f t="shared" si="2"/>
        <v>0</v>
      </c>
      <c r="D29" s="154"/>
      <c r="E29" s="157" t="s">
        <v>16</v>
      </c>
      <c r="F29" s="154"/>
      <c r="G29" s="156"/>
      <c r="H29" s="24" t="str">
        <f>IF(ISNA(VLOOKUP($G29,front!$J$12:$L$17,2,FALSE)),"",VLOOKUP($G29,front!$J$12:$L$17,2,FALSE))</f>
        <v/>
      </c>
      <c r="I29" s="24" t="str">
        <f>IF(ISNA(VLOOKUP($G29,front!$J$12:$L$17,3,FALSE)),"",VLOOKUP($G29,front!$J$12:$L$17,3,FALSE))</f>
        <v/>
      </c>
      <c r="J29" s="171"/>
    </row>
    <row r="30" spans="1:10" s="13" customFormat="1" x14ac:dyDescent="0.2">
      <c r="A30" s="23" t="s">
        <v>12</v>
      </c>
      <c r="B30" s="25">
        <f t="shared" si="3"/>
        <v>44853</v>
      </c>
      <c r="C30" s="101">
        <f t="shared" si="2"/>
        <v>0</v>
      </c>
      <c r="D30" s="154"/>
      <c r="E30" s="157" t="s">
        <v>16</v>
      </c>
      <c r="F30" s="154"/>
      <c r="G30" s="156"/>
      <c r="H30" s="24" t="str">
        <f>IF(ISNA(VLOOKUP($G30,front!$J$12:$L$17,2,FALSE)),"",VLOOKUP($G30,front!$J$12:$L$17,2,FALSE))</f>
        <v/>
      </c>
      <c r="I30" s="24" t="str">
        <f>IF(ISNA(VLOOKUP($G30,front!$J$12:$L$17,3,FALSE)),"",VLOOKUP($G30,front!$J$12:$L$17,3,FALSE))</f>
        <v/>
      </c>
      <c r="J30" s="171"/>
    </row>
    <row r="31" spans="1:10" s="13" customFormat="1" x14ac:dyDescent="0.2">
      <c r="A31" s="23" t="s">
        <v>13</v>
      </c>
      <c r="B31" s="25">
        <f t="shared" si="3"/>
        <v>44854</v>
      </c>
      <c r="C31" s="101">
        <f t="shared" si="2"/>
        <v>0</v>
      </c>
      <c r="D31" s="154"/>
      <c r="E31" s="157" t="s">
        <v>16</v>
      </c>
      <c r="F31" s="154"/>
      <c r="G31" s="156"/>
      <c r="H31" s="24" t="str">
        <f>IF(ISNA(VLOOKUP($G31,front!$J$12:$L$17,2,FALSE)),"",VLOOKUP($G31,front!$J$12:$L$17,2,FALSE))</f>
        <v/>
      </c>
      <c r="I31" s="24" t="str">
        <f>IF(ISNA(VLOOKUP($G31,front!$J$12:$L$17,3,FALSE)),"",VLOOKUP($G31,front!$J$12:$L$17,3,FALSE))</f>
        <v/>
      </c>
      <c r="J31" s="171"/>
    </row>
    <row r="32" spans="1:10" s="13" customFormat="1" x14ac:dyDescent="0.2">
      <c r="A32" s="86" t="s">
        <v>14</v>
      </c>
      <c r="B32" s="87">
        <f t="shared" si="3"/>
        <v>44855</v>
      </c>
      <c r="C32" s="86">
        <f t="shared" si="2"/>
        <v>0</v>
      </c>
      <c r="D32" s="158"/>
      <c r="E32" s="159"/>
      <c r="F32" s="158"/>
      <c r="G32" s="160"/>
      <c r="H32" s="90" t="str">
        <f>IF(ISNA(VLOOKUP($G32,front!$J$12:$L$17,2,FALSE)),"",VLOOKUP($G32,front!$J$12:$L$17,2,FALSE))</f>
        <v/>
      </c>
      <c r="I32" s="90" t="str">
        <f>IF(ISNA(VLOOKUP($G32,front!$J$12:$L$17,3,FALSE)),"",VLOOKUP($G32,front!$J$12:$L$17,3,FALSE))</f>
        <v/>
      </c>
      <c r="J32" s="170"/>
    </row>
    <row r="33" spans="1:11" s="13" customFormat="1" x14ac:dyDescent="0.2">
      <c r="A33" s="86" t="s">
        <v>8</v>
      </c>
      <c r="B33" s="87">
        <f t="shared" si="3"/>
        <v>44856</v>
      </c>
      <c r="C33" s="86">
        <f t="shared" si="2"/>
        <v>0</v>
      </c>
      <c r="D33" s="158"/>
      <c r="E33" s="159"/>
      <c r="F33" s="158"/>
      <c r="G33" s="160"/>
      <c r="H33" s="90" t="str">
        <f>IF(ISNA(VLOOKUP($G33,front!$J$12:$L$17,2,FALSE)),"",VLOOKUP($G33,front!$J$12:$L$17,2,FALSE))</f>
        <v/>
      </c>
      <c r="I33" s="90" t="str">
        <f>IF(ISNA(VLOOKUP($G33,front!$J$12:$L$17,3,FALSE)),"",VLOOKUP($G33,front!$J$12:$L$17,3,FALSE))</f>
        <v/>
      </c>
      <c r="J33" s="170"/>
    </row>
    <row r="34" spans="1:11" s="13" customFormat="1" x14ac:dyDescent="0.2">
      <c r="A34" s="23" t="s">
        <v>9</v>
      </c>
      <c r="B34" s="25">
        <f t="shared" si="3"/>
        <v>44857</v>
      </c>
      <c r="C34" s="101">
        <f t="shared" si="2"/>
        <v>0</v>
      </c>
      <c r="D34" s="154"/>
      <c r="E34" s="157" t="s">
        <v>16</v>
      </c>
      <c r="F34" s="154"/>
      <c r="G34" s="156"/>
      <c r="H34" s="24" t="str">
        <f>IF(ISNA(VLOOKUP($G34,front!$J$12:$L$17,2,FALSE)),"",VLOOKUP($G34,front!$J$12:$L$17,2,FALSE))</f>
        <v/>
      </c>
      <c r="I34" s="24" t="str">
        <f>IF(ISNA(VLOOKUP($G34,front!$J$12:$L$17,3,FALSE)),"",VLOOKUP($G34,front!$J$12:$L$17,3,FALSE))</f>
        <v/>
      </c>
      <c r="J34" s="171"/>
    </row>
    <row r="35" spans="1:11" s="13" customFormat="1" x14ac:dyDescent="0.2">
      <c r="A35" s="23" t="s">
        <v>10</v>
      </c>
      <c r="B35" s="25">
        <f t="shared" si="3"/>
        <v>44858</v>
      </c>
      <c r="C35" s="101">
        <f t="shared" si="2"/>
        <v>0</v>
      </c>
      <c r="D35" s="154"/>
      <c r="E35" s="157" t="s">
        <v>16</v>
      </c>
      <c r="F35" s="154"/>
      <c r="G35" s="156"/>
      <c r="H35" s="24" t="str">
        <f>IF(ISNA(VLOOKUP($G35,front!$J$12:$L$17,2,FALSE)),"",VLOOKUP($G35,front!$J$12:$L$17,2,FALSE))</f>
        <v/>
      </c>
      <c r="I35" s="24" t="str">
        <f>IF(ISNA(VLOOKUP($G35,front!$J$12:$L$17,3,FALSE)),"",VLOOKUP($G35,front!$J$12:$L$17,3,FALSE))</f>
        <v/>
      </c>
      <c r="J35" s="171"/>
    </row>
    <row r="36" spans="1:11" s="13" customFormat="1" x14ac:dyDescent="0.2">
      <c r="A36" s="23" t="s">
        <v>11</v>
      </c>
      <c r="B36" s="25">
        <f t="shared" si="3"/>
        <v>44859</v>
      </c>
      <c r="C36" s="101">
        <f t="shared" si="2"/>
        <v>0</v>
      </c>
      <c r="D36" s="154"/>
      <c r="E36" s="157" t="s">
        <v>16</v>
      </c>
      <c r="F36" s="154"/>
      <c r="G36" s="156"/>
      <c r="H36" s="24" t="str">
        <f>IF(ISNA(VLOOKUP($G36,front!$J$12:$L$17,2,FALSE)),"",VLOOKUP($G36,front!$J$12:$L$17,2,FALSE))</f>
        <v/>
      </c>
      <c r="I36" s="24" t="str">
        <f>IF(ISNA(VLOOKUP($G36,front!$J$12:$L$17,3,FALSE)),"",VLOOKUP($G36,front!$J$12:$L$17,3,FALSE))</f>
        <v/>
      </c>
      <c r="J36" s="171"/>
    </row>
    <row r="37" spans="1:11" s="13" customFormat="1" x14ac:dyDescent="0.2">
      <c r="A37" s="23" t="s">
        <v>12</v>
      </c>
      <c r="B37" s="25">
        <f t="shared" si="3"/>
        <v>44860</v>
      </c>
      <c r="C37" s="101">
        <f t="shared" si="2"/>
        <v>1</v>
      </c>
      <c r="D37" s="154"/>
      <c r="E37" s="157"/>
      <c r="F37" s="154">
        <v>1</v>
      </c>
      <c r="G37" s="156">
        <v>1</v>
      </c>
      <c r="H37" s="24" t="str">
        <f>IF(ISNA(VLOOKUP($G37,front!$J$12:$L$17,2,FALSE)),"",VLOOKUP($G37,front!$J$12:$L$17,2,FALSE))</f>
        <v>SAS ABN</v>
      </c>
      <c r="I37" s="24" t="str">
        <f>IF(ISNA(VLOOKUP($G37,front!$J$12:$L$17,3,FALSE)),"",VLOOKUP($G37,front!$J$12:$L$17,3,FALSE))</f>
        <v>FRAAI</v>
      </c>
      <c r="J37" s="171"/>
    </row>
    <row r="38" spans="1:11" s="13" customFormat="1" x14ac:dyDescent="0.2">
      <c r="A38" s="23" t="s">
        <v>13</v>
      </c>
      <c r="B38" s="25">
        <f t="shared" si="3"/>
        <v>44861</v>
      </c>
      <c r="C38" s="101">
        <f t="shared" si="2"/>
        <v>1</v>
      </c>
      <c r="D38" s="154"/>
      <c r="E38" s="157"/>
      <c r="F38" s="154">
        <v>1</v>
      </c>
      <c r="G38" s="156">
        <v>1</v>
      </c>
      <c r="H38" s="24" t="str">
        <f>IF(ISNA(VLOOKUP($G38,front!$J$12:$L$17,2,FALSE)),"",VLOOKUP($G38,front!$J$12:$L$17,2,FALSE))</f>
        <v>SAS ABN</v>
      </c>
      <c r="I38" s="24" t="str">
        <f>IF(ISNA(VLOOKUP($G38,front!$J$12:$L$17,3,FALSE)),"",VLOOKUP($G38,front!$J$12:$L$17,3,FALSE))</f>
        <v>FRAAI</v>
      </c>
      <c r="J38" s="171"/>
    </row>
    <row r="39" spans="1:11" s="13" customFormat="1" x14ac:dyDescent="0.2">
      <c r="A39" s="86" t="s">
        <v>14</v>
      </c>
      <c r="B39" s="87">
        <f t="shared" si="3"/>
        <v>44862</v>
      </c>
      <c r="C39" s="86">
        <f t="shared" si="2"/>
        <v>0</v>
      </c>
      <c r="D39" s="158"/>
      <c r="E39" s="159"/>
      <c r="F39" s="158"/>
      <c r="G39" s="160"/>
      <c r="H39" s="90" t="str">
        <f>IF(ISNA(VLOOKUP($G39,front!$J$12:$L$17,2,FALSE)),"",VLOOKUP($G39,front!$J$12:$L$17,2,FALSE))</f>
        <v/>
      </c>
      <c r="I39" s="90" t="str">
        <f>IF(ISNA(VLOOKUP($G39,front!$J$12:$L$17,3,FALSE)),"",VLOOKUP($G39,front!$J$12:$L$17,3,FALSE))</f>
        <v/>
      </c>
      <c r="J39" s="170"/>
    </row>
    <row r="40" spans="1:11" s="13" customFormat="1" x14ac:dyDescent="0.2">
      <c r="A40" s="86" t="s">
        <v>8</v>
      </c>
      <c r="B40" s="87">
        <f t="shared" si="3"/>
        <v>44863</v>
      </c>
      <c r="C40" s="86">
        <f t="shared" si="2"/>
        <v>0</v>
      </c>
      <c r="D40" s="158"/>
      <c r="E40" s="159"/>
      <c r="F40" s="158"/>
      <c r="G40" s="160"/>
      <c r="H40" s="90" t="str">
        <f>IF(ISNA(VLOOKUP($G40,front!$J$12:$L$17,2,FALSE)),"",VLOOKUP($G40,front!$J$12:$L$17,2,FALSE))</f>
        <v/>
      </c>
      <c r="I40" s="90" t="str">
        <f>IF(ISNA(VLOOKUP($G40,front!$J$12:$L$17,3,FALSE)),"",VLOOKUP($G40,front!$J$12:$L$17,3,FALSE))</f>
        <v/>
      </c>
      <c r="J40" s="170"/>
    </row>
    <row r="41" spans="1:11" s="13" customFormat="1" x14ac:dyDescent="0.2">
      <c r="A41" s="23" t="s">
        <v>9</v>
      </c>
      <c r="B41" s="25">
        <f t="shared" si="3"/>
        <v>44864</v>
      </c>
      <c r="C41" s="101">
        <f t="shared" si="2"/>
        <v>1</v>
      </c>
      <c r="D41" s="154"/>
      <c r="E41" s="157"/>
      <c r="F41" s="154">
        <v>1</v>
      </c>
      <c r="G41" s="156">
        <v>1</v>
      </c>
      <c r="H41" s="24" t="str">
        <f>IF(ISNA(VLOOKUP($G41,front!$J$12:$L$17,2,FALSE)),"",VLOOKUP($G41,front!$J$12:$L$17,2,FALSE))</f>
        <v>SAS ABN</v>
      </c>
      <c r="I41" s="24" t="str">
        <f>IF(ISNA(VLOOKUP($G41,front!$J$12:$L$17,3,FALSE)),"",VLOOKUP($G41,front!$J$12:$L$17,3,FALSE))</f>
        <v>FRAAI</v>
      </c>
      <c r="J41" s="171"/>
    </row>
    <row r="42" spans="1:11" s="13" customFormat="1" x14ac:dyDescent="0.2">
      <c r="A42" s="23" t="s">
        <v>10</v>
      </c>
      <c r="B42" s="25">
        <f t="shared" si="3"/>
        <v>44865</v>
      </c>
      <c r="C42" s="101">
        <f t="shared" si="2"/>
        <v>1</v>
      </c>
      <c r="D42" s="154"/>
      <c r="E42" s="157"/>
      <c r="F42" s="154">
        <v>1</v>
      </c>
      <c r="G42" s="156">
        <v>1</v>
      </c>
      <c r="H42" s="24" t="str">
        <f>IF(ISNA(VLOOKUP($G42,front!$J$12:$L$17,2,FALSE)),"",VLOOKUP($G42,front!$J$12:$L$17,2,FALSE))</f>
        <v>SAS ABN</v>
      </c>
      <c r="I42" s="24" t="str">
        <f>IF(ISNA(VLOOKUP($G42,front!$J$12:$L$17,3,FALSE)),"",VLOOKUP($G42,front!$J$12:$L$17,3,FALSE))</f>
        <v>FRAAI</v>
      </c>
      <c r="J42" s="171"/>
    </row>
    <row r="43" spans="1:11" s="13" customFormat="1" x14ac:dyDescent="0.2">
      <c r="A43" s="23" t="s">
        <v>11</v>
      </c>
      <c r="B43" s="25"/>
      <c r="C43" s="101">
        <f t="shared" si="2"/>
        <v>0</v>
      </c>
      <c r="D43" s="154"/>
      <c r="E43" s="157"/>
      <c r="F43" s="154"/>
      <c r="G43" s="156"/>
      <c r="H43" s="24" t="str">
        <f>IF(ISNA(VLOOKUP($G43,front!$J$12:$L$17,2,FALSE)),"",VLOOKUP($G43,front!$J$12:$L$17,2,FALSE))</f>
        <v/>
      </c>
      <c r="I43" s="24" t="str">
        <f>IF(ISNA(VLOOKUP($G43,front!$J$12:$L$17,3,FALSE)),"",VLOOKUP($G43,front!$J$12:$L$17,3,FALSE))</f>
        <v/>
      </c>
      <c r="J43" s="171"/>
    </row>
    <row r="44" spans="1:11" s="13" customFormat="1" x14ac:dyDescent="0.2">
      <c r="A44" s="23" t="s">
        <v>12</v>
      </c>
      <c r="B44" s="25"/>
      <c r="C44" s="101">
        <f t="shared" si="2"/>
        <v>0</v>
      </c>
      <c r="D44" s="154"/>
      <c r="E44" s="157"/>
      <c r="F44" s="154"/>
      <c r="G44" s="156"/>
      <c r="H44" s="24" t="str">
        <f>IF(ISNA(VLOOKUP($G44,front!$J$12:$L$17,2,FALSE)),"",VLOOKUP($G44,front!$J$12:$L$17,2,FALSE))</f>
        <v/>
      </c>
      <c r="I44" s="24" t="str">
        <f>IF(ISNA(VLOOKUP($G44,front!$J$12:$L$17,3,FALSE)),"",VLOOKUP($G44,front!$J$12:$L$17,3,FALSE))</f>
        <v/>
      </c>
      <c r="J44" s="171"/>
    </row>
    <row r="45" spans="1:11" s="13" customFormat="1" x14ac:dyDescent="0.2">
      <c r="A45" s="23" t="s">
        <v>13</v>
      </c>
      <c r="B45" s="25"/>
      <c r="C45" s="101">
        <f t="shared" si="2"/>
        <v>0</v>
      </c>
      <c r="D45" s="154"/>
      <c r="E45" s="157"/>
      <c r="F45" s="154"/>
      <c r="G45" s="156"/>
      <c r="H45" s="24" t="str">
        <f>IF(ISNA(VLOOKUP($G45,front!$J$12:$L$17,2,FALSE)),"",VLOOKUP($G45,front!$J$12:$L$17,2,FALSE))</f>
        <v/>
      </c>
      <c r="I45" s="24" t="str">
        <f>IF(ISNA(VLOOKUP($G45,front!$J$12:$L$17,3,FALSE)),"",VLOOKUP($G45,front!$J$12:$L$17,3,FALSE))</f>
        <v/>
      </c>
      <c r="J45" s="171"/>
    </row>
    <row r="46" spans="1:11" s="13" customFormat="1" x14ac:dyDescent="0.2">
      <c r="A46" s="86" t="s">
        <v>14</v>
      </c>
      <c r="B46" s="87"/>
      <c r="C46" s="86">
        <f t="shared" si="2"/>
        <v>0</v>
      </c>
      <c r="D46" s="158"/>
      <c r="E46" s="159"/>
      <c r="F46" s="158"/>
      <c r="G46" s="160"/>
      <c r="H46" s="90" t="str">
        <f>IF(ISNA(VLOOKUP($G46,front!$J$12:$L$17,2,FALSE)),"",VLOOKUP($G46,front!$J$12:$L$17,2,FALSE))</f>
        <v/>
      </c>
      <c r="I46" s="90" t="str">
        <f>IF(ISNA(VLOOKUP($G46,front!$J$12:$L$17,3,FALSE)),"",VLOOKUP($G46,front!$J$12:$L$17,3,FALSE))</f>
        <v/>
      </c>
      <c r="J46" s="170"/>
    </row>
    <row r="47" spans="1:11" s="13" customFormat="1" x14ac:dyDescent="0.2">
      <c r="A47" s="86" t="s">
        <v>8</v>
      </c>
      <c r="B47" s="87"/>
      <c r="C47" s="86">
        <f t="shared" si="2"/>
        <v>0</v>
      </c>
      <c r="D47" s="158"/>
      <c r="E47" s="164"/>
      <c r="F47" s="158"/>
      <c r="G47" s="160"/>
      <c r="H47" s="90" t="str">
        <f>IF(ISNA(VLOOKUP($G47,front!$J$12:$L$17,2,FALSE)),"",VLOOKUP($G47,front!$J$12:$L$17,2,FALSE))</f>
        <v/>
      </c>
      <c r="I47" s="90" t="str">
        <f>IF(ISNA(VLOOKUP($G47,front!$J$12:$L$17,3,FALSE)),"",VLOOKUP($G47,front!$J$12:$L$17,3,FALSE))</f>
        <v/>
      </c>
      <c r="J47" s="170"/>
    </row>
    <row r="48" spans="1:11" s="13" customFormat="1" ht="13.5" thickBot="1" x14ac:dyDescent="0.25">
      <c r="A48" s="92"/>
      <c r="B48" s="93"/>
      <c r="C48" s="94"/>
      <c r="D48" s="165"/>
      <c r="E48" s="166"/>
      <c r="F48" s="167"/>
      <c r="G48" s="168"/>
      <c r="H48" s="96"/>
      <c r="I48" s="96"/>
      <c r="J48" s="172"/>
      <c r="K48"/>
    </row>
    <row r="49" spans="1:12" s="13" customFormat="1" ht="13.5" thickBot="1" x14ac:dyDescent="0.25">
      <c r="A49" s="74"/>
      <c r="B49" s="74"/>
      <c r="C49" s="9">
        <f>SUM(C10:C48)</f>
        <v>12</v>
      </c>
      <c r="D49" s="106">
        <f>SUM(D11:D48)</f>
        <v>0</v>
      </c>
      <c r="F49" s="9">
        <f>SUM(F11:F48)</f>
        <v>12</v>
      </c>
      <c r="H49" s="17"/>
      <c r="I49" s="17"/>
      <c r="J49" s="75"/>
      <c r="K49"/>
    </row>
    <row r="50" spans="1:12" ht="3.75" customHeight="1" x14ac:dyDescent="0.2">
      <c r="A50" s="1"/>
      <c r="B50" s="1"/>
      <c r="C50" s="1"/>
      <c r="D50" s="1"/>
      <c r="E50" s="1"/>
      <c r="F50" s="1"/>
    </row>
    <row r="51" spans="1:12" ht="14.25" customHeight="1" x14ac:dyDescent="0.2">
      <c r="A51" s="40" t="s">
        <v>60</v>
      </c>
      <c r="B51" s="1"/>
      <c r="C51" s="1"/>
      <c r="D51" s="1"/>
      <c r="E51" s="1"/>
      <c r="F51" s="1"/>
    </row>
    <row r="52" spans="1:12" ht="18" customHeight="1" x14ac:dyDescent="0.2">
      <c r="A52" s="45" t="s">
        <v>52</v>
      </c>
      <c r="B52" s="225" t="s">
        <v>53</v>
      </c>
      <c r="C52" s="225"/>
      <c r="D52" s="225"/>
      <c r="E52" s="225"/>
      <c r="F52" s="225"/>
      <c r="G52" s="225"/>
      <c r="H52" s="65"/>
      <c r="I52" s="46" t="s">
        <v>54</v>
      </c>
      <c r="J52" s="46" t="s">
        <v>61</v>
      </c>
      <c r="K52" s="46" t="s">
        <v>55</v>
      </c>
      <c r="L52" s="47" t="s">
        <v>29</v>
      </c>
    </row>
    <row r="53" spans="1:12" x14ac:dyDescent="0.2">
      <c r="A53" s="173"/>
      <c r="B53" s="235"/>
      <c r="C53" s="236"/>
      <c r="D53" s="236"/>
      <c r="E53" s="236"/>
      <c r="F53" s="236"/>
      <c r="G53" s="237"/>
      <c r="H53" s="174"/>
      <c r="I53" s="175"/>
      <c r="J53" s="176"/>
      <c r="K53" s="176"/>
      <c r="L53" s="177"/>
    </row>
    <row r="54" spans="1:12" s="1" customFormat="1" x14ac:dyDescent="0.2">
      <c r="A54" s="178"/>
      <c r="B54" s="238"/>
      <c r="C54" s="239"/>
      <c r="D54" s="239"/>
      <c r="E54" s="239"/>
      <c r="F54" s="239"/>
      <c r="G54" s="240"/>
      <c r="H54" s="179"/>
      <c r="I54" s="180"/>
      <c r="J54" s="181"/>
      <c r="K54" s="181"/>
      <c r="L54" s="182"/>
    </row>
    <row r="55" spans="1:12" s="13" customFormat="1" x14ac:dyDescent="0.2">
      <c r="A55" s="178"/>
      <c r="B55" s="238"/>
      <c r="C55" s="239"/>
      <c r="D55" s="239"/>
      <c r="E55" s="239"/>
      <c r="F55" s="239"/>
      <c r="G55" s="240"/>
      <c r="H55" s="179"/>
      <c r="I55" s="180"/>
      <c r="J55" s="181"/>
      <c r="K55" s="181"/>
      <c r="L55" s="183"/>
    </row>
    <row r="56" spans="1:12" s="13" customFormat="1" x14ac:dyDescent="0.2">
      <c r="A56" s="184"/>
      <c r="B56" s="185"/>
      <c r="C56" s="186"/>
      <c r="D56" s="186"/>
      <c r="E56" s="186"/>
      <c r="F56" s="186"/>
      <c r="G56" s="187"/>
      <c r="H56" s="187"/>
      <c r="I56" s="188"/>
      <c r="J56" s="189"/>
      <c r="K56" s="189"/>
      <c r="L56" s="183"/>
    </row>
    <row r="57" spans="1:12" s="13" customFormat="1" x14ac:dyDescent="0.2">
      <c r="A57" s="184"/>
      <c r="B57" s="185"/>
      <c r="C57" s="186"/>
      <c r="D57" s="186"/>
      <c r="E57" s="186"/>
      <c r="F57" s="186"/>
      <c r="G57" s="187"/>
      <c r="H57" s="187"/>
      <c r="I57" s="188"/>
      <c r="J57" s="189"/>
      <c r="K57" s="189"/>
      <c r="L57" s="183"/>
    </row>
    <row r="58" spans="1:12" s="13" customFormat="1" x14ac:dyDescent="0.2">
      <c r="A58" s="184"/>
      <c r="B58" s="185"/>
      <c r="C58" s="186"/>
      <c r="D58" s="186"/>
      <c r="E58" s="186"/>
      <c r="F58" s="186"/>
      <c r="G58" s="187"/>
      <c r="H58" s="187"/>
      <c r="I58" s="188"/>
      <c r="J58" s="189"/>
      <c r="K58" s="189"/>
      <c r="L58" s="183"/>
    </row>
    <row r="59" spans="1:12" s="13" customFormat="1" x14ac:dyDescent="0.2">
      <c r="A59" s="190"/>
      <c r="B59" s="241"/>
      <c r="C59" s="242"/>
      <c r="D59" s="242"/>
      <c r="E59" s="242"/>
      <c r="F59" s="242"/>
      <c r="G59" s="243"/>
      <c r="H59" s="191"/>
      <c r="I59" s="192"/>
      <c r="J59" s="193"/>
      <c r="K59" s="193"/>
      <c r="L59" s="194"/>
    </row>
    <row r="60" spans="1:12" s="13" customFormat="1" x14ac:dyDescent="0.2">
      <c r="A60"/>
      <c r="B60"/>
      <c r="C60"/>
      <c r="D60"/>
      <c r="E60"/>
      <c r="F60"/>
      <c r="G60"/>
      <c r="H60"/>
      <c r="I60" s="41">
        <f>SUM(I53:I59)</f>
        <v>0</v>
      </c>
      <c r="J60" s="1">
        <f>SUMIF($J$52:$J$59,K60,I$52:I$59)</f>
        <v>0</v>
      </c>
      <c r="K60" s="4" t="s">
        <v>50</v>
      </c>
    </row>
    <row r="61" spans="1:12" s="13" customFormat="1" x14ac:dyDescent="0.2">
      <c r="A61"/>
      <c r="B61"/>
      <c r="C61"/>
      <c r="D61"/>
      <c r="E61"/>
      <c r="F61"/>
      <c r="G61"/>
      <c r="H61"/>
      <c r="I61" s="64">
        <f>+J61+J60</f>
        <v>0</v>
      </c>
      <c r="J61" s="1">
        <f>SUMIF($J$52:$J$59,K61,I$52:I$59)</f>
        <v>0</v>
      </c>
      <c r="K61" s="4" t="s">
        <v>62</v>
      </c>
    </row>
    <row r="62" spans="1:12" x14ac:dyDescent="0.2">
      <c r="J62" s="38" t="s">
        <v>50</v>
      </c>
      <c r="K62" s="38" t="s">
        <v>56</v>
      </c>
    </row>
    <row r="65" spans="1:11" s="138" customFormat="1" ht="6" customHeight="1" x14ac:dyDescent="0.2">
      <c r="K65" s="153"/>
    </row>
    <row r="68" spans="1:11" ht="21.75" customHeight="1" thickBot="1" x14ac:dyDescent="0.25"/>
    <row r="69" spans="1:11" x14ac:dyDescent="0.2">
      <c r="E69" s="107" t="s">
        <v>16</v>
      </c>
      <c r="F69" s="108">
        <f>SUMIF($E$11:$E$48,E69,$D$11:$D$48)</f>
        <v>0</v>
      </c>
    </row>
    <row r="70" spans="1:11" x14ac:dyDescent="0.2">
      <c r="A70" s="78" t="s">
        <v>66</v>
      </c>
      <c r="B70" s="79" t="s">
        <v>67</v>
      </c>
      <c r="E70" s="109" t="s">
        <v>22</v>
      </c>
      <c r="F70" s="108">
        <f t="shared" ref="F70:F79" si="4">SUMIF($E$11:$E$48,E70,$D$11:$D$48)</f>
        <v>0</v>
      </c>
      <c r="J70" s="44" t="s">
        <v>62</v>
      </c>
      <c r="K70" s="44" t="s">
        <v>57</v>
      </c>
    </row>
    <row r="71" spans="1:11" x14ac:dyDescent="0.2">
      <c r="A71" s="116">
        <f t="shared" ref="A71:A76" si="5">SUMIF($G$11:$G$48,$B71,$F$11:$F$48)</f>
        <v>12</v>
      </c>
      <c r="B71" s="1">
        <v>1</v>
      </c>
      <c r="E71" s="109" t="s">
        <v>21</v>
      </c>
      <c r="F71" s="108">
        <f t="shared" si="4"/>
        <v>0</v>
      </c>
      <c r="J71" s="39"/>
      <c r="K71" s="39" t="s">
        <v>59</v>
      </c>
    </row>
    <row r="72" spans="1:11" x14ac:dyDescent="0.2">
      <c r="A72" s="116">
        <f t="shared" si="5"/>
        <v>0</v>
      </c>
      <c r="B72" s="1">
        <v>2</v>
      </c>
      <c r="E72" s="109" t="s">
        <v>18</v>
      </c>
      <c r="F72" s="108">
        <f t="shared" si="4"/>
        <v>0</v>
      </c>
    </row>
    <row r="73" spans="1:11" x14ac:dyDescent="0.2">
      <c r="A73" s="116">
        <f t="shared" si="5"/>
        <v>0</v>
      </c>
      <c r="B73" s="1">
        <v>3</v>
      </c>
      <c r="E73" s="109" t="s">
        <v>73</v>
      </c>
      <c r="F73" s="108">
        <f t="shared" si="4"/>
        <v>0</v>
      </c>
    </row>
    <row r="74" spans="1:11" x14ac:dyDescent="0.2">
      <c r="A74" s="116">
        <f t="shared" si="5"/>
        <v>0</v>
      </c>
      <c r="B74" s="1">
        <v>4</v>
      </c>
      <c r="E74" s="109" t="s">
        <v>74</v>
      </c>
      <c r="F74" s="108">
        <f t="shared" si="4"/>
        <v>0</v>
      </c>
    </row>
    <row r="75" spans="1:11" x14ac:dyDescent="0.2">
      <c r="A75" s="116">
        <f t="shared" si="5"/>
        <v>0</v>
      </c>
      <c r="B75" s="1">
        <v>5</v>
      </c>
      <c r="E75" s="109" t="s">
        <v>26</v>
      </c>
      <c r="F75" s="108">
        <f t="shared" si="4"/>
        <v>0</v>
      </c>
    </row>
    <row r="76" spans="1:11" x14ac:dyDescent="0.2">
      <c r="A76" s="116">
        <f t="shared" si="5"/>
        <v>0</v>
      </c>
      <c r="B76" s="1">
        <v>6</v>
      </c>
      <c r="E76" s="109" t="s">
        <v>25</v>
      </c>
      <c r="F76" s="108">
        <f t="shared" si="4"/>
        <v>0</v>
      </c>
    </row>
    <row r="77" spans="1:11" x14ac:dyDescent="0.2">
      <c r="A77" s="117">
        <f>SUM(A71:A76)</f>
        <v>12</v>
      </c>
      <c r="E77" s="109" t="s">
        <v>46</v>
      </c>
      <c r="F77" s="108">
        <f t="shared" si="4"/>
        <v>0</v>
      </c>
    </row>
    <row r="78" spans="1:11" x14ac:dyDescent="0.2">
      <c r="E78" s="109" t="s">
        <v>48</v>
      </c>
      <c r="F78" s="108">
        <f t="shared" si="4"/>
        <v>0</v>
      </c>
    </row>
    <row r="79" spans="1:11" x14ac:dyDescent="0.2">
      <c r="E79" s="109" t="s">
        <v>50</v>
      </c>
      <c r="F79" s="108">
        <f t="shared" si="4"/>
        <v>0</v>
      </c>
    </row>
    <row r="80" spans="1:11" ht="13.5" thickBot="1" x14ac:dyDescent="0.25">
      <c r="E80" s="108"/>
      <c r="F80" s="108"/>
    </row>
    <row r="81" spans="5:6" ht="13.5" thickBot="1" x14ac:dyDescent="0.25">
      <c r="E81" s="108"/>
      <c r="F81" s="110">
        <f>SUM(F69:F80)</f>
        <v>0</v>
      </c>
    </row>
  </sheetData>
  <sheetProtection sheet="1" objects="1" scenarios="1"/>
  <mergeCells count="11">
    <mergeCell ref="B53:G53"/>
    <mergeCell ref="B54:G54"/>
    <mergeCell ref="B55:G55"/>
    <mergeCell ref="B59:G59"/>
    <mergeCell ref="C2:D2"/>
    <mergeCell ref="C3:D3"/>
    <mergeCell ref="A7:J7"/>
    <mergeCell ref="B52:G52"/>
    <mergeCell ref="D9:E9"/>
    <mergeCell ref="F9:G9"/>
    <mergeCell ref="C4:F4"/>
  </mergeCells>
  <dataValidations count="3">
    <dataValidation type="list" allowBlank="1" showInputMessage="1" showErrorMessage="1" sqref="E11:E48" xr:uid="{00000000-0002-0000-0C00-000000000000}">
      <formula1>$E$69:$E$79</formula1>
    </dataValidation>
    <dataValidation type="list" allowBlank="1" showInputMessage="1" showErrorMessage="1" sqref="J53:J59" xr:uid="{00000000-0002-0000-0C00-000001000000}">
      <formula1>$J$62:$J$71</formula1>
    </dataValidation>
    <dataValidation type="list" allowBlank="1" showInputMessage="1" showErrorMessage="1" sqref="K53:K59" xr:uid="{00000000-0002-0000-0C00-000002000000}">
      <formula1>$K$62:$K$71</formula1>
    </dataValidation>
  </dataValidations>
  <pageMargins left="0.35433070866141736" right="0.27559055118110237" top="0.59055118110236227" bottom="0.74803149606299213" header="0.31496062992125984" footer="0.31496062992125984"/>
  <pageSetup paperSize="9" orientation="portrait" r:id="rId1"/>
  <headerFooter>
    <oddFooter>&amp;L&amp;D&amp;R&amp;F  -  &amp;A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C00-000003000000}">
          <x14:formula1>
            <xm:f>front!$J$36:$J$47</xm:f>
          </x14:formula1>
          <xm:sqref>E50:F50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F0000"/>
    <pageSetUpPr fitToPage="1"/>
  </sheetPr>
  <dimension ref="A1:O81"/>
  <sheetViews>
    <sheetView showGridLines="0" workbookViewId="0">
      <pane ySplit="10" topLeftCell="A11" activePane="bottomLeft" state="frozen"/>
      <selection activeCell="H45" sqref="H45"/>
      <selection pane="bottomLeft" activeCell="C49" sqref="C49"/>
    </sheetView>
  </sheetViews>
  <sheetFormatPr defaultRowHeight="12.75" x14ac:dyDescent="0.2"/>
  <cols>
    <col min="1" max="1" width="6.85546875" customWidth="1"/>
    <col min="2" max="2" width="8.7109375" customWidth="1"/>
    <col min="3" max="3" width="7" customWidth="1"/>
    <col min="4" max="4" width="7.85546875" customWidth="1"/>
    <col min="5" max="5" width="6.85546875" customWidth="1"/>
    <col min="6" max="6" width="9.42578125" customWidth="1"/>
    <col min="7" max="7" width="7.140625" customWidth="1"/>
    <col min="8" max="9" width="11.85546875" customWidth="1"/>
    <col min="10" max="10" width="18.42578125" customWidth="1"/>
    <col min="11" max="11" width="15.28515625" style="4" customWidth="1"/>
    <col min="12" max="12" width="19.85546875" customWidth="1"/>
    <col min="14" max="14" width="12.42578125" customWidth="1"/>
    <col min="15" max="15" width="32.5703125" customWidth="1"/>
  </cols>
  <sheetData>
    <row r="1" spans="1:15" ht="15.75" x14ac:dyDescent="0.25">
      <c r="A1" s="33"/>
      <c r="B1" s="33"/>
      <c r="C1" s="33"/>
      <c r="D1" s="33"/>
      <c r="E1" s="33"/>
      <c r="F1" s="33"/>
      <c r="G1" s="33"/>
      <c r="H1" s="33"/>
      <c r="I1" s="33"/>
      <c r="J1" s="33"/>
      <c r="O1" s="13"/>
    </row>
    <row r="2" spans="1:15" ht="15.75" x14ac:dyDescent="0.25">
      <c r="A2" s="14" t="s">
        <v>3</v>
      </c>
      <c r="B2" s="148"/>
      <c r="C2" s="217">
        <f>+front!K6</f>
        <v>2023</v>
      </c>
      <c r="D2" s="217"/>
      <c r="E2" s="15"/>
      <c r="F2" s="15"/>
      <c r="G2" s="5"/>
      <c r="H2" s="66"/>
      <c r="I2" s="32"/>
      <c r="J2" s="32"/>
      <c r="O2" s="13"/>
    </row>
    <row r="3" spans="1:15" ht="15.75" x14ac:dyDescent="0.25">
      <c r="A3" s="16" t="s">
        <v>4</v>
      </c>
      <c r="B3" s="149"/>
      <c r="C3" s="246" t="s">
        <v>42</v>
      </c>
      <c r="D3" s="218"/>
      <c r="E3" s="17"/>
      <c r="F3" s="17"/>
      <c r="G3" s="6"/>
      <c r="H3" s="66"/>
      <c r="I3" s="32"/>
      <c r="J3" s="32"/>
      <c r="O3" s="13"/>
    </row>
    <row r="4" spans="1:15" ht="15.75" x14ac:dyDescent="0.25">
      <c r="A4" s="18" t="s">
        <v>32</v>
      </c>
      <c r="B4" s="150"/>
      <c r="C4" s="224" t="str">
        <f>+front!K10</f>
        <v>Egor Lipchinskiy</v>
      </c>
      <c r="D4" s="224"/>
      <c r="E4" s="224"/>
      <c r="F4" s="224"/>
      <c r="G4" s="7"/>
      <c r="H4" s="66"/>
      <c r="I4" s="32"/>
      <c r="J4" s="32"/>
      <c r="O4" s="13"/>
    </row>
    <row r="5" spans="1:15" x14ac:dyDescent="0.2">
      <c r="H5" s="17"/>
      <c r="O5" s="13"/>
    </row>
    <row r="6" spans="1:15" ht="9.6" customHeight="1" x14ac:dyDescent="0.25">
      <c r="H6" s="17"/>
      <c r="J6" s="34"/>
      <c r="O6" s="13"/>
    </row>
    <row r="7" spans="1:15" ht="18.75" x14ac:dyDescent="0.3">
      <c r="A7" s="244" t="str">
        <f>+front!A7</f>
        <v>ISx4 Timesheet</v>
      </c>
      <c r="B7" s="244"/>
      <c r="C7" s="244"/>
      <c r="D7" s="244"/>
      <c r="E7" s="244"/>
      <c r="F7" s="244"/>
      <c r="G7" s="244"/>
      <c r="H7" s="244"/>
      <c r="I7" s="244"/>
      <c r="J7" s="244"/>
      <c r="O7" s="13"/>
    </row>
    <row r="8" spans="1:15" ht="13.35" customHeight="1" thickBot="1" x14ac:dyDescent="0.25">
      <c r="D8" s="103">
        <f>SUM(D11:D48)</f>
        <v>0</v>
      </c>
      <c r="E8" s="76" t="str">
        <f>IF(F81&lt;&gt;D8,"Out","ok")</f>
        <v>ok</v>
      </c>
      <c r="F8" s="103">
        <f>SUM(F11:F48)</f>
        <v>21</v>
      </c>
      <c r="O8" s="13"/>
    </row>
    <row r="9" spans="1:15" ht="13.5" thickBot="1" x14ac:dyDescent="0.25">
      <c r="A9" s="1">
        <f>VLOOKUP(C3,front!G36:H47,2,FALSE)</f>
        <v>22</v>
      </c>
      <c r="B9" s="76" t="str">
        <f>IF(C9&lt;&gt;A9,"Out","ok")</f>
        <v>Out</v>
      </c>
      <c r="C9" s="80">
        <f>+C49</f>
        <v>21</v>
      </c>
      <c r="D9" s="220" t="s">
        <v>68</v>
      </c>
      <c r="E9" s="221"/>
      <c r="F9" s="247" t="s">
        <v>67</v>
      </c>
      <c r="G9" s="248"/>
      <c r="H9" s="76" t="str">
        <f>IF(A77&lt;&gt;F8,"Out","ok")</f>
        <v>ok</v>
      </c>
      <c r="L9" s="42"/>
      <c r="M9" s="13"/>
      <c r="N9" s="13"/>
      <c r="O9" s="13"/>
    </row>
    <row r="10" spans="1:15" x14ac:dyDescent="0.2">
      <c r="A10" s="10" t="s">
        <v>6</v>
      </c>
      <c r="B10" s="11" t="s">
        <v>7</v>
      </c>
      <c r="C10" s="21" t="s">
        <v>15</v>
      </c>
      <c r="D10" s="10" t="s">
        <v>69</v>
      </c>
      <c r="E10" s="12" t="s">
        <v>70</v>
      </c>
      <c r="F10" s="11" t="s">
        <v>69</v>
      </c>
      <c r="G10" s="12" t="s">
        <v>71</v>
      </c>
      <c r="H10" s="11" t="s">
        <v>1</v>
      </c>
      <c r="I10" s="11" t="s">
        <v>2</v>
      </c>
      <c r="J10" s="20" t="s">
        <v>29</v>
      </c>
      <c r="K10" s="8"/>
      <c r="L10" s="42"/>
      <c r="M10" s="13"/>
      <c r="N10" s="13"/>
      <c r="O10" s="13"/>
    </row>
    <row r="11" spans="1:15" x14ac:dyDescent="0.2">
      <c r="A11" s="81" t="s">
        <v>14</v>
      </c>
      <c r="B11" s="82"/>
      <c r="C11" s="81">
        <f t="shared" ref="C11:C12" si="0">D11+F11</f>
        <v>0</v>
      </c>
      <c r="D11" s="161"/>
      <c r="E11" s="162"/>
      <c r="F11" s="161"/>
      <c r="G11" s="163"/>
      <c r="H11" s="84" t="str">
        <f>IF(ISNA(VLOOKUP($G11,front!$J$12:$L$17,2,FALSE)),"",VLOOKUP($G11,front!$J$12:$L$17,2,FALSE))</f>
        <v/>
      </c>
      <c r="I11" s="84" t="str">
        <f>IF(ISNA(VLOOKUP($G11,front!$J$12:$L$17,3,FALSE)),"",VLOOKUP($G11,front!$J$12:$L$17,3,FALSE))</f>
        <v/>
      </c>
      <c r="J11" s="169"/>
      <c r="K11" s="13"/>
      <c r="L11" s="42"/>
      <c r="M11" s="13"/>
      <c r="N11" s="13"/>
      <c r="O11" s="13"/>
    </row>
    <row r="12" spans="1:15" s="8" customFormat="1" x14ac:dyDescent="0.2">
      <c r="A12" s="86" t="s">
        <v>8</v>
      </c>
      <c r="B12" s="87"/>
      <c r="C12" s="86">
        <f t="shared" si="0"/>
        <v>0</v>
      </c>
      <c r="D12" s="158"/>
      <c r="E12" s="164"/>
      <c r="F12" s="158"/>
      <c r="G12" s="160"/>
      <c r="H12" s="90" t="str">
        <f>IF(ISNA(VLOOKUP($G12,front!$J$12:$L$17,2,FALSE)),"",VLOOKUP($G12,front!$J$12:$L$17,2,FALSE))</f>
        <v/>
      </c>
      <c r="I12" s="90" t="str">
        <f>IF(ISNA(VLOOKUP($G12,front!$J$12:$L$17,3,FALSE)),"",VLOOKUP($G12,front!$J$12:$L$17,3,FALSE))</f>
        <v/>
      </c>
      <c r="J12" s="170"/>
      <c r="K12" s="13"/>
      <c r="M12" s="13"/>
      <c r="N12" s="13"/>
      <c r="O12" s="13"/>
    </row>
    <row r="13" spans="1:15" s="13" customFormat="1" x14ac:dyDescent="0.2">
      <c r="A13" s="23" t="s">
        <v>9</v>
      </c>
      <c r="B13" s="25"/>
      <c r="C13" s="101">
        <f>D13+F13</f>
        <v>0</v>
      </c>
      <c r="D13" s="154"/>
      <c r="E13" s="155"/>
      <c r="F13" s="154"/>
      <c r="G13" s="156"/>
      <c r="H13" s="24" t="str">
        <f>IF(ISNA(VLOOKUP($G13,front!$J$12:$L$17,2,FALSE)),"",VLOOKUP($G13,front!$J$12:$L$17,2,FALSE))</f>
        <v/>
      </c>
      <c r="I13" s="24" t="str">
        <f>IF(ISNA(VLOOKUP($G13,front!$J$12:$L$17,3,FALSE)),"",VLOOKUP($G13,front!$J$12:$L$17,3,FALSE))</f>
        <v/>
      </c>
      <c r="J13" s="171"/>
      <c r="M13" s="8"/>
      <c r="N13" s="8"/>
    </row>
    <row r="14" spans="1:15" s="13" customFormat="1" x14ac:dyDescent="0.2">
      <c r="A14" s="23" t="s">
        <v>10</v>
      </c>
      <c r="B14" s="25"/>
      <c r="C14" s="101">
        <f t="shared" ref="C14:C47" si="1">D14+F14</f>
        <v>0</v>
      </c>
      <c r="D14" s="154"/>
      <c r="E14" s="155"/>
      <c r="F14" s="154"/>
      <c r="G14" s="156"/>
      <c r="H14" s="24" t="str">
        <f>IF(ISNA(VLOOKUP($G14,front!$J$12:$L$17,2,FALSE)),"",VLOOKUP($G14,front!$J$12:$L$17,2,FALSE))</f>
        <v/>
      </c>
      <c r="I14" s="24" t="str">
        <f>IF(ISNA(VLOOKUP($G14,front!$J$12:$L$17,3,FALSE)),"",VLOOKUP($G14,front!$J$12:$L$17,3,FALSE))</f>
        <v/>
      </c>
      <c r="J14" s="171"/>
    </row>
    <row r="15" spans="1:15" s="13" customFormat="1" x14ac:dyDescent="0.2">
      <c r="A15" s="23" t="s">
        <v>11</v>
      </c>
      <c r="B15" s="25">
        <v>44866</v>
      </c>
      <c r="C15" s="101">
        <f t="shared" si="1"/>
        <v>1</v>
      </c>
      <c r="D15" s="154"/>
      <c r="E15" s="157"/>
      <c r="F15" s="154">
        <v>1</v>
      </c>
      <c r="G15" s="156">
        <v>1</v>
      </c>
      <c r="H15" s="24" t="str">
        <f>IF(ISNA(VLOOKUP($G15,front!$J$12:$L$17,2,FALSE)),"",VLOOKUP($G15,front!$J$12:$L$17,2,FALSE))</f>
        <v>SAS ABN</v>
      </c>
      <c r="I15" s="24" t="str">
        <f>IF(ISNA(VLOOKUP($G15,front!$J$12:$L$17,3,FALSE)),"",VLOOKUP($G15,front!$J$12:$L$17,3,FALSE))</f>
        <v>FRAAI</v>
      </c>
      <c r="J15" s="171"/>
    </row>
    <row r="16" spans="1:15" s="13" customFormat="1" x14ac:dyDescent="0.2">
      <c r="A16" s="23" t="s">
        <v>12</v>
      </c>
      <c r="B16" s="25">
        <f t="shared" ref="B16" si="2">+B15+1</f>
        <v>44867</v>
      </c>
      <c r="C16" s="101">
        <f t="shared" si="1"/>
        <v>1</v>
      </c>
      <c r="D16" s="154"/>
      <c r="E16" s="157"/>
      <c r="F16" s="154">
        <v>1</v>
      </c>
      <c r="G16" s="156">
        <v>1</v>
      </c>
      <c r="H16" s="24" t="str">
        <f>IF(ISNA(VLOOKUP($G16,front!$J$12:$L$17,2,FALSE)),"",VLOOKUP($G16,front!$J$12:$L$17,2,FALSE))</f>
        <v>SAS ABN</v>
      </c>
      <c r="I16" s="24" t="str">
        <f>IF(ISNA(VLOOKUP($G16,front!$J$12:$L$17,3,FALSE)),"",VLOOKUP($G16,front!$J$12:$L$17,3,FALSE))</f>
        <v>FRAAI</v>
      </c>
      <c r="J16" s="171"/>
    </row>
    <row r="17" spans="1:10" s="13" customFormat="1" x14ac:dyDescent="0.2">
      <c r="A17" s="23" t="s">
        <v>13</v>
      </c>
      <c r="B17" s="25">
        <f t="shared" ref="B17" si="3">+B16+1</f>
        <v>44868</v>
      </c>
      <c r="C17" s="101">
        <f t="shared" si="1"/>
        <v>1</v>
      </c>
      <c r="D17" s="154"/>
      <c r="E17" s="157"/>
      <c r="F17" s="154">
        <v>1</v>
      </c>
      <c r="G17" s="156">
        <v>1</v>
      </c>
      <c r="H17" s="24" t="str">
        <f>IF(ISNA(VLOOKUP($G17,front!$J$12:$L$17,2,FALSE)),"",VLOOKUP($G17,front!$J$12:$L$17,2,FALSE))</f>
        <v>SAS ABN</v>
      </c>
      <c r="I17" s="24" t="str">
        <f>IF(ISNA(VLOOKUP($G17,front!$J$12:$L$17,3,FALSE)),"",VLOOKUP($G17,front!$J$12:$L$17,3,FALSE))</f>
        <v>FRAAI</v>
      </c>
      <c r="J17" s="171"/>
    </row>
    <row r="18" spans="1:10" s="13" customFormat="1" x14ac:dyDescent="0.2">
      <c r="A18" s="86" t="s">
        <v>14</v>
      </c>
      <c r="B18" s="87">
        <f>+B17+1</f>
        <v>44869</v>
      </c>
      <c r="C18" s="86">
        <f t="shared" si="1"/>
        <v>0</v>
      </c>
      <c r="D18" s="158"/>
      <c r="E18" s="159"/>
      <c r="F18" s="158"/>
      <c r="G18" s="160"/>
      <c r="H18" s="90" t="str">
        <f>IF(ISNA(VLOOKUP($G18,front!$J$12:$L$17,2,FALSE)),"",VLOOKUP($G18,front!$J$12:$L$17,2,FALSE))</f>
        <v/>
      </c>
      <c r="I18" s="90" t="str">
        <f>IF(ISNA(VLOOKUP($G18,front!$J$12:$L$17,3,FALSE)),"",VLOOKUP($G18,front!$J$12:$L$17,3,FALSE))</f>
        <v/>
      </c>
      <c r="J18" s="170"/>
    </row>
    <row r="19" spans="1:10" s="13" customFormat="1" x14ac:dyDescent="0.2">
      <c r="A19" s="86" t="s">
        <v>8</v>
      </c>
      <c r="B19" s="87">
        <f t="shared" ref="B19:B44" si="4">+B18+1</f>
        <v>44870</v>
      </c>
      <c r="C19" s="86">
        <f t="shared" si="1"/>
        <v>0</v>
      </c>
      <c r="D19" s="158"/>
      <c r="E19" s="159"/>
      <c r="F19" s="158"/>
      <c r="G19" s="160"/>
      <c r="H19" s="90" t="str">
        <f>IF(ISNA(VLOOKUP($G19,front!$J$12:$L$17,2,FALSE)),"",VLOOKUP($G19,front!$J$12:$L$17,2,FALSE))</f>
        <v/>
      </c>
      <c r="I19" s="90" t="str">
        <f>IF(ISNA(VLOOKUP($G19,front!$J$12:$L$17,3,FALSE)),"",VLOOKUP($G19,front!$J$12:$L$17,3,FALSE))</f>
        <v/>
      </c>
      <c r="J19" s="170"/>
    </row>
    <row r="20" spans="1:10" s="13" customFormat="1" x14ac:dyDescent="0.2">
      <c r="A20" s="23" t="s">
        <v>9</v>
      </c>
      <c r="B20" s="25">
        <f t="shared" si="4"/>
        <v>44871</v>
      </c>
      <c r="C20" s="101">
        <f t="shared" si="1"/>
        <v>0</v>
      </c>
      <c r="D20" s="154">
        <v>0</v>
      </c>
      <c r="E20" s="157" t="s">
        <v>18</v>
      </c>
      <c r="F20" s="154"/>
      <c r="G20" s="156"/>
      <c r="H20" s="24" t="str">
        <f>IF(ISNA(VLOOKUP($G20,front!$J$12:$L$17,2,FALSE)),"",VLOOKUP($G20,front!$J$12:$L$17,2,FALSE))</f>
        <v/>
      </c>
      <c r="I20" s="24" t="str">
        <f>IF(ISNA(VLOOKUP($G20,front!$J$12:$L$17,3,FALSE)),"",VLOOKUP($G20,front!$J$12:$L$17,3,FALSE))</f>
        <v/>
      </c>
      <c r="J20" s="171"/>
    </row>
    <row r="21" spans="1:10" s="13" customFormat="1" x14ac:dyDescent="0.2">
      <c r="A21" s="23" t="s">
        <v>10</v>
      </c>
      <c r="B21" s="25">
        <f t="shared" si="4"/>
        <v>44872</v>
      </c>
      <c r="C21" s="101">
        <f t="shared" si="1"/>
        <v>1</v>
      </c>
      <c r="D21" s="154"/>
      <c r="E21" s="157"/>
      <c r="F21" s="154">
        <v>1</v>
      </c>
      <c r="G21" s="156">
        <v>1</v>
      </c>
      <c r="H21" s="24" t="str">
        <f>IF(ISNA(VLOOKUP($G21,front!$J$12:$L$17,2,FALSE)),"",VLOOKUP($G21,front!$J$12:$L$17,2,FALSE))</f>
        <v>SAS ABN</v>
      </c>
      <c r="I21" s="24" t="str">
        <f>IF(ISNA(VLOOKUP($G21,front!$J$12:$L$17,3,FALSE)),"",VLOOKUP($G21,front!$J$12:$L$17,3,FALSE))</f>
        <v>FRAAI</v>
      </c>
      <c r="J21" s="171"/>
    </row>
    <row r="22" spans="1:10" s="13" customFormat="1" x14ac:dyDescent="0.2">
      <c r="A22" s="23" t="s">
        <v>11</v>
      </c>
      <c r="B22" s="25">
        <f t="shared" si="4"/>
        <v>44873</v>
      </c>
      <c r="C22" s="101">
        <f t="shared" si="1"/>
        <v>1</v>
      </c>
      <c r="D22" s="154"/>
      <c r="E22" s="157"/>
      <c r="F22" s="154">
        <v>1</v>
      </c>
      <c r="G22" s="156">
        <v>1</v>
      </c>
      <c r="H22" s="24" t="str">
        <f>IF(ISNA(VLOOKUP($G22,front!$J$12:$L$17,2,FALSE)),"",VLOOKUP($G22,front!$J$12:$L$17,2,FALSE))</f>
        <v>SAS ABN</v>
      </c>
      <c r="I22" s="24" t="str">
        <f>IF(ISNA(VLOOKUP($G22,front!$J$12:$L$17,3,FALSE)),"",VLOOKUP($G22,front!$J$12:$L$17,3,FALSE))</f>
        <v>FRAAI</v>
      </c>
      <c r="J22" s="171"/>
    </row>
    <row r="23" spans="1:10" s="13" customFormat="1" x14ac:dyDescent="0.2">
      <c r="A23" s="23" t="s">
        <v>12</v>
      </c>
      <c r="B23" s="25">
        <f t="shared" si="4"/>
        <v>44874</v>
      </c>
      <c r="C23" s="101">
        <f t="shared" si="1"/>
        <v>1</v>
      </c>
      <c r="D23" s="154"/>
      <c r="E23" s="157"/>
      <c r="F23" s="154">
        <v>1</v>
      </c>
      <c r="G23" s="156">
        <v>1</v>
      </c>
      <c r="H23" s="24" t="str">
        <f>IF(ISNA(VLOOKUP($G23,front!$J$12:$L$17,2,FALSE)),"",VLOOKUP($G23,front!$J$12:$L$17,2,FALSE))</f>
        <v>SAS ABN</v>
      </c>
      <c r="I23" s="24" t="str">
        <f>IF(ISNA(VLOOKUP($G23,front!$J$12:$L$17,3,FALSE)),"",VLOOKUP($G23,front!$J$12:$L$17,3,FALSE))</f>
        <v>FRAAI</v>
      </c>
      <c r="J23" s="171"/>
    </row>
    <row r="24" spans="1:10" s="13" customFormat="1" x14ac:dyDescent="0.2">
      <c r="A24" s="23" t="s">
        <v>13</v>
      </c>
      <c r="B24" s="25">
        <f t="shared" si="4"/>
        <v>44875</v>
      </c>
      <c r="C24" s="101">
        <f t="shared" si="1"/>
        <v>1</v>
      </c>
      <c r="D24" s="154"/>
      <c r="E24" s="157"/>
      <c r="F24" s="154">
        <v>1</v>
      </c>
      <c r="G24" s="156">
        <v>1</v>
      </c>
      <c r="H24" s="24" t="str">
        <f>IF(ISNA(VLOOKUP($G24,front!$J$12:$L$17,2,FALSE)),"",VLOOKUP($G24,front!$J$12:$L$17,2,FALSE))</f>
        <v>SAS ABN</v>
      </c>
      <c r="I24" s="24" t="str">
        <f>IF(ISNA(VLOOKUP($G24,front!$J$12:$L$17,3,FALSE)),"",VLOOKUP($G24,front!$J$12:$L$17,3,FALSE))</f>
        <v>FRAAI</v>
      </c>
      <c r="J24" s="171"/>
    </row>
    <row r="25" spans="1:10" s="13" customFormat="1" x14ac:dyDescent="0.2">
      <c r="A25" s="86" t="s">
        <v>14</v>
      </c>
      <c r="B25" s="87">
        <f t="shared" si="4"/>
        <v>44876</v>
      </c>
      <c r="C25" s="86">
        <f t="shared" si="1"/>
        <v>0</v>
      </c>
      <c r="D25" s="158"/>
      <c r="E25" s="159"/>
      <c r="F25" s="158"/>
      <c r="G25" s="160"/>
      <c r="H25" s="90" t="str">
        <f>IF(ISNA(VLOOKUP($G25,front!$J$12:$L$17,2,FALSE)),"",VLOOKUP($G25,front!$J$12:$L$17,2,FALSE))</f>
        <v/>
      </c>
      <c r="I25" s="90" t="str">
        <f>IF(ISNA(VLOOKUP($G25,front!$J$12:$L$17,3,FALSE)),"",VLOOKUP($G25,front!$J$12:$L$17,3,FALSE))</f>
        <v/>
      </c>
      <c r="J25" s="170"/>
    </row>
    <row r="26" spans="1:10" s="13" customFormat="1" x14ac:dyDescent="0.2">
      <c r="A26" s="86" t="s">
        <v>8</v>
      </c>
      <c r="B26" s="87">
        <f t="shared" si="4"/>
        <v>44877</v>
      </c>
      <c r="C26" s="86">
        <f t="shared" si="1"/>
        <v>0</v>
      </c>
      <c r="D26" s="158"/>
      <c r="E26" s="159"/>
      <c r="F26" s="158"/>
      <c r="G26" s="160"/>
      <c r="H26" s="90" t="str">
        <f>IF(ISNA(VLOOKUP($G26,front!$J$12:$L$17,2,FALSE)),"",VLOOKUP($G26,front!$J$12:$L$17,2,FALSE))</f>
        <v/>
      </c>
      <c r="I26" s="90" t="str">
        <f>IF(ISNA(VLOOKUP($G26,front!$J$12:$L$17,3,FALSE)),"",VLOOKUP($G26,front!$J$12:$L$17,3,FALSE))</f>
        <v/>
      </c>
      <c r="J26" s="170"/>
    </row>
    <row r="27" spans="1:10" s="13" customFormat="1" x14ac:dyDescent="0.2">
      <c r="A27" s="23" t="s">
        <v>9</v>
      </c>
      <c r="B27" s="25">
        <f t="shared" si="4"/>
        <v>44878</v>
      </c>
      <c r="C27" s="101">
        <f t="shared" si="1"/>
        <v>1</v>
      </c>
      <c r="D27" s="154"/>
      <c r="E27" s="157"/>
      <c r="F27" s="154">
        <v>1</v>
      </c>
      <c r="G27" s="156">
        <v>1</v>
      </c>
      <c r="H27" s="24" t="str">
        <f>IF(ISNA(VLOOKUP($G27,front!$J$12:$L$17,2,FALSE)),"",VLOOKUP($G27,front!$J$12:$L$17,2,FALSE))</f>
        <v>SAS ABN</v>
      </c>
      <c r="I27" s="24" t="str">
        <f>IF(ISNA(VLOOKUP($G27,front!$J$12:$L$17,3,FALSE)),"",VLOOKUP($G27,front!$J$12:$L$17,3,FALSE))</f>
        <v>FRAAI</v>
      </c>
      <c r="J27" s="171"/>
    </row>
    <row r="28" spans="1:10" s="13" customFormat="1" x14ac:dyDescent="0.2">
      <c r="A28" s="23" t="s">
        <v>10</v>
      </c>
      <c r="B28" s="25">
        <f t="shared" si="4"/>
        <v>44879</v>
      </c>
      <c r="C28" s="101">
        <f t="shared" si="1"/>
        <v>1</v>
      </c>
      <c r="D28" s="154"/>
      <c r="E28" s="157"/>
      <c r="F28" s="154">
        <v>1</v>
      </c>
      <c r="G28" s="156">
        <v>1</v>
      </c>
      <c r="H28" s="24" t="str">
        <f>IF(ISNA(VLOOKUP($G28,front!$J$12:$L$17,2,FALSE)),"",VLOOKUP($G28,front!$J$12:$L$17,2,FALSE))</f>
        <v>SAS ABN</v>
      </c>
      <c r="I28" s="24" t="str">
        <f>IF(ISNA(VLOOKUP($G28,front!$J$12:$L$17,3,FALSE)),"",VLOOKUP($G28,front!$J$12:$L$17,3,FALSE))</f>
        <v>FRAAI</v>
      </c>
      <c r="J28" s="171"/>
    </row>
    <row r="29" spans="1:10" s="13" customFormat="1" x14ac:dyDescent="0.2">
      <c r="A29" s="23" t="s">
        <v>11</v>
      </c>
      <c r="B29" s="25">
        <f t="shared" si="4"/>
        <v>44880</v>
      </c>
      <c r="C29" s="101">
        <f t="shared" si="1"/>
        <v>1</v>
      </c>
      <c r="D29" s="154"/>
      <c r="E29" s="157"/>
      <c r="F29" s="154">
        <v>1</v>
      </c>
      <c r="G29" s="156">
        <v>1</v>
      </c>
      <c r="H29" s="24" t="str">
        <f>IF(ISNA(VLOOKUP($G29,front!$J$12:$L$17,2,FALSE)),"",VLOOKUP($G29,front!$J$12:$L$17,2,FALSE))</f>
        <v>SAS ABN</v>
      </c>
      <c r="I29" s="24" t="str">
        <f>IF(ISNA(VLOOKUP($G29,front!$J$12:$L$17,3,FALSE)),"",VLOOKUP($G29,front!$J$12:$L$17,3,FALSE))</f>
        <v>FRAAI</v>
      </c>
      <c r="J29" s="171"/>
    </row>
    <row r="30" spans="1:10" s="13" customFormat="1" x14ac:dyDescent="0.2">
      <c r="A30" s="23" t="s">
        <v>12</v>
      </c>
      <c r="B30" s="25">
        <f t="shared" si="4"/>
        <v>44881</v>
      </c>
      <c r="C30" s="101">
        <f t="shared" si="1"/>
        <v>1</v>
      </c>
      <c r="D30" s="154"/>
      <c r="E30" s="157"/>
      <c r="F30" s="154">
        <v>1</v>
      </c>
      <c r="G30" s="156">
        <v>1</v>
      </c>
      <c r="H30" s="24" t="str">
        <f>IF(ISNA(VLOOKUP($G30,front!$J$12:$L$17,2,FALSE)),"",VLOOKUP($G30,front!$J$12:$L$17,2,FALSE))</f>
        <v>SAS ABN</v>
      </c>
      <c r="I30" s="24" t="str">
        <f>IF(ISNA(VLOOKUP($G30,front!$J$12:$L$17,3,FALSE)),"",VLOOKUP($G30,front!$J$12:$L$17,3,FALSE))</f>
        <v>FRAAI</v>
      </c>
      <c r="J30" s="171"/>
    </row>
    <row r="31" spans="1:10" s="13" customFormat="1" x14ac:dyDescent="0.2">
      <c r="A31" s="23" t="s">
        <v>13</v>
      </c>
      <c r="B31" s="25">
        <f t="shared" si="4"/>
        <v>44882</v>
      </c>
      <c r="C31" s="101">
        <f t="shared" si="1"/>
        <v>1</v>
      </c>
      <c r="D31" s="154"/>
      <c r="E31" s="157"/>
      <c r="F31" s="154">
        <v>1</v>
      </c>
      <c r="G31" s="156">
        <v>1</v>
      </c>
      <c r="H31" s="24" t="str">
        <f>IF(ISNA(VLOOKUP($G31,front!$J$12:$L$17,2,FALSE)),"",VLOOKUP($G31,front!$J$12:$L$17,2,FALSE))</f>
        <v>SAS ABN</v>
      </c>
      <c r="I31" s="24" t="str">
        <f>IF(ISNA(VLOOKUP($G31,front!$J$12:$L$17,3,FALSE)),"",VLOOKUP($G31,front!$J$12:$L$17,3,FALSE))</f>
        <v>FRAAI</v>
      </c>
      <c r="J31" s="171"/>
    </row>
    <row r="32" spans="1:10" s="13" customFormat="1" x14ac:dyDescent="0.2">
      <c r="A32" s="86" t="s">
        <v>14</v>
      </c>
      <c r="B32" s="87">
        <f t="shared" si="4"/>
        <v>44883</v>
      </c>
      <c r="C32" s="86">
        <f t="shared" si="1"/>
        <v>0</v>
      </c>
      <c r="D32" s="158"/>
      <c r="E32" s="159"/>
      <c r="F32" s="158"/>
      <c r="G32" s="160"/>
      <c r="H32" s="90" t="str">
        <f>IF(ISNA(VLOOKUP($G32,front!$J$12:$L$17,2,FALSE)),"",VLOOKUP($G32,front!$J$12:$L$17,2,FALSE))</f>
        <v/>
      </c>
      <c r="I32" s="90" t="str">
        <f>IF(ISNA(VLOOKUP($G32,front!$J$12:$L$17,3,FALSE)),"",VLOOKUP($G32,front!$J$12:$L$17,3,FALSE))</f>
        <v/>
      </c>
      <c r="J32" s="170"/>
    </row>
    <row r="33" spans="1:11" s="13" customFormat="1" x14ac:dyDescent="0.2">
      <c r="A33" s="86" t="s">
        <v>8</v>
      </c>
      <c r="B33" s="87">
        <f t="shared" si="4"/>
        <v>44884</v>
      </c>
      <c r="C33" s="86">
        <f t="shared" si="1"/>
        <v>0</v>
      </c>
      <c r="D33" s="158"/>
      <c r="E33" s="159"/>
      <c r="F33" s="158"/>
      <c r="G33" s="160"/>
      <c r="H33" s="90" t="str">
        <f>IF(ISNA(VLOOKUP($G33,front!$J$12:$L$17,2,FALSE)),"",VLOOKUP($G33,front!$J$12:$L$17,2,FALSE))</f>
        <v/>
      </c>
      <c r="I33" s="90" t="str">
        <f>IF(ISNA(VLOOKUP($G33,front!$J$12:$L$17,3,FALSE)),"",VLOOKUP($G33,front!$J$12:$L$17,3,FALSE))</f>
        <v/>
      </c>
      <c r="J33" s="170"/>
    </row>
    <row r="34" spans="1:11" s="13" customFormat="1" x14ac:dyDescent="0.2">
      <c r="A34" s="23" t="s">
        <v>9</v>
      </c>
      <c r="B34" s="25">
        <f t="shared" si="4"/>
        <v>44885</v>
      </c>
      <c r="C34" s="101">
        <f t="shared" si="1"/>
        <v>1</v>
      </c>
      <c r="D34" s="154"/>
      <c r="E34" s="157"/>
      <c r="F34" s="154">
        <v>1</v>
      </c>
      <c r="G34" s="156">
        <v>1</v>
      </c>
      <c r="H34" s="24" t="str">
        <f>IF(ISNA(VLOOKUP($G34,front!$J$12:$L$17,2,FALSE)),"",VLOOKUP($G34,front!$J$12:$L$17,2,FALSE))</f>
        <v>SAS ABN</v>
      </c>
      <c r="I34" s="24" t="str">
        <f>IF(ISNA(VLOOKUP($G34,front!$J$12:$L$17,3,FALSE)),"",VLOOKUP($G34,front!$J$12:$L$17,3,FALSE))</f>
        <v>FRAAI</v>
      </c>
      <c r="J34" s="171"/>
    </row>
    <row r="35" spans="1:11" s="13" customFormat="1" x14ac:dyDescent="0.2">
      <c r="A35" s="23" t="s">
        <v>10</v>
      </c>
      <c r="B35" s="25">
        <f t="shared" si="4"/>
        <v>44886</v>
      </c>
      <c r="C35" s="101">
        <f t="shared" si="1"/>
        <v>1</v>
      </c>
      <c r="D35" s="154"/>
      <c r="E35" s="157"/>
      <c r="F35" s="154">
        <v>1</v>
      </c>
      <c r="G35" s="156">
        <v>1</v>
      </c>
      <c r="H35" s="24" t="str">
        <f>IF(ISNA(VLOOKUP($G35,front!$J$12:$L$17,2,FALSE)),"",VLOOKUP($G35,front!$J$12:$L$17,2,FALSE))</f>
        <v>SAS ABN</v>
      </c>
      <c r="I35" s="24" t="str">
        <f>IF(ISNA(VLOOKUP($G35,front!$J$12:$L$17,3,FALSE)),"",VLOOKUP($G35,front!$J$12:$L$17,3,FALSE))</f>
        <v>FRAAI</v>
      </c>
      <c r="J35" s="171"/>
    </row>
    <row r="36" spans="1:11" s="13" customFormat="1" x14ac:dyDescent="0.2">
      <c r="A36" s="23" t="s">
        <v>11</v>
      </c>
      <c r="B36" s="25">
        <f t="shared" si="4"/>
        <v>44887</v>
      </c>
      <c r="C36" s="101">
        <f t="shared" si="1"/>
        <v>1</v>
      </c>
      <c r="D36" s="154"/>
      <c r="E36" s="157"/>
      <c r="F36" s="154">
        <v>1</v>
      </c>
      <c r="G36" s="156">
        <v>1</v>
      </c>
      <c r="H36" s="24" t="str">
        <f>IF(ISNA(VLOOKUP($G36,front!$J$12:$L$17,2,FALSE)),"",VLOOKUP($G36,front!$J$12:$L$17,2,FALSE))</f>
        <v>SAS ABN</v>
      </c>
      <c r="I36" s="24" t="str">
        <f>IF(ISNA(VLOOKUP($G36,front!$J$12:$L$17,3,FALSE)),"",VLOOKUP($G36,front!$J$12:$L$17,3,FALSE))</f>
        <v>FRAAI</v>
      </c>
      <c r="J36" s="171"/>
    </row>
    <row r="37" spans="1:11" s="13" customFormat="1" x14ac:dyDescent="0.2">
      <c r="A37" s="23" t="s">
        <v>12</v>
      </c>
      <c r="B37" s="25">
        <f t="shared" si="4"/>
        <v>44888</v>
      </c>
      <c r="C37" s="101">
        <f t="shared" si="1"/>
        <v>1</v>
      </c>
      <c r="D37" s="154"/>
      <c r="E37" s="157"/>
      <c r="F37" s="154">
        <v>1</v>
      </c>
      <c r="G37" s="156">
        <v>1</v>
      </c>
      <c r="H37" s="24" t="str">
        <f>IF(ISNA(VLOOKUP($G37,front!$J$12:$L$17,2,FALSE)),"",VLOOKUP($G37,front!$J$12:$L$17,2,FALSE))</f>
        <v>SAS ABN</v>
      </c>
      <c r="I37" s="24" t="str">
        <f>IF(ISNA(VLOOKUP($G37,front!$J$12:$L$17,3,FALSE)),"",VLOOKUP($G37,front!$J$12:$L$17,3,FALSE))</f>
        <v>FRAAI</v>
      </c>
      <c r="J37" s="171"/>
    </row>
    <row r="38" spans="1:11" s="13" customFormat="1" x14ac:dyDescent="0.2">
      <c r="A38" s="23" t="s">
        <v>13</v>
      </c>
      <c r="B38" s="25">
        <f t="shared" si="4"/>
        <v>44889</v>
      </c>
      <c r="C38" s="101">
        <f t="shared" si="1"/>
        <v>1</v>
      </c>
      <c r="D38" s="154"/>
      <c r="E38" s="157"/>
      <c r="F38" s="154">
        <v>1</v>
      </c>
      <c r="G38" s="156">
        <v>1</v>
      </c>
      <c r="H38" s="24" t="str">
        <f>IF(ISNA(VLOOKUP($G38,front!$J$12:$L$17,2,FALSE)),"",VLOOKUP($G38,front!$J$12:$L$17,2,FALSE))</f>
        <v>SAS ABN</v>
      </c>
      <c r="I38" s="24" t="str">
        <f>IF(ISNA(VLOOKUP($G38,front!$J$12:$L$17,3,FALSE)),"",VLOOKUP($G38,front!$J$12:$L$17,3,FALSE))</f>
        <v>FRAAI</v>
      </c>
      <c r="J38" s="171"/>
    </row>
    <row r="39" spans="1:11" s="13" customFormat="1" x14ac:dyDescent="0.2">
      <c r="A39" s="86" t="s">
        <v>14</v>
      </c>
      <c r="B39" s="87">
        <f t="shared" si="4"/>
        <v>44890</v>
      </c>
      <c r="C39" s="86">
        <f t="shared" si="1"/>
        <v>0</v>
      </c>
      <c r="D39" s="158"/>
      <c r="E39" s="159"/>
      <c r="F39" s="158"/>
      <c r="G39" s="160"/>
      <c r="H39" s="90" t="str">
        <f>IF(ISNA(VLOOKUP($G39,front!$J$12:$L$17,2,FALSE)),"",VLOOKUP($G39,front!$J$12:$L$17,2,FALSE))</f>
        <v/>
      </c>
      <c r="I39" s="90" t="str">
        <f>IF(ISNA(VLOOKUP($G39,front!$J$12:$L$17,3,FALSE)),"",VLOOKUP($G39,front!$J$12:$L$17,3,FALSE))</f>
        <v/>
      </c>
      <c r="J39" s="170"/>
    </row>
    <row r="40" spans="1:11" s="13" customFormat="1" x14ac:dyDescent="0.2">
      <c r="A40" s="86" t="s">
        <v>8</v>
      </c>
      <c r="B40" s="87">
        <f t="shared" si="4"/>
        <v>44891</v>
      </c>
      <c r="C40" s="86">
        <f t="shared" si="1"/>
        <v>0</v>
      </c>
      <c r="D40" s="158"/>
      <c r="E40" s="159"/>
      <c r="F40" s="158"/>
      <c r="G40" s="160"/>
      <c r="H40" s="90" t="str">
        <f>IF(ISNA(VLOOKUP($G40,front!$J$12:$L$17,2,FALSE)),"",VLOOKUP($G40,front!$J$12:$L$17,2,FALSE))</f>
        <v/>
      </c>
      <c r="I40" s="90" t="str">
        <f>IF(ISNA(VLOOKUP($G40,front!$J$12:$L$17,3,FALSE)),"",VLOOKUP($G40,front!$J$12:$L$17,3,FALSE))</f>
        <v/>
      </c>
      <c r="J40" s="170"/>
    </row>
    <row r="41" spans="1:11" s="13" customFormat="1" x14ac:dyDescent="0.2">
      <c r="A41" s="23" t="s">
        <v>9</v>
      </c>
      <c r="B41" s="25">
        <f t="shared" si="4"/>
        <v>44892</v>
      </c>
      <c r="C41" s="101">
        <f t="shared" si="1"/>
        <v>1</v>
      </c>
      <c r="D41" s="154"/>
      <c r="E41" s="157"/>
      <c r="F41" s="154">
        <v>1</v>
      </c>
      <c r="G41" s="156">
        <v>1</v>
      </c>
      <c r="H41" s="24" t="str">
        <f>IF(ISNA(VLOOKUP($G41,front!$J$12:$L$17,2,FALSE)),"",VLOOKUP($G41,front!$J$12:$L$17,2,FALSE))</f>
        <v>SAS ABN</v>
      </c>
      <c r="I41" s="24" t="str">
        <f>IF(ISNA(VLOOKUP($G41,front!$J$12:$L$17,3,FALSE)),"",VLOOKUP($G41,front!$J$12:$L$17,3,FALSE))</f>
        <v>FRAAI</v>
      </c>
      <c r="J41" s="171"/>
    </row>
    <row r="42" spans="1:11" s="13" customFormat="1" x14ac:dyDescent="0.2">
      <c r="A42" s="23" t="s">
        <v>10</v>
      </c>
      <c r="B42" s="25">
        <f t="shared" si="4"/>
        <v>44893</v>
      </c>
      <c r="C42" s="101">
        <f t="shared" si="1"/>
        <v>1</v>
      </c>
      <c r="D42" s="154"/>
      <c r="E42" s="157"/>
      <c r="F42" s="154">
        <v>1</v>
      </c>
      <c r="G42" s="156">
        <v>1</v>
      </c>
      <c r="H42" s="24" t="str">
        <f>IF(ISNA(VLOOKUP($G42,front!$J$12:$L$17,2,FALSE)),"",VLOOKUP($G42,front!$J$12:$L$17,2,FALSE))</f>
        <v>SAS ABN</v>
      </c>
      <c r="I42" s="24" t="str">
        <f>IF(ISNA(VLOOKUP($G42,front!$J$12:$L$17,3,FALSE)),"",VLOOKUP($G42,front!$J$12:$L$17,3,FALSE))</f>
        <v>FRAAI</v>
      </c>
      <c r="J42" s="171"/>
    </row>
    <row r="43" spans="1:11" s="13" customFormat="1" x14ac:dyDescent="0.2">
      <c r="A43" s="23" t="s">
        <v>11</v>
      </c>
      <c r="B43" s="25">
        <f t="shared" si="4"/>
        <v>44894</v>
      </c>
      <c r="C43" s="101">
        <f t="shared" si="1"/>
        <v>1</v>
      </c>
      <c r="D43" s="154"/>
      <c r="E43" s="157"/>
      <c r="F43" s="154">
        <v>1</v>
      </c>
      <c r="G43" s="156">
        <v>1</v>
      </c>
      <c r="H43" s="24" t="str">
        <f>IF(ISNA(VLOOKUP($G43,front!$J$12:$L$17,2,FALSE)),"",VLOOKUP($G43,front!$J$12:$L$17,2,FALSE))</f>
        <v>SAS ABN</v>
      </c>
      <c r="I43" s="24" t="str">
        <f>IF(ISNA(VLOOKUP($G43,front!$J$12:$L$17,3,FALSE)),"",VLOOKUP($G43,front!$J$12:$L$17,3,FALSE))</f>
        <v>FRAAI</v>
      </c>
      <c r="J43" s="171"/>
    </row>
    <row r="44" spans="1:11" s="13" customFormat="1" x14ac:dyDescent="0.2">
      <c r="A44" s="23" t="s">
        <v>12</v>
      </c>
      <c r="B44" s="25">
        <f t="shared" si="4"/>
        <v>44895</v>
      </c>
      <c r="C44" s="101">
        <f t="shared" si="1"/>
        <v>1</v>
      </c>
      <c r="D44" s="154"/>
      <c r="E44" s="157"/>
      <c r="F44" s="154">
        <v>1</v>
      </c>
      <c r="G44" s="156">
        <v>1</v>
      </c>
      <c r="H44" s="24" t="str">
        <f>IF(ISNA(VLOOKUP($G44,front!$J$12:$L$17,2,FALSE)),"",VLOOKUP($G44,front!$J$12:$L$17,2,FALSE))</f>
        <v>SAS ABN</v>
      </c>
      <c r="I44" s="24" t="str">
        <f>IF(ISNA(VLOOKUP($G44,front!$J$12:$L$17,3,FALSE)),"",VLOOKUP($G44,front!$J$12:$L$17,3,FALSE))</f>
        <v>FRAAI</v>
      </c>
      <c r="J44" s="171"/>
    </row>
    <row r="45" spans="1:11" s="13" customFormat="1" x14ac:dyDescent="0.2">
      <c r="A45" s="23" t="s">
        <v>13</v>
      </c>
      <c r="B45" s="25"/>
      <c r="C45" s="101">
        <f t="shared" si="1"/>
        <v>0</v>
      </c>
      <c r="D45" s="154"/>
      <c r="E45" s="157"/>
      <c r="F45" s="154"/>
      <c r="G45" s="156"/>
      <c r="H45" s="24" t="str">
        <f>IF(ISNA(VLOOKUP($G45,front!$J$12:$L$17,2,FALSE)),"",VLOOKUP($G45,front!$J$12:$L$17,2,FALSE))</f>
        <v/>
      </c>
      <c r="I45" s="24" t="str">
        <f>IF(ISNA(VLOOKUP($G45,front!$J$12:$L$17,3,FALSE)),"",VLOOKUP($G45,front!$J$12:$L$17,3,FALSE))</f>
        <v/>
      </c>
      <c r="J45" s="171"/>
    </row>
    <row r="46" spans="1:11" s="13" customFormat="1" x14ac:dyDescent="0.2">
      <c r="A46" s="86" t="s">
        <v>14</v>
      </c>
      <c r="B46" s="87"/>
      <c r="C46" s="86">
        <f t="shared" si="1"/>
        <v>0</v>
      </c>
      <c r="D46" s="158"/>
      <c r="E46" s="159"/>
      <c r="F46" s="158"/>
      <c r="G46" s="160"/>
      <c r="H46" s="90" t="str">
        <f>IF(ISNA(VLOOKUP($G46,front!$J$12:$L$17,2,FALSE)),"",VLOOKUP($G46,front!$J$12:$L$17,2,FALSE))</f>
        <v/>
      </c>
      <c r="I46" s="90" t="str">
        <f>IF(ISNA(VLOOKUP($G46,front!$J$12:$L$17,3,FALSE)),"",VLOOKUP($G46,front!$J$12:$L$17,3,FALSE))</f>
        <v/>
      </c>
      <c r="J46" s="170"/>
    </row>
    <row r="47" spans="1:11" s="13" customFormat="1" x14ac:dyDescent="0.2">
      <c r="A47" s="86" t="s">
        <v>8</v>
      </c>
      <c r="B47" s="87"/>
      <c r="C47" s="86">
        <f t="shared" si="1"/>
        <v>0</v>
      </c>
      <c r="D47" s="158"/>
      <c r="E47" s="164"/>
      <c r="F47" s="158"/>
      <c r="G47" s="160"/>
      <c r="H47" s="90" t="str">
        <f>IF(ISNA(VLOOKUP($G47,front!$J$12:$L$17,2,FALSE)),"",VLOOKUP($G47,front!$J$12:$L$17,2,FALSE))</f>
        <v/>
      </c>
      <c r="I47" s="90" t="str">
        <f>IF(ISNA(VLOOKUP($G47,front!$J$12:$L$17,3,FALSE)),"",VLOOKUP($G47,front!$J$12:$L$17,3,FALSE))</f>
        <v/>
      </c>
      <c r="J47" s="170"/>
    </row>
    <row r="48" spans="1:11" s="13" customFormat="1" ht="13.5" thickBot="1" x14ac:dyDescent="0.25">
      <c r="A48" s="92"/>
      <c r="B48" s="93"/>
      <c r="C48" s="94"/>
      <c r="D48" s="165"/>
      <c r="E48" s="166"/>
      <c r="F48" s="167"/>
      <c r="G48" s="168"/>
      <c r="H48" s="96"/>
      <c r="I48" s="96"/>
      <c r="J48" s="172"/>
      <c r="K48"/>
    </row>
    <row r="49" spans="1:12" s="13" customFormat="1" ht="13.5" thickBot="1" x14ac:dyDescent="0.25">
      <c r="A49" s="74"/>
      <c r="B49" s="74"/>
      <c r="C49" s="9">
        <f>SUM(C10:C48)</f>
        <v>21</v>
      </c>
      <c r="D49" s="106">
        <f>SUM(D11:D48)</f>
        <v>0</v>
      </c>
      <c r="F49" s="9">
        <f>SUM(F11:F48)</f>
        <v>21</v>
      </c>
      <c r="H49" s="17"/>
      <c r="I49" s="17"/>
      <c r="J49" s="75"/>
      <c r="K49"/>
    </row>
    <row r="50" spans="1:12" ht="3.75" customHeight="1" x14ac:dyDescent="0.2">
      <c r="A50" s="1"/>
      <c r="B50" s="1"/>
      <c r="C50" s="1"/>
      <c r="D50" s="1"/>
      <c r="E50" s="1"/>
      <c r="F50" s="1"/>
    </row>
    <row r="51" spans="1:12" ht="14.25" customHeight="1" x14ac:dyDescent="0.2">
      <c r="A51" s="40" t="s">
        <v>60</v>
      </c>
      <c r="B51" s="1"/>
      <c r="C51" s="1"/>
      <c r="D51" s="1"/>
      <c r="E51" s="1"/>
      <c r="F51" s="1"/>
    </row>
    <row r="52" spans="1:12" ht="18" customHeight="1" x14ac:dyDescent="0.2">
      <c r="A52" s="45" t="s">
        <v>52</v>
      </c>
      <c r="B52" s="225" t="s">
        <v>53</v>
      </c>
      <c r="C52" s="225"/>
      <c r="D52" s="225"/>
      <c r="E52" s="225"/>
      <c r="F52" s="225"/>
      <c r="G52" s="225"/>
      <c r="H52" s="65"/>
      <c r="I52" s="46" t="s">
        <v>54</v>
      </c>
      <c r="J52" s="46" t="s">
        <v>61</v>
      </c>
      <c r="K52" s="46" t="s">
        <v>55</v>
      </c>
      <c r="L52" s="47" t="s">
        <v>29</v>
      </c>
    </row>
    <row r="53" spans="1:12" x14ac:dyDescent="0.2">
      <c r="A53" s="173"/>
      <c r="B53" s="235"/>
      <c r="C53" s="236"/>
      <c r="D53" s="236"/>
      <c r="E53" s="236"/>
      <c r="F53" s="236"/>
      <c r="G53" s="237"/>
      <c r="H53" s="174"/>
      <c r="I53" s="175"/>
      <c r="J53" s="176"/>
      <c r="K53" s="176"/>
      <c r="L53" s="177"/>
    </row>
    <row r="54" spans="1:12" s="1" customFormat="1" x14ac:dyDescent="0.2">
      <c r="A54" s="178"/>
      <c r="B54" s="238"/>
      <c r="C54" s="239"/>
      <c r="D54" s="239"/>
      <c r="E54" s="239"/>
      <c r="F54" s="239"/>
      <c r="G54" s="240"/>
      <c r="H54" s="179"/>
      <c r="I54" s="180"/>
      <c r="J54" s="181"/>
      <c r="K54" s="181"/>
      <c r="L54" s="182"/>
    </row>
    <row r="55" spans="1:12" s="13" customFormat="1" x14ac:dyDescent="0.2">
      <c r="A55" s="178"/>
      <c r="B55" s="238"/>
      <c r="C55" s="239"/>
      <c r="D55" s="239"/>
      <c r="E55" s="239"/>
      <c r="F55" s="239"/>
      <c r="G55" s="240"/>
      <c r="H55" s="179"/>
      <c r="I55" s="180"/>
      <c r="J55" s="181"/>
      <c r="K55" s="181"/>
      <c r="L55" s="183"/>
    </row>
    <row r="56" spans="1:12" s="13" customFormat="1" x14ac:dyDescent="0.2">
      <c r="A56" s="184"/>
      <c r="B56" s="185"/>
      <c r="C56" s="186"/>
      <c r="D56" s="186"/>
      <c r="E56" s="186"/>
      <c r="F56" s="186"/>
      <c r="G56" s="187"/>
      <c r="H56" s="187"/>
      <c r="I56" s="188"/>
      <c r="J56" s="189"/>
      <c r="K56" s="189"/>
      <c r="L56" s="183"/>
    </row>
    <row r="57" spans="1:12" s="13" customFormat="1" x14ac:dyDescent="0.2">
      <c r="A57" s="184"/>
      <c r="B57" s="185"/>
      <c r="C57" s="186"/>
      <c r="D57" s="186"/>
      <c r="E57" s="186"/>
      <c r="F57" s="186"/>
      <c r="G57" s="187"/>
      <c r="H57" s="187"/>
      <c r="I57" s="188"/>
      <c r="J57" s="189"/>
      <c r="K57" s="189"/>
      <c r="L57" s="183"/>
    </row>
    <row r="58" spans="1:12" s="13" customFormat="1" x14ac:dyDescent="0.2">
      <c r="A58" s="184"/>
      <c r="B58" s="185"/>
      <c r="C58" s="186"/>
      <c r="D58" s="186"/>
      <c r="E58" s="186"/>
      <c r="F58" s="186"/>
      <c r="G58" s="187"/>
      <c r="H58" s="187"/>
      <c r="I58" s="188"/>
      <c r="J58" s="189"/>
      <c r="K58" s="189"/>
      <c r="L58" s="183"/>
    </row>
    <row r="59" spans="1:12" s="13" customFormat="1" x14ac:dyDescent="0.2">
      <c r="A59" s="190"/>
      <c r="B59" s="241"/>
      <c r="C59" s="242"/>
      <c r="D59" s="242"/>
      <c r="E59" s="242"/>
      <c r="F59" s="242"/>
      <c r="G59" s="243"/>
      <c r="H59" s="191"/>
      <c r="I59" s="192"/>
      <c r="J59" s="193"/>
      <c r="K59" s="193"/>
      <c r="L59" s="194"/>
    </row>
    <row r="60" spans="1:12" s="13" customFormat="1" x14ac:dyDescent="0.2">
      <c r="A60"/>
      <c r="B60"/>
      <c r="C60"/>
      <c r="D60"/>
      <c r="E60"/>
      <c r="F60"/>
      <c r="G60"/>
      <c r="H60"/>
      <c r="I60" s="41">
        <f>SUM(I53:I59)</f>
        <v>0</v>
      </c>
      <c r="J60" s="1">
        <f>SUMIF($J$52:$J$59,K60,I$52:I$59)</f>
        <v>0</v>
      </c>
      <c r="K60" s="4" t="s">
        <v>50</v>
      </c>
    </row>
    <row r="61" spans="1:12" s="13" customFormat="1" x14ac:dyDescent="0.2">
      <c r="A61"/>
      <c r="B61"/>
      <c r="C61"/>
      <c r="D61"/>
      <c r="E61"/>
      <c r="F61"/>
      <c r="G61"/>
      <c r="H61"/>
      <c r="I61" s="64">
        <f>+J61+J60</f>
        <v>0</v>
      </c>
      <c r="J61" s="1">
        <f>SUMIF($J$52:$J$59,K61,I$52:I$59)</f>
        <v>0</v>
      </c>
      <c r="K61" s="4" t="s">
        <v>62</v>
      </c>
    </row>
    <row r="62" spans="1:12" x14ac:dyDescent="0.2">
      <c r="J62" s="38" t="s">
        <v>50</v>
      </c>
      <c r="K62" s="38" t="s">
        <v>56</v>
      </c>
    </row>
    <row r="65" spans="1:11" s="138" customFormat="1" ht="6" customHeight="1" x14ac:dyDescent="0.2">
      <c r="K65" s="153"/>
    </row>
    <row r="68" spans="1:11" ht="21.75" customHeight="1" thickBot="1" x14ac:dyDescent="0.25"/>
    <row r="69" spans="1:11" x14ac:dyDescent="0.2">
      <c r="E69" s="107" t="s">
        <v>16</v>
      </c>
      <c r="F69" s="108">
        <f>SUMIF($E$11:$E$48,E69,$D$11:$D$48)</f>
        <v>0</v>
      </c>
    </row>
    <row r="70" spans="1:11" x14ac:dyDescent="0.2">
      <c r="A70" s="78" t="s">
        <v>66</v>
      </c>
      <c r="B70" s="79" t="s">
        <v>67</v>
      </c>
      <c r="E70" s="109" t="s">
        <v>22</v>
      </c>
      <c r="F70" s="108">
        <f t="shared" ref="F70:F79" si="5">SUMIF($E$11:$E$48,E70,$D$11:$D$48)</f>
        <v>0</v>
      </c>
      <c r="J70" s="44" t="s">
        <v>62</v>
      </c>
      <c r="K70" s="44" t="s">
        <v>57</v>
      </c>
    </row>
    <row r="71" spans="1:11" x14ac:dyDescent="0.2">
      <c r="A71" s="116">
        <f t="shared" ref="A71:A76" si="6">SUMIF($G$11:$G$48,$B71,$F$11:$F$48)</f>
        <v>21</v>
      </c>
      <c r="B71" s="1">
        <v>1</v>
      </c>
      <c r="E71" s="109" t="s">
        <v>21</v>
      </c>
      <c r="F71" s="108">
        <f t="shared" si="5"/>
        <v>0</v>
      </c>
      <c r="J71" s="39"/>
      <c r="K71" s="39" t="s">
        <v>59</v>
      </c>
    </row>
    <row r="72" spans="1:11" x14ac:dyDescent="0.2">
      <c r="A72" s="116">
        <f t="shared" si="6"/>
        <v>0</v>
      </c>
      <c r="B72" s="1">
        <v>2</v>
      </c>
      <c r="E72" s="109" t="s">
        <v>18</v>
      </c>
      <c r="F72" s="108">
        <f t="shared" si="5"/>
        <v>0</v>
      </c>
    </row>
    <row r="73" spans="1:11" x14ac:dyDescent="0.2">
      <c r="A73" s="116">
        <f t="shared" si="6"/>
        <v>0</v>
      </c>
      <c r="B73" s="1">
        <v>3</v>
      </c>
      <c r="E73" s="109" t="s">
        <v>73</v>
      </c>
      <c r="F73" s="108">
        <f t="shared" si="5"/>
        <v>0</v>
      </c>
    </row>
    <row r="74" spans="1:11" x14ac:dyDescent="0.2">
      <c r="A74" s="116">
        <f t="shared" si="6"/>
        <v>0</v>
      </c>
      <c r="B74" s="1">
        <v>4</v>
      </c>
      <c r="E74" s="109" t="s">
        <v>74</v>
      </c>
      <c r="F74" s="108">
        <f t="shared" si="5"/>
        <v>0</v>
      </c>
    </row>
    <row r="75" spans="1:11" x14ac:dyDescent="0.2">
      <c r="A75" s="116">
        <f t="shared" si="6"/>
        <v>0</v>
      </c>
      <c r="B75" s="1">
        <v>5</v>
      </c>
      <c r="E75" s="109" t="s">
        <v>26</v>
      </c>
      <c r="F75" s="108">
        <f t="shared" si="5"/>
        <v>0</v>
      </c>
    </row>
    <row r="76" spans="1:11" x14ac:dyDescent="0.2">
      <c r="A76" s="116">
        <f t="shared" si="6"/>
        <v>0</v>
      </c>
      <c r="B76" s="1">
        <v>6</v>
      </c>
      <c r="E76" s="109" t="s">
        <v>25</v>
      </c>
      <c r="F76" s="108">
        <f t="shared" si="5"/>
        <v>0</v>
      </c>
    </row>
    <row r="77" spans="1:11" x14ac:dyDescent="0.2">
      <c r="A77" s="117">
        <f>SUM(A71:A76)</f>
        <v>21</v>
      </c>
      <c r="E77" s="109" t="s">
        <v>46</v>
      </c>
      <c r="F77" s="108">
        <f t="shared" si="5"/>
        <v>0</v>
      </c>
    </row>
    <row r="78" spans="1:11" x14ac:dyDescent="0.2">
      <c r="E78" s="109" t="s">
        <v>48</v>
      </c>
      <c r="F78" s="108">
        <f t="shared" si="5"/>
        <v>0</v>
      </c>
    </row>
    <row r="79" spans="1:11" x14ac:dyDescent="0.2">
      <c r="E79" s="109" t="s">
        <v>50</v>
      </c>
      <c r="F79" s="108">
        <f t="shared" si="5"/>
        <v>0</v>
      </c>
    </row>
    <row r="80" spans="1:11" ht="13.5" thickBot="1" x14ac:dyDescent="0.25">
      <c r="E80" s="108"/>
      <c r="F80" s="108"/>
    </row>
    <row r="81" spans="5:6" ht="13.5" thickBot="1" x14ac:dyDescent="0.25">
      <c r="E81" s="108"/>
      <c r="F81" s="110">
        <f>SUM(F69:F80)</f>
        <v>0</v>
      </c>
    </row>
  </sheetData>
  <sheetProtection sheet="1" objects="1" scenarios="1"/>
  <mergeCells count="11">
    <mergeCell ref="B53:G53"/>
    <mergeCell ref="B54:G54"/>
    <mergeCell ref="B55:G55"/>
    <mergeCell ref="B59:G59"/>
    <mergeCell ref="C2:D2"/>
    <mergeCell ref="C3:D3"/>
    <mergeCell ref="A7:J7"/>
    <mergeCell ref="B52:G52"/>
    <mergeCell ref="D9:E9"/>
    <mergeCell ref="F9:G9"/>
    <mergeCell ref="C4:F4"/>
  </mergeCells>
  <dataValidations count="3">
    <dataValidation type="list" allowBlank="1" showInputMessage="1" showErrorMessage="1" sqref="E11:E48" xr:uid="{00000000-0002-0000-0D00-000000000000}">
      <formula1>$E$69:$E$79</formula1>
    </dataValidation>
    <dataValidation type="list" allowBlank="1" showInputMessage="1" showErrorMessage="1" sqref="J53:J59" xr:uid="{00000000-0002-0000-0D00-000001000000}">
      <formula1>$J$62:$J$71</formula1>
    </dataValidation>
    <dataValidation type="list" allowBlank="1" showInputMessage="1" showErrorMessage="1" sqref="K53:K59" xr:uid="{00000000-0002-0000-0D00-000002000000}">
      <formula1>$K$62:$K$71</formula1>
    </dataValidation>
  </dataValidations>
  <pageMargins left="0.35433070866141736" right="0.27559055118110237" top="0.59055118110236227" bottom="0.74803149606299213" header="0.31496062992125984" footer="0.31496062992125984"/>
  <pageSetup paperSize="9" orientation="portrait" r:id="rId1"/>
  <headerFooter>
    <oddFooter>&amp;L&amp;D&amp;R&amp;F  -  &amp;A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D00-000003000000}">
          <x14:formula1>
            <xm:f>front!$J$36:$J$47</xm:f>
          </x14:formula1>
          <xm:sqref>E50:F50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0000"/>
    <pageSetUpPr fitToPage="1"/>
  </sheetPr>
  <dimension ref="A1:O81"/>
  <sheetViews>
    <sheetView showGridLines="0" tabSelected="1" workbookViewId="0">
      <pane ySplit="10" topLeftCell="A11" activePane="bottomLeft" state="frozen"/>
      <selection activeCell="H45" sqref="H45"/>
      <selection pane="bottomLeft" activeCell="G39" sqref="G39"/>
    </sheetView>
  </sheetViews>
  <sheetFormatPr defaultRowHeight="12.75" x14ac:dyDescent="0.2"/>
  <cols>
    <col min="1" max="1" width="6.85546875" customWidth="1"/>
    <col min="2" max="2" width="8.7109375" customWidth="1"/>
    <col min="3" max="3" width="7" customWidth="1"/>
    <col min="4" max="4" width="7.85546875" customWidth="1"/>
    <col min="5" max="5" width="6.85546875" customWidth="1"/>
    <col min="6" max="6" width="9.42578125" customWidth="1"/>
    <col min="7" max="7" width="7.140625" customWidth="1"/>
    <col min="8" max="9" width="11.85546875" customWidth="1"/>
    <col min="10" max="10" width="18.42578125" customWidth="1"/>
    <col min="11" max="11" width="15.28515625" style="4" customWidth="1"/>
    <col min="12" max="12" width="19.85546875" customWidth="1"/>
    <col min="14" max="14" width="12.42578125" customWidth="1"/>
    <col min="15" max="15" width="32.5703125" customWidth="1"/>
  </cols>
  <sheetData>
    <row r="1" spans="1:15" ht="15.75" x14ac:dyDescent="0.25">
      <c r="A1" s="33"/>
      <c r="B1" s="33"/>
      <c r="C1" s="33"/>
      <c r="D1" s="33"/>
      <c r="E1" s="33"/>
      <c r="F1" s="33"/>
      <c r="G1" s="33"/>
      <c r="H1" s="33"/>
      <c r="I1" s="33"/>
      <c r="J1" s="33"/>
      <c r="O1" s="13"/>
    </row>
    <row r="2" spans="1:15" ht="15.75" x14ac:dyDescent="0.25">
      <c r="A2" s="14" t="s">
        <v>3</v>
      </c>
      <c r="B2" s="148"/>
      <c r="C2" s="217">
        <f>+front!K6</f>
        <v>2023</v>
      </c>
      <c r="D2" s="217"/>
      <c r="E2" s="15"/>
      <c r="F2" s="15"/>
      <c r="G2" s="5"/>
      <c r="H2" s="66"/>
      <c r="I2" s="32"/>
      <c r="J2" s="32"/>
      <c r="O2" s="13"/>
    </row>
    <row r="3" spans="1:15" ht="15.75" x14ac:dyDescent="0.25">
      <c r="A3" s="16" t="s">
        <v>4</v>
      </c>
      <c r="B3" s="149"/>
      <c r="C3" s="246" t="s">
        <v>43</v>
      </c>
      <c r="D3" s="218"/>
      <c r="E3" s="17"/>
      <c r="F3" s="17"/>
      <c r="G3" s="6"/>
      <c r="H3" s="66"/>
      <c r="I3" s="32"/>
      <c r="J3" s="32"/>
      <c r="O3" s="13"/>
    </row>
    <row r="4" spans="1:15" ht="15.75" x14ac:dyDescent="0.25">
      <c r="A4" s="18" t="s">
        <v>32</v>
      </c>
      <c r="B4" s="150"/>
      <c r="C4" s="224" t="str">
        <f>+front!K10</f>
        <v>Egor Lipchinskiy</v>
      </c>
      <c r="D4" s="224"/>
      <c r="E4" s="224"/>
      <c r="F4" s="224"/>
      <c r="G4" s="7"/>
      <c r="H4" s="66"/>
      <c r="I4" s="32"/>
      <c r="J4" s="32"/>
      <c r="O4" s="13"/>
    </row>
    <row r="5" spans="1:15" x14ac:dyDescent="0.2">
      <c r="H5" s="17"/>
      <c r="O5" s="13"/>
    </row>
    <row r="6" spans="1:15" ht="9.6" customHeight="1" x14ac:dyDescent="0.25">
      <c r="H6" s="17"/>
      <c r="J6" s="34"/>
      <c r="O6" s="13"/>
    </row>
    <row r="7" spans="1:15" ht="18.75" x14ac:dyDescent="0.3">
      <c r="A7" s="244" t="str">
        <f>+front!A7</f>
        <v>ISx4 Timesheet</v>
      </c>
      <c r="B7" s="244"/>
      <c r="C7" s="244"/>
      <c r="D7" s="244"/>
      <c r="E7" s="244"/>
      <c r="F7" s="244"/>
      <c r="G7" s="244"/>
      <c r="H7" s="244"/>
      <c r="I7" s="244"/>
      <c r="J7" s="244"/>
      <c r="O7" s="13"/>
    </row>
    <row r="8" spans="1:15" ht="13.35" customHeight="1" thickBot="1" x14ac:dyDescent="0.25">
      <c r="D8" s="103">
        <f>SUM(D11:D48)</f>
        <v>0</v>
      </c>
      <c r="E8" s="76" t="str">
        <f>IF(F81&lt;&gt;D8,"Out","ok")</f>
        <v>ok</v>
      </c>
      <c r="F8" s="103">
        <f>SUM(F11:F48)</f>
        <v>14</v>
      </c>
      <c r="O8" s="13"/>
    </row>
    <row r="9" spans="1:15" ht="13.5" thickBot="1" x14ac:dyDescent="0.25">
      <c r="A9" s="1">
        <f>VLOOKUP(C3,front!G36:H47,2,FALSE)</f>
        <v>21</v>
      </c>
      <c r="B9" s="76" t="str">
        <f>IF(C9&lt;&gt;A9,"Out","ok")</f>
        <v>Out</v>
      </c>
      <c r="C9" s="80">
        <f>+C49</f>
        <v>14</v>
      </c>
      <c r="D9" s="220" t="s">
        <v>68</v>
      </c>
      <c r="E9" s="221"/>
      <c r="F9" s="247" t="s">
        <v>67</v>
      </c>
      <c r="G9" s="248"/>
      <c r="H9" s="76" t="str">
        <f>IF(A77&lt;&gt;F8,"Out","ok")</f>
        <v>ok</v>
      </c>
      <c r="L9" s="42"/>
      <c r="M9" s="13"/>
      <c r="N9" s="13"/>
      <c r="O9" s="13"/>
    </row>
    <row r="10" spans="1:15" x14ac:dyDescent="0.2">
      <c r="A10" s="10" t="s">
        <v>6</v>
      </c>
      <c r="B10" s="11" t="s">
        <v>7</v>
      </c>
      <c r="C10" s="21" t="s">
        <v>15</v>
      </c>
      <c r="D10" s="10" t="s">
        <v>69</v>
      </c>
      <c r="E10" s="12" t="s">
        <v>70</v>
      </c>
      <c r="F10" s="11" t="s">
        <v>69</v>
      </c>
      <c r="G10" s="12" t="s">
        <v>71</v>
      </c>
      <c r="H10" s="11" t="s">
        <v>1</v>
      </c>
      <c r="I10" s="11" t="s">
        <v>2</v>
      </c>
      <c r="J10" s="20" t="s">
        <v>29</v>
      </c>
      <c r="K10" s="8"/>
      <c r="L10" s="42"/>
      <c r="M10" s="13"/>
      <c r="N10" s="13"/>
      <c r="O10" s="13"/>
    </row>
    <row r="11" spans="1:15" x14ac:dyDescent="0.2">
      <c r="A11" s="81" t="s">
        <v>14</v>
      </c>
      <c r="B11" s="82"/>
      <c r="C11" s="81">
        <f t="shared" ref="C11:C12" si="0">D11+F11</f>
        <v>0</v>
      </c>
      <c r="D11" s="161"/>
      <c r="E11" s="162"/>
      <c r="F11" s="161"/>
      <c r="G11" s="163"/>
      <c r="H11" s="84" t="str">
        <f>IF(ISNA(VLOOKUP($G11,front!$J$12:$L$17,2,FALSE)),"",VLOOKUP($G11,front!$J$12:$L$17,2,FALSE))</f>
        <v/>
      </c>
      <c r="I11" s="84" t="str">
        <f>IF(ISNA(VLOOKUP($G11,front!$J$12:$L$17,3,FALSE)),"",VLOOKUP($G11,front!$J$12:$L$17,3,FALSE))</f>
        <v/>
      </c>
      <c r="J11" s="169"/>
      <c r="K11" s="13"/>
      <c r="L11" s="42"/>
      <c r="M11" s="13"/>
      <c r="N11" s="13"/>
      <c r="O11" s="13"/>
    </row>
    <row r="12" spans="1:15" s="8" customFormat="1" x14ac:dyDescent="0.2">
      <c r="A12" s="86" t="s">
        <v>8</v>
      </c>
      <c r="B12" s="87"/>
      <c r="C12" s="86">
        <f t="shared" si="0"/>
        <v>0</v>
      </c>
      <c r="D12" s="158"/>
      <c r="E12" s="164"/>
      <c r="F12" s="158"/>
      <c r="G12" s="160"/>
      <c r="H12" s="90" t="str">
        <f>IF(ISNA(VLOOKUP($G12,front!$J$12:$L$17,2,FALSE)),"",VLOOKUP($G12,front!$J$12:$L$17,2,FALSE))</f>
        <v/>
      </c>
      <c r="I12" s="90" t="str">
        <f>IF(ISNA(VLOOKUP($G12,front!$J$12:$L$17,3,FALSE)),"",VLOOKUP($G12,front!$J$12:$L$17,3,FALSE))</f>
        <v/>
      </c>
      <c r="J12" s="170"/>
      <c r="K12" s="13"/>
      <c r="M12" s="13"/>
      <c r="N12" s="13"/>
      <c r="O12" s="13"/>
    </row>
    <row r="13" spans="1:15" s="13" customFormat="1" x14ac:dyDescent="0.2">
      <c r="A13" s="23" t="s">
        <v>9</v>
      </c>
      <c r="B13" s="25"/>
      <c r="C13" s="101">
        <f>D13+F13</f>
        <v>0</v>
      </c>
      <c r="D13" s="154"/>
      <c r="E13" s="155"/>
      <c r="F13" s="154"/>
      <c r="G13" s="156"/>
      <c r="H13" s="24" t="str">
        <f>IF(ISNA(VLOOKUP($G13,front!$J$12:$L$17,2,FALSE)),"",VLOOKUP($G13,front!$J$12:$L$17,2,FALSE))</f>
        <v/>
      </c>
      <c r="I13" s="24" t="str">
        <f>IF(ISNA(VLOOKUP($G13,front!$J$12:$L$17,3,FALSE)),"",VLOOKUP($G13,front!$J$12:$L$17,3,FALSE))</f>
        <v/>
      </c>
      <c r="J13" s="171"/>
      <c r="M13" s="8"/>
      <c r="N13" s="8"/>
    </row>
    <row r="14" spans="1:15" s="13" customFormat="1" x14ac:dyDescent="0.2">
      <c r="A14" s="23" t="s">
        <v>10</v>
      </c>
      <c r="B14" s="25"/>
      <c r="C14" s="101">
        <f t="shared" ref="C14:C47" si="1">D14+F14</f>
        <v>0</v>
      </c>
      <c r="D14" s="154"/>
      <c r="E14" s="155"/>
      <c r="F14" s="154"/>
      <c r="G14" s="156"/>
      <c r="H14" s="24" t="str">
        <f>IF(ISNA(VLOOKUP($G14,front!$J$12:$L$17,2,FALSE)),"",VLOOKUP($G14,front!$J$12:$L$17,2,FALSE))</f>
        <v/>
      </c>
      <c r="I14" s="24" t="str">
        <f>IF(ISNA(VLOOKUP($G14,front!$J$12:$L$17,3,FALSE)),"",VLOOKUP($G14,front!$J$12:$L$17,3,FALSE))</f>
        <v/>
      </c>
      <c r="J14" s="171"/>
    </row>
    <row r="15" spans="1:15" s="13" customFormat="1" x14ac:dyDescent="0.2">
      <c r="A15" s="23" t="s">
        <v>11</v>
      </c>
      <c r="B15" s="25"/>
      <c r="C15" s="101">
        <f t="shared" si="1"/>
        <v>0</v>
      </c>
      <c r="D15" s="154"/>
      <c r="E15" s="157"/>
      <c r="F15" s="154"/>
      <c r="G15" s="156"/>
      <c r="H15" s="24" t="str">
        <f>IF(ISNA(VLOOKUP($G15,front!$J$12:$L$17,2,FALSE)),"",VLOOKUP($G15,front!$J$12:$L$17,2,FALSE))</f>
        <v/>
      </c>
      <c r="I15" s="24" t="str">
        <f>IF(ISNA(VLOOKUP($G15,front!$J$12:$L$17,3,FALSE)),"",VLOOKUP($G15,front!$J$12:$L$17,3,FALSE))</f>
        <v/>
      </c>
      <c r="J15" s="171"/>
    </row>
    <row r="16" spans="1:15" s="13" customFormat="1" x14ac:dyDescent="0.2">
      <c r="A16" s="23" t="s">
        <v>12</v>
      </c>
      <c r="B16" s="25"/>
      <c r="C16" s="101">
        <f t="shared" si="1"/>
        <v>0</v>
      </c>
      <c r="D16" s="154"/>
      <c r="E16" s="157"/>
      <c r="F16" s="154"/>
      <c r="G16" s="156"/>
      <c r="H16" s="24" t="str">
        <f>IF(ISNA(VLOOKUP($G16,front!$J$12:$L$17,2,FALSE)),"",VLOOKUP($G16,front!$J$12:$L$17,2,FALSE))</f>
        <v/>
      </c>
      <c r="I16" s="24" t="str">
        <f>IF(ISNA(VLOOKUP($G16,front!$J$12:$L$17,3,FALSE)),"",VLOOKUP($G16,front!$J$12:$L$17,3,FALSE))</f>
        <v/>
      </c>
      <c r="J16" s="171"/>
    </row>
    <row r="17" spans="1:10" s="13" customFormat="1" x14ac:dyDescent="0.2">
      <c r="A17" s="23" t="s">
        <v>13</v>
      </c>
      <c r="B17" s="25">
        <v>44896</v>
      </c>
      <c r="C17" s="101">
        <f t="shared" si="1"/>
        <v>0.5</v>
      </c>
      <c r="D17" s="154"/>
      <c r="E17" s="157"/>
      <c r="F17" s="154">
        <v>0.5</v>
      </c>
      <c r="G17" s="156">
        <v>1</v>
      </c>
      <c r="H17" s="24" t="str">
        <f>IF(ISNA(VLOOKUP($G17,front!$J$12:$L$17,2,FALSE)),"",VLOOKUP($G17,front!$J$12:$L$17,2,FALSE))</f>
        <v>SAS ABN</v>
      </c>
      <c r="I17" s="24" t="str">
        <f>IF(ISNA(VLOOKUP($G17,front!$J$12:$L$17,3,FALSE)),"",VLOOKUP($G17,front!$J$12:$L$17,3,FALSE))</f>
        <v>FRAAI</v>
      </c>
      <c r="J17" s="171"/>
    </row>
    <row r="18" spans="1:10" s="13" customFormat="1" x14ac:dyDescent="0.2">
      <c r="A18" s="86" t="s">
        <v>14</v>
      </c>
      <c r="B18" s="87">
        <f>+B17+1</f>
        <v>44897</v>
      </c>
      <c r="C18" s="86">
        <f t="shared" si="1"/>
        <v>0</v>
      </c>
      <c r="D18" s="158"/>
      <c r="E18" s="159"/>
      <c r="F18" s="158"/>
      <c r="G18" s="160"/>
      <c r="H18" s="90" t="str">
        <f>IF(ISNA(VLOOKUP($G18,front!$J$12:$L$17,2,FALSE)),"",VLOOKUP($G18,front!$J$12:$L$17,2,FALSE))</f>
        <v/>
      </c>
      <c r="I18" s="90" t="str">
        <f>IF(ISNA(VLOOKUP($G18,front!$J$12:$L$17,3,FALSE)),"",VLOOKUP($G18,front!$J$12:$L$17,3,FALSE))</f>
        <v/>
      </c>
      <c r="J18" s="170"/>
    </row>
    <row r="19" spans="1:10" s="13" customFormat="1" x14ac:dyDescent="0.2">
      <c r="A19" s="86" t="s">
        <v>8</v>
      </c>
      <c r="B19" s="87">
        <f t="shared" ref="B19:B47" si="2">+B18+1</f>
        <v>44898</v>
      </c>
      <c r="C19" s="86">
        <f t="shared" si="1"/>
        <v>0</v>
      </c>
      <c r="D19" s="158"/>
      <c r="E19" s="159"/>
      <c r="F19" s="158"/>
      <c r="G19" s="160"/>
      <c r="H19" s="90" t="str">
        <f>IF(ISNA(VLOOKUP($G19,front!$J$12:$L$17,2,FALSE)),"",VLOOKUP($G19,front!$J$12:$L$17,2,FALSE))</f>
        <v/>
      </c>
      <c r="I19" s="90" t="str">
        <f>IF(ISNA(VLOOKUP($G19,front!$J$12:$L$17,3,FALSE)),"",VLOOKUP($G19,front!$J$12:$L$17,3,FALSE))</f>
        <v/>
      </c>
      <c r="J19" s="170"/>
    </row>
    <row r="20" spans="1:10" s="13" customFormat="1" x14ac:dyDescent="0.2">
      <c r="A20" s="23" t="s">
        <v>9</v>
      </c>
      <c r="B20" s="25">
        <f t="shared" si="2"/>
        <v>44899</v>
      </c>
      <c r="C20" s="101">
        <f t="shared" si="1"/>
        <v>1</v>
      </c>
      <c r="D20" s="154"/>
      <c r="E20" s="157"/>
      <c r="F20" s="154">
        <v>1</v>
      </c>
      <c r="G20" s="156">
        <v>1</v>
      </c>
      <c r="H20" s="24" t="str">
        <f>IF(ISNA(VLOOKUP($G20,front!$J$12:$L$17,2,FALSE)),"",VLOOKUP($G20,front!$J$12:$L$17,2,FALSE))</f>
        <v>SAS ABN</v>
      </c>
      <c r="I20" s="24" t="str">
        <f>IF(ISNA(VLOOKUP($G20,front!$J$12:$L$17,3,FALSE)),"",VLOOKUP($G20,front!$J$12:$L$17,3,FALSE))</f>
        <v>FRAAI</v>
      </c>
      <c r="J20" s="171"/>
    </row>
    <row r="21" spans="1:10" s="13" customFormat="1" x14ac:dyDescent="0.2">
      <c r="A21" s="23" t="s">
        <v>10</v>
      </c>
      <c r="B21" s="25">
        <f t="shared" si="2"/>
        <v>44900</v>
      </c>
      <c r="C21" s="101">
        <f t="shared" si="1"/>
        <v>1</v>
      </c>
      <c r="D21" s="154"/>
      <c r="E21" s="157"/>
      <c r="F21" s="154">
        <v>1</v>
      </c>
      <c r="G21" s="156">
        <v>1</v>
      </c>
      <c r="H21" s="24" t="str">
        <f>IF(ISNA(VLOOKUP($G21,front!$J$12:$L$17,2,FALSE)),"",VLOOKUP($G21,front!$J$12:$L$17,2,FALSE))</f>
        <v>SAS ABN</v>
      </c>
      <c r="I21" s="24" t="str">
        <f>IF(ISNA(VLOOKUP($G21,front!$J$12:$L$17,3,FALSE)),"",VLOOKUP($G21,front!$J$12:$L$17,3,FALSE))</f>
        <v>FRAAI</v>
      </c>
      <c r="J21" s="171"/>
    </row>
    <row r="22" spans="1:10" s="13" customFormat="1" x14ac:dyDescent="0.2">
      <c r="A22" s="23" t="s">
        <v>11</v>
      </c>
      <c r="B22" s="25">
        <f t="shared" si="2"/>
        <v>44901</v>
      </c>
      <c r="C22" s="101">
        <f t="shared" si="1"/>
        <v>1</v>
      </c>
      <c r="D22" s="154"/>
      <c r="E22" s="157"/>
      <c r="F22" s="154">
        <v>1</v>
      </c>
      <c r="G22" s="156">
        <v>1</v>
      </c>
      <c r="H22" s="24" t="str">
        <f>IF(ISNA(VLOOKUP($G22,front!$J$12:$L$17,2,FALSE)),"",VLOOKUP($G22,front!$J$12:$L$17,2,FALSE))</f>
        <v>SAS ABN</v>
      </c>
      <c r="I22" s="24" t="str">
        <f>IF(ISNA(VLOOKUP($G22,front!$J$12:$L$17,3,FALSE)),"",VLOOKUP($G22,front!$J$12:$L$17,3,FALSE))</f>
        <v>FRAAI</v>
      </c>
      <c r="J22" s="171"/>
    </row>
    <row r="23" spans="1:10" s="13" customFormat="1" x14ac:dyDescent="0.2">
      <c r="A23" s="23" t="s">
        <v>12</v>
      </c>
      <c r="B23" s="25">
        <f t="shared" si="2"/>
        <v>44902</v>
      </c>
      <c r="C23" s="101">
        <f t="shared" si="1"/>
        <v>1</v>
      </c>
      <c r="D23" s="154"/>
      <c r="E23" s="157"/>
      <c r="F23" s="154">
        <v>1</v>
      </c>
      <c r="G23" s="156">
        <v>1</v>
      </c>
      <c r="H23" s="24" t="str">
        <f>IF(ISNA(VLOOKUP($G23,front!$J$12:$L$17,2,FALSE)),"",VLOOKUP($G23,front!$J$12:$L$17,2,FALSE))</f>
        <v>SAS ABN</v>
      </c>
      <c r="I23" s="24" t="str">
        <f>IF(ISNA(VLOOKUP($G23,front!$J$12:$L$17,3,FALSE)),"",VLOOKUP($G23,front!$J$12:$L$17,3,FALSE))</f>
        <v>FRAAI</v>
      </c>
      <c r="J23" s="171"/>
    </row>
    <row r="24" spans="1:10" s="13" customFormat="1" x14ac:dyDescent="0.2">
      <c r="A24" s="23" t="s">
        <v>13</v>
      </c>
      <c r="B24" s="25">
        <f t="shared" si="2"/>
        <v>44903</v>
      </c>
      <c r="C24" s="101">
        <f t="shared" si="1"/>
        <v>1</v>
      </c>
      <c r="D24" s="154"/>
      <c r="E24" s="157"/>
      <c r="F24" s="154">
        <v>1</v>
      </c>
      <c r="G24" s="156">
        <v>1</v>
      </c>
      <c r="H24" s="24" t="str">
        <f>IF(ISNA(VLOOKUP($G24,front!$J$12:$L$17,2,FALSE)),"",VLOOKUP($G24,front!$J$12:$L$17,2,FALSE))</f>
        <v>SAS ABN</v>
      </c>
      <c r="I24" s="24" t="str">
        <f>IF(ISNA(VLOOKUP($G24,front!$J$12:$L$17,3,FALSE)),"",VLOOKUP($G24,front!$J$12:$L$17,3,FALSE))</f>
        <v>FRAAI</v>
      </c>
      <c r="J24" s="171"/>
    </row>
    <row r="25" spans="1:10" s="13" customFormat="1" x14ac:dyDescent="0.2">
      <c r="A25" s="86" t="s">
        <v>14</v>
      </c>
      <c r="B25" s="87">
        <f t="shared" si="2"/>
        <v>44904</v>
      </c>
      <c r="C25" s="86">
        <f t="shared" si="1"/>
        <v>0</v>
      </c>
      <c r="D25" s="158"/>
      <c r="E25" s="159"/>
      <c r="F25" s="158"/>
      <c r="G25" s="160"/>
      <c r="H25" s="90" t="str">
        <f>IF(ISNA(VLOOKUP($G25,front!$J$12:$L$17,2,FALSE)),"",VLOOKUP($G25,front!$J$12:$L$17,2,FALSE))</f>
        <v/>
      </c>
      <c r="I25" s="90" t="str">
        <f>IF(ISNA(VLOOKUP($G25,front!$J$12:$L$17,3,FALSE)),"",VLOOKUP($G25,front!$J$12:$L$17,3,FALSE))</f>
        <v/>
      </c>
      <c r="J25" s="170"/>
    </row>
    <row r="26" spans="1:10" s="13" customFormat="1" x14ac:dyDescent="0.2">
      <c r="A26" s="86" t="s">
        <v>8</v>
      </c>
      <c r="B26" s="87">
        <f t="shared" si="2"/>
        <v>44905</v>
      </c>
      <c r="C26" s="86">
        <f t="shared" si="1"/>
        <v>0</v>
      </c>
      <c r="D26" s="158"/>
      <c r="E26" s="159"/>
      <c r="F26" s="158"/>
      <c r="G26" s="160"/>
      <c r="H26" s="90" t="str">
        <f>IF(ISNA(VLOOKUP($G26,front!$J$12:$L$17,2,FALSE)),"",VLOOKUP($G26,front!$J$12:$L$17,2,FALSE))</f>
        <v/>
      </c>
      <c r="I26" s="90" t="str">
        <f>IF(ISNA(VLOOKUP($G26,front!$J$12:$L$17,3,FALSE)),"",VLOOKUP($G26,front!$J$12:$L$17,3,FALSE))</f>
        <v/>
      </c>
      <c r="J26" s="170"/>
    </row>
    <row r="27" spans="1:10" s="13" customFormat="1" x14ac:dyDescent="0.2">
      <c r="A27" s="23" t="s">
        <v>9</v>
      </c>
      <c r="B27" s="25">
        <f t="shared" si="2"/>
        <v>44906</v>
      </c>
      <c r="C27" s="101">
        <f t="shared" si="1"/>
        <v>1</v>
      </c>
      <c r="D27" s="154"/>
      <c r="E27" s="157"/>
      <c r="F27" s="154">
        <v>1</v>
      </c>
      <c r="G27" s="156">
        <v>1</v>
      </c>
      <c r="H27" s="24" t="str">
        <f>IF(ISNA(VLOOKUP($G27,front!$J$12:$L$17,2,FALSE)),"",VLOOKUP($G27,front!$J$12:$L$17,2,FALSE))</f>
        <v>SAS ABN</v>
      </c>
      <c r="I27" s="24" t="str">
        <f>IF(ISNA(VLOOKUP($G27,front!$J$12:$L$17,3,FALSE)),"",VLOOKUP($G27,front!$J$12:$L$17,3,FALSE))</f>
        <v>FRAAI</v>
      </c>
      <c r="J27" s="171"/>
    </row>
    <row r="28" spans="1:10" s="13" customFormat="1" x14ac:dyDescent="0.2">
      <c r="A28" s="23" t="s">
        <v>10</v>
      </c>
      <c r="B28" s="25">
        <f t="shared" si="2"/>
        <v>44907</v>
      </c>
      <c r="C28" s="101">
        <f t="shared" si="1"/>
        <v>1</v>
      </c>
      <c r="D28" s="154"/>
      <c r="E28" s="157"/>
      <c r="F28" s="154">
        <v>1</v>
      </c>
      <c r="G28" s="156">
        <v>1</v>
      </c>
      <c r="H28" s="24" t="str">
        <f>IF(ISNA(VLOOKUP($G28,front!$J$12:$L$17,2,FALSE)),"",VLOOKUP($G28,front!$J$12:$L$17,2,FALSE))</f>
        <v>SAS ABN</v>
      </c>
      <c r="I28" s="24" t="str">
        <f>IF(ISNA(VLOOKUP($G28,front!$J$12:$L$17,3,FALSE)),"",VLOOKUP($G28,front!$J$12:$L$17,3,FALSE))</f>
        <v>FRAAI</v>
      </c>
      <c r="J28" s="171"/>
    </row>
    <row r="29" spans="1:10" s="13" customFormat="1" x14ac:dyDescent="0.2">
      <c r="A29" s="23" t="s">
        <v>11</v>
      </c>
      <c r="B29" s="25">
        <f t="shared" si="2"/>
        <v>44908</v>
      </c>
      <c r="C29" s="101">
        <f t="shared" si="1"/>
        <v>1</v>
      </c>
      <c r="D29" s="154"/>
      <c r="E29" s="157"/>
      <c r="F29" s="154">
        <v>1</v>
      </c>
      <c r="G29" s="156">
        <v>1</v>
      </c>
      <c r="H29" s="24" t="str">
        <f>IF(ISNA(VLOOKUP($G29,front!$J$12:$L$17,2,FALSE)),"",VLOOKUP($G29,front!$J$12:$L$17,2,FALSE))</f>
        <v>SAS ABN</v>
      </c>
      <c r="I29" s="24" t="str">
        <f>IF(ISNA(VLOOKUP($G29,front!$J$12:$L$17,3,FALSE)),"",VLOOKUP($G29,front!$J$12:$L$17,3,FALSE))</f>
        <v>FRAAI</v>
      </c>
      <c r="J29" s="171"/>
    </row>
    <row r="30" spans="1:10" s="13" customFormat="1" x14ac:dyDescent="0.2">
      <c r="A30" s="23" t="s">
        <v>12</v>
      </c>
      <c r="B30" s="25">
        <f t="shared" si="2"/>
        <v>44909</v>
      </c>
      <c r="C30" s="101">
        <f t="shared" si="1"/>
        <v>1</v>
      </c>
      <c r="D30" s="154"/>
      <c r="E30" s="157"/>
      <c r="F30" s="154">
        <v>1</v>
      </c>
      <c r="G30" s="156">
        <v>1</v>
      </c>
      <c r="H30" s="24" t="str">
        <f>IF(ISNA(VLOOKUP($G30,front!$J$12:$L$17,2,FALSE)),"",VLOOKUP($G30,front!$J$12:$L$17,2,FALSE))</f>
        <v>SAS ABN</v>
      </c>
      <c r="I30" s="24" t="str">
        <f>IF(ISNA(VLOOKUP($G30,front!$J$12:$L$17,3,FALSE)),"",VLOOKUP($G30,front!$J$12:$L$17,3,FALSE))</f>
        <v>FRAAI</v>
      </c>
      <c r="J30" s="171"/>
    </row>
    <row r="31" spans="1:10" s="13" customFormat="1" x14ac:dyDescent="0.2">
      <c r="A31" s="23" t="s">
        <v>13</v>
      </c>
      <c r="B31" s="25">
        <f t="shared" si="2"/>
        <v>44910</v>
      </c>
      <c r="C31" s="101">
        <f t="shared" si="1"/>
        <v>0.5</v>
      </c>
      <c r="D31" s="154"/>
      <c r="E31" s="157"/>
      <c r="F31" s="154">
        <v>0.5</v>
      </c>
      <c r="G31" s="156">
        <v>1</v>
      </c>
      <c r="H31" s="24" t="str">
        <f>IF(ISNA(VLOOKUP($G31,front!$J$12:$L$17,2,FALSE)),"",VLOOKUP($G31,front!$J$12:$L$17,2,FALSE))</f>
        <v>SAS ABN</v>
      </c>
      <c r="I31" s="24" t="str">
        <f>IF(ISNA(VLOOKUP($G31,front!$J$12:$L$17,3,FALSE)),"",VLOOKUP($G31,front!$J$12:$L$17,3,FALSE))</f>
        <v>FRAAI</v>
      </c>
      <c r="J31" s="171"/>
    </row>
    <row r="32" spans="1:10" s="13" customFormat="1" x14ac:dyDescent="0.2">
      <c r="A32" s="86" t="s">
        <v>14</v>
      </c>
      <c r="B32" s="87">
        <f t="shared" si="2"/>
        <v>44911</v>
      </c>
      <c r="C32" s="86">
        <f t="shared" si="1"/>
        <v>0</v>
      </c>
      <c r="D32" s="158"/>
      <c r="E32" s="159"/>
      <c r="F32" s="158"/>
      <c r="G32" s="160"/>
      <c r="H32" s="90" t="str">
        <f>IF(ISNA(VLOOKUP($G32,front!$J$12:$L$17,2,FALSE)),"",VLOOKUP($G32,front!$J$12:$L$17,2,FALSE))</f>
        <v/>
      </c>
      <c r="I32" s="90" t="str">
        <f>IF(ISNA(VLOOKUP($G32,front!$J$12:$L$17,3,FALSE)),"",VLOOKUP($G32,front!$J$12:$L$17,3,FALSE))</f>
        <v/>
      </c>
      <c r="J32" s="170"/>
    </row>
    <row r="33" spans="1:11" s="13" customFormat="1" x14ac:dyDescent="0.2">
      <c r="A33" s="86" t="s">
        <v>8</v>
      </c>
      <c r="B33" s="87">
        <f t="shared" si="2"/>
        <v>44912</v>
      </c>
      <c r="C33" s="86">
        <f t="shared" si="1"/>
        <v>0</v>
      </c>
      <c r="D33" s="158"/>
      <c r="E33" s="159"/>
      <c r="F33" s="158"/>
      <c r="G33" s="160"/>
      <c r="H33" s="90" t="str">
        <f>IF(ISNA(VLOOKUP($G33,front!$J$12:$L$17,2,FALSE)),"",VLOOKUP($G33,front!$J$12:$L$17,2,FALSE))</f>
        <v/>
      </c>
      <c r="I33" s="90" t="str">
        <f>IF(ISNA(VLOOKUP($G33,front!$J$12:$L$17,3,FALSE)),"",VLOOKUP($G33,front!$J$12:$L$17,3,FALSE))</f>
        <v/>
      </c>
      <c r="J33" s="170"/>
    </row>
    <row r="34" spans="1:11" s="13" customFormat="1" x14ac:dyDescent="0.2">
      <c r="A34" s="23" t="s">
        <v>9</v>
      </c>
      <c r="B34" s="25">
        <f t="shared" si="2"/>
        <v>44913</v>
      </c>
      <c r="C34" s="101">
        <f t="shared" si="1"/>
        <v>1</v>
      </c>
      <c r="D34" s="154"/>
      <c r="E34" s="157"/>
      <c r="F34" s="154">
        <v>1</v>
      </c>
      <c r="G34" s="156">
        <v>1</v>
      </c>
      <c r="H34" s="24" t="str">
        <f>IF(ISNA(VLOOKUP($G34,front!$J$12:$L$17,2,FALSE)),"",VLOOKUP($G34,front!$J$12:$L$17,2,FALSE))</f>
        <v>SAS ABN</v>
      </c>
      <c r="I34" s="24" t="str">
        <f>IF(ISNA(VLOOKUP($G34,front!$J$12:$L$17,3,FALSE)),"",VLOOKUP($G34,front!$J$12:$L$17,3,FALSE))</f>
        <v>FRAAI</v>
      </c>
      <c r="J34" s="171"/>
    </row>
    <row r="35" spans="1:11" s="13" customFormat="1" x14ac:dyDescent="0.2">
      <c r="A35" s="23" t="s">
        <v>10</v>
      </c>
      <c r="B35" s="25">
        <f t="shared" si="2"/>
        <v>44914</v>
      </c>
      <c r="C35" s="101">
        <f t="shared" si="1"/>
        <v>1</v>
      </c>
      <c r="D35" s="154"/>
      <c r="E35" s="157"/>
      <c r="F35" s="154">
        <v>1</v>
      </c>
      <c r="G35" s="156">
        <v>1</v>
      </c>
      <c r="H35" s="24" t="str">
        <f>IF(ISNA(VLOOKUP($G35,front!$J$12:$L$17,2,FALSE)),"",VLOOKUP($G35,front!$J$12:$L$17,2,FALSE))</f>
        <v>SAS ABN</v>
      </c>
      <c r="I35" s="24" t="str">
        <f>IF(ISNA(VLOOKUP($G35,front!$J$12:$L$17,3,FALSE)),"",VLOOKUP($G35,front!$J$12:$L$17,3,FALSE))</f>
        <v>FRAAI</v>
      </c>
      <c r="J35" s="171"/>
    </row>
    <row r="36" spans="1:11" s="13" customFormat="1" x14ac:dyDescent="0.2">
      <c r="A36" s="23" t="s">
        <v>11</v>
      </c>
      <c r="B36" s="25">
        <f t="shared" si="2"/>
        <v>44915</v>
      </c>
      <c r="C36" s="101">
        <f t="shared" si="1"/>
        <v>1</v>
      </c>
      <c r="D36" s="154"/>
      <c r="E36" s="157"/>
      <c r="F36" s="154">
        <v>1</v>
      </c>
      <c r="G36" s="156">
        <v>1</v>
      </c>
      <c r="H36" s="24" t="str">
        <f>IF(ISNA(VLOOKUP($G36,front!$J$12:$L$17,2,FALSE)),"",VLOOKUP($G36,front!$J$12:$L$17,2,FALSE))</f>
        <v>SAS ABN</v>
      </c>
      <c r="I36" s="24" t="str">
        <f>IF(ISNA(VLOOKUP($G36,front!$J$12:$L$17,3,FALSE)),"",VLOOKUP($G36,front!$J$12:$L$17,3,FALSE))</f>
        <v>FRAAI</v>
      </c>
      <c r="J36" s="171"/>
    </row>
    <row r="37" spans="1:11" s="13" customFormat="1" x14ac:dyDescent="0.2">
      <c r="A37" s="23" t="s">
        <v>12</v>
      </c>
      <c r="B37" s="25">
        <f t="shared" si="2"/>
        <v>44916</v>
      </c>
      <c r="C37" s="101">
        <f t="shared" si="1"/>
        <v>1</v>
      </c>
      <c r="D37" s="154"/>
      <c r="E37" s="157"/>
      <c r="F37" s="154">
        <v>1</v>
      </c>
      <c r="G37" s="156">
        <v>1</v>
      </c>
      <c r="H37" s="24" t="str">
        <f>IF(ISNA(VLOOKUP($G37,front!$J$12:$L$17,2,FALSE)),"",VLOOKUP($G37,front!$J$12:$L$17,2,FALSE))</f>
        <v>SAS ABN</v>
      </c>
      <c r="I37" s="24" t="str">
        <f>IF(ISNA(VLOOKUP($G37,front!$J$12:$L$17,3,FALSE)),"",VLOOKUP($G37,front!$J$12:$L$17,3,FALSE))</f>
        <v>FRAAI</v>
      </c>
      <c r="J37" s="171"/>
    </row>
    <row r="38" spans="1:11" s="13" customFormat="1" x14ac:dyDescent="0.2">
      <c r="A38" s="23" t="s">
        <v>13</v>
      </c>
      <c r="B38" s="25">
        <f t="shared" si="2"/>
        <v>44917</v>
      </c>
      <c r="C38" s="101">
        <f t="shared" si="1"/>
        <v>0</v>
      </c>
      <c r="D38" s="154">
        <v>0</v>
      </c>
      <c r="E38" s="157" t="s">
        <v>22</v>
      </c>
      <c r="F38" s="154"/>
      <c r="G38" s="156"/>
      <c r="H38" s="24" t="str">
        <f>IF(ISNA(VLOOKUP($G38,front!$J$12:$L$17,2,FALSE)),"",VLOOKUP($G38,front!$J$12:$L$17,2,FALSE))</f>
        <v/>
      </c>
      <c r="I38" s="24" t="str">
        <f>IF(ISNA(VLOOKUP($G38,front!$J$12:$L$17,3,FALSE)),"",VLOOKUP($G38,front!$J$12:$L$17,3,FALSE))</f>
        <v/>
      </c>
      <c r="J38" s="171"/>
    </row>
    <row r="39" spans="1:11" s="13" customFormat="1" x14ac:dyDescent="0.2">
      <c r="A39" s="86" t="s">
        <v>14</v>
      </c>
      <c r="B39" s="87">
        <f t="shared" si="2"/>
        <v>44918</v>
      </c>
      <c r="C39" s="86">
        <f t="shared" si="1"/>
        <v>0</v>
      </c>
      <c r="D39" s="158"/>
      <c r="E39" s="159"/>
      <c r="F39" s="158"/>
      <c r="G39" s="160"/>
      <c r="H39" s="90" t="str">
        <f>IF(ISNA(VLOOKUP($G39,front!$J$12:$L$17,2,FALSE)),"",VLOOKUP($G39,front!$J$12:$L$17,2,FALSE))</f>
        <v/>
      </c>
      <c r="I39" s="90" t="str">
        <f>IF(ISNA(VLOOKUP($G39,front!$J$12:$L$17,3,FALSE)),"",VLOOKUP($G39,front!$J$12:$L$17,3,FALSE))</f>
        <v/>
      </c>
      <c r="J39" s="170"/>
    </row>
    <row r="40" spans="1:11" s="13" customFormat="1" x14ac:dyDescent="0.2">
      <c r="A40" s="86" t="s">
        <v>8</v>
      </c>
      <c r="B40" s="87">
        <f t="shared" si="2"/>
        <v>44919</v>
      </c>
      <c r="C40" s="86">
        <f t="shared" si="1"/>
        <v>0</v>
      </c>
      <c r="D40" s="158"/>
      <c r="E40" s="159"/>
      <c r="F40" s="158"/>
      <c r="G40" s="160"/>
      <c r="H40" s="90" t="str">
        <f>IF(ISNA(VLOOKUP($G40,front!$J$12:$L$17,2,FALSE)),"",VLOOKUP($G40,front!$J$12:$L$17,2,FALSE))</f>
        <v/>
      </c>
      <c r="I40" s="90" t="str">
        <f>IF(ISNA(VLOOKUP($G40,front!$J$12:$L$17,3,FALSE)),"",VLOOKUP($G40,front!$J$12:$L$17,3,FALSE))</f>
        <v/>
      </c>
      <c r="J40" s="170"/>
    </row>
    <row r="41" spans="1:11" s="13" customFormat="1" x14ac:dyDescent="0.2">
      <c r="A41" s="23" t="s">
        <v>9</v>
      </c>
      <c r="B41" s="25">
        <f t="shared" si="2"/>
        <v>44920</v>
      </c>
      <c r="C41" s="101">
        <f t="shared" si="1"/>
        <v>0</v>
      </c>
      <c r="D41" s="154">
        <v>0</v>
      </c>
      <c r="E41" s="157" t="s">
        <v>22</v>
      </c>
      <c r="F41" s="154"/>
      <c r="G41" s="156"/>
      <c r="H41" s="24" t="str">
        <f>IF(ISNA(VLOOKUP($G41,front!$J$12:$L$17,2,FALSE)),"",VLOOKUP($G41,front!$J$12:$L$17,2,FALSE))</f>
        <v/>
      </c>
      <c r="I41" s="24" t="str">
        <f>IF(ISNA(VLOOKUP($G41,front!$J$12:$L$17,3,FALSE)),"",VLOOKUP($G41,front!$J$12:$L$17,3,FALSE))</f>
        <v/>
      </c>
      <c r="J41" s="171"/>
    </row>
    <row r="42" spans="1:11" s="13" customFormat="1" x14ac:dyDescent="0.2">
      <c r="A42" s="23" t="s">
        <v>10</v>
      </c>
      <c r="B42" s="25">
        <f t="shared" si="2"/>
        <v>44921</v>
      </c>
      <c r="C42" s="101">
        <f t="shared" si="1"/>
        <v>0</v>
      </c>
      <c r="D42" s="154">
        <v>0</v>
      </c>
      <c r="E42" s="157" t="s">
        <v>22</v>
      </c>
      <c r="F42" s="154"/>
      <c r="G42" s="156"/>
      <c r="H42" s="24" t="str">
        <f>IF(ISNA(VLOOKUP($G42,front!$J$12:$L$17,2,FALSE)),"",VLOOKUP($G42,front!$J$12:$L$17,2,FALSE))</f>
        <v/>
      </c>
      <c r="I42" s="24" t="str">
        <f>IF(ISNA(VLOOKUP($G42,front!$J$12:$L$17,3,FALSE)),"",VLOOKUP($G42,front!$J$12:$L$17,3,FALSE))</f>
        <v/>
      </c>
      <c r="J42" s="171"/>
    </row>
    <row r="43" spans="1:11" s="13" customFormat="1" x14ac:dyDescent="0.2">
      <c r="A43" s="23" t="s">
        <v>11</v>
      </c>
      <c r="B43" s="25">
        <f t="shared" si="2"/>
        <v>44922</v>
      </c>
      <c r="C43" s="101">
        <f t="shared" si="1"/>
        <v>0</v>
      </c>
      <c r="D43" s="154">
        <v>0</v>
      </c>
      <c r="E43" s="157" t="s">
        <v>22</v>
      </c>
      <c r="F43" s="154"/>
      <c r="G43" s="156"/>
      <c r="H43" s="24" t="str">
        <f>IF(ISNA(VLOOKUP($G43,front!$J$12:$L$17,2,FALSE)),"",VLOOKUP($G43,front!$J$12:$L$17,2,FALSE))</f>
        <v/>
      </c>
      <c r="I43" s="24" t="str">
        <f>IF(ISNA(VLOOKUP($G43,front!$J$12:$L$17,3,FALSE)),"",VLOOKUP($G43,front!$J$12:$L$17,3,FALSE))</f>
        <v/>
      </c>
      <c r="J43" s="171"/>
    </row>
    <row r="44" spans="1:11" s="13" customFormat="1" x14ac:dyDescent="0.2">
      <c r="A44" s="23" t="s">
        <v>12</v>
      </c>
      <c r="B44" s="25">
        <f t="shared" si="2"/>
        <v>44923</v>
      </c>
      <c r="C44" s="101">
        <f t="shared" si="1"/>
        <v>0</v>
      </c>
      <c r="D44" s="154">
        <v>0</v>
      </c>
      <c r="E44" s="157" t="s">
        <v>22</v>
      </c>
      <c r="F44" s="154"/>
      <c r="G44" s="156"/>
      <c r="H44" s="24" t="str">
        <f>IF(ISNA(VLOOKUP($G44,front!$J$12:$L$17,2,FALSE)),"",VLOOKUP($G44,front!$J$12:$L$17,2,FALSE))</f>
        <v/>
      </c>
      <c r="I44" s="24" t="str">
        <f>IF(ISNA(VLOOKUP($G44,front!$J$12:$L$17,3,FALSE)),"",VLOOKUP($G44,front!$J$12:$L$17,3,FALSE))</f>
        <v/>
      </c>
      <c r="J44" s="171"/>
    </row>
    <row r="45" spans="1:11" s="13" customFormat="1" x14ac:dyDescent="0.2">
      <c r="A45" s="23" t="s">
        <v>13</v>
      </c>
      <c r="B45" s="25">
        <f t="shared" si="2"/>
        <v>44924</v>
      </c>
      <c r="C45" s="101">
        <f t="shared" si="1"/>
        <v>0</v>
      </c>
      <c r="D45" s="154">
        <v>0</v>
      </c>
      <c r="E45" s="157" t="s">
        <v>22</v>
      </c>
      <c r="F45" s="154"/>
      <c r="G45" s="156"/>
      <c r="H45" s="24" t="str">
        <f>IF(ISNA(VLOOKUP($G45,front!$J$12:$L$17,2,FALSE)),"",VLOOKUP($G45,front!$J$12:$L$17,2,FALSE))</f>
        <v/>
      </c>
      <c r="I45" s="24" t="str">
        <f>IF(ISNA(VLOOKUP($G45,front!$J$12:$L$17,3,FALSE)),"",VLOOKUP($G45,front!$J$12:$L$17,3,FALSE))</f>
        <v/>
      </c>
      <c r="J45" s="171"/>
    </row>
    <row r="46" spans="1:11" s="13" customFormat="1" x14ac:dyDescent="0.2">
      <c r="A46" s="86" t="s">
        <v>14</v>
      </c>
      <c r="B46" s="87">
        <f t="shared" si="2"/>
        <v>44925</v>
      </c>
      <c r="C46" s="86">
        <f t="shared" si="1"/>
        <v>0</v>
      </c>
      <c r="D46" s="158"/>
      <c r="E46" s="159"/>
      <c r="F46" s="158"/>
      <c r="G46" s="160"/>
      <c r="H46" s="90" t="str">
        <f>IF(ISNA(VLOOKUP($G46,front!$J$12:$L$17,2,FALSE)),"",VLOOKUP($G46,front!$J$12:$L$17,2,FALSE))</f>
        <v/>
      </c>
      <c r="I46" s="90" t="str">
        <f>IF(ISNA(VLOOKUP($G46,front!$J$12:$L$17,3,FALSE)),"",VLOOKUP($G46,front!$J$12:$L$17,3,FALSE))</f>
        <v/>
      </c>
      <c r="J46" s="170"/>
    </row>
    <row r="47" spans="1:11" s="13" customFormat="1" x14ac:dyDescent="0.2">
      <c r="A47" s="86" t="s">
        <v>8</v>
      </c>
      <c r="B47" s="87">
        <f t="shared" si="2"/>
        <v>44926</v>
      </c>
      <c r="C47" s="86">
        <f t="shared" si="1"/>
        <v>0</v>
      </c>
      <c r="D47" s="158"/>
      <c r="E47" s="164"/>
      <c r="F47" s="158"/>
      <c r="G47" s="160"/>
      <c r="H47" s="90" t="str">
        <f>IF(ISNA(VLOOKUP($G47,front!$J$12:$L$17,2,FALSE)),"",VLOOKUP($G47,front!$J$12:$L$17,2,FALSE))</f>
        <v/>
      </c>
      <c r="I47" s="90" t="str">
        <f>IF(ISNA(VLOOKUP($G47,front!$J$12:$L$17,3,FALSE)),"",VLOOKUP($G47,front!$J$12:$L$17,3,FALSE))</f>
        <v/>
      </c>
      <c r="J47" s="170"/>
    </row>
    <row r="48" spans="1:11" s="13" customFormat="1" ht="13.5" thickBot="1" x14ac:dyDescent="0.25">
      <c r="A48" s="92"/>
      <c r="B48" s="93"/>
      <c r="C48" s="94"/>
      <c r="D48" s="165"/>
      <c r="E48" s="166"/>
      <c r="F48" s="167"/>
      <c r="G48" s="168"/>
      <c r="H48" s="96"/>
      <c r="I48" s="96"/>
      <c r="J48" s="172"/>
      <c r="K48"/>
    </row>
    <row r="49" spans="1:12" s="13" customFormat="1" ht="13.5" thickBot="1" x14ac:dyDescent="0.25">
      <c r="A49" s="74"/>
      <c r="B49" s="74"/>
      <c r="C49" s="9">
        <f>SUM(C10:C48)</f>
        <v>14</v>
      </c>
      <c r="D49" s="106">
        <f>SUM(D11:D48)</f>
        <v>0</v>
      </c>
      <c r="F49" s="9">
        <f>SUM(F11:F48)</f>
        <v>14</v>
      </c>
      <c r="H49" s="17"/>
      <c r="I49" s="17"/>
      <c r="J49" s="75"/>
      <c r="K49"/>
    </row>
    <row r="50" spans="1:12" ht="3.75" customHeight="1" x14ac:dyDescent="0.2">
      <c r="A50" s="1"/>
      <c r="B50" s="1"/>
      <c r="C50" s="1"/>
      <c r="D50" s="1"/>
      <c r="E50" s="1"/>
      <c r="F50" s="1"/>
    </row>
    <row r="51" spans="1:12" ht="14.25" customHeight="1" x14ac:dyDescent="0.2">
      <c r="A51" s="40" t="s">
        <v>60</v>
      </c>
      <c r="B51" s="1"/>
      <c r="C51" s="1"/>
      <c r="D51" s="1"/>
      <c r="E51" s="1"/>
      <c r="F51" s="1"/>
    </row>
    <row r="52" spans="1:12" ht="18" customHeight="1" x14ac:dyDescent="0.2">
      <c r="A52" s="45" t="s">
        <v>52</v>
      </c>
      <c r="B52" s="225" t="s">
        <v>53</v>
      </c>
      <c r="C52" s="225"/>
      <c r="D52" s="225"/>
      <c r="E52" s="225"/>
      <c r="F52" s="225"/>
      <c r="G52" s="225"/>
      <c r="H52" s="65"/>
      <c r="I52" s="46" t="s">
        <v>54</v>
      </c>
      <c r="J52" s="46" t="s">
        <v>61</v>
      </c>
      <c r="K52" s="46" t="s">
        <v>55</v>
      </c>
      <c r="L52" s="47" t="s">
        <v>29</v>
      </c>
    </row>
    <row r="53" spans="1:12" x14ac:dyDescent="0.2">
      <c r="A53" s="173"/>
      <c r="B53" s="235"/>
      <c r="C53" s="236"/>
      <c r="D53" s="236"/>
      <c r="E53" s="236"/>
      <c r="F53" s="236"/>
      <c r="G53" s="237"/>
      <c r="H53" s="174"/>
      <c r="I53" s="175"/>
      <c r="J53" s="176"/>
      <c r="K53" s="176"/>
      <c r="L53" s="177"/>
    </row>
    <row r="54" spans="1:12" s="1" customFormat="1" x14ac:dyDescent="0.2">
      <c r="A54" s="178"/>
      <c r="B54" s="238"/>
      <c r="C54" s="239"/>
      <c r="D54" s="239"/>
      <c r="E54" s="239"/>
      <c r="F54" s="239"/>
      <c r="G54" s="240"/>
      <c r="H54" s="179"/>
      <c r="I54" s="180"/>
      <c r="J54" s="181"/>
      <c r="K54" s="181"/>
      <c r="L54" s="182"/>
    </row>
    <row r="55" spans="1:12" s="13" customFormat="1" x14ac:dyDescent="0.2">
      <c r="A55" s="178"/>
      <c r="B55" s="238"/>
      <c r="C55" s="239"/>
      <c r="D55" s="239"/>
      <c r="E55" s="239"/>
      <c r="F55" s="239"/>
      <c r="G55" s="240"/>
      <c r="H55" s="179"/>
      <c r="I55" s="180"/>
      <c r="J55" s="181"/>
      <c r="K55" s="181"/>
      <c r="L55" s="183"/>
    </row>
    <row r="56" spans="1:12" s="13" customFormat="1" x14ac:dyDescent="0.2">
      <c r="A56" s="184"/>
      <c r="B56" s="185"/>
      <c r="C56" s="186"/>
      <c r="D56" s="186"/>
      <c r="E56" s="186"/>
      <c r="F56" s="186"/>
      <c r="G56" s="187"/>
      <c r="H56" s="187"/>
      <c r="I56" s="188"/>
      <c r="J56" s="189"/>
      <c r="K56" s="189"/>
      <c r="L56" s="183"/>
    </row>
    <row r="57" spans="1:12" s="13" customFormat="1" x14ac:dyDescent="0.2">
      <c r="A57" s="184"/>
      <c r="B57" s="185"/>
      <c r="C57" s="186"/>
      <c r="D57" s="186"/>
      <c r="E57" s="186"/>
      <c r="F57" s="186"/>
      <c r="G57" s="187"/>
      <c r="H57" s="187"/>
      <c r="I57" s="188"/>
      <c r="J57" s="189"/>
      <c r="K57" s="189"/>
      <c r="L57" s="183"/>
    </row>
    <row r="58" spans="1:12" s="13" customFormat="1" x14ac:dyDescent="0.2">
      <c r="A58" s="184"/>
      <c r="B58" s="185"/>
      <c r="C58" s="186"/>
      <c r="D58" s="186"/>
      <c r="E58" s="186"/>
      <c r="F58" s="186"/>
      <c r="G58" s="187"/>
      <c r="H58" s="187"/>
      <c r="I58" s="188"/>
      <c r="J58" s="189"/>
      <c r="K58" s="189"/>
      <c r="L58" s="183"/>
    </row>
    <row r="59" spans="1:12" s="13" customFormat="1" x14ac:dyDescent="0.2">
      <c r="A59" s="190"/>
      <c r="B59" s="241"/>
      <c r="C59" s="242"/>
      <c r="D59" s="242"/>
      <c r="E59" s="242"/>
      <c r="F59" s="242"/>
      <c r="G59" s="243"/>
      <c r="H59" s="191"/>
      <c r="I59" s="192"/>
      <c r="J59" s="193"/>
      <c r="K59" s="193"/>
      <c r="L59" s="194"/>
    </row>
    <row r="60" spans="1:12" s="13" customFormat="1" x14ac:dyDescent="0.2">
      <c r="A60"/>
      <c r="B60"/>
      <c r="C60"/>
      <c r="D60"/>
      <c r="E60"/>
      <c r="F60"/>
      <c r="G60"/>
      <c r="H60"/>
      <c r="I60" s="41">
        <f>SUM(I53:I59)</f>
        <v>0</v>
      </c>
      <c r="J60" s="1">
        <f>SUMIF($J$52:$J$59,K60,I$52:I$59)</f>
        <v>0</v>
      </c>
      <c r="K60" s="4" t="s">
        <v>50</v>
      </c>
    </row>
    <row r="61" spans="1:12" s="13" customFormat="1" x14ac:dyDescent="0.2">
      <c r="A61"/>
      <c r="B61"/>
      <c r="C61"/>
      <c r="D61"/>
      <c r="E61"/>
      <c r="F61"/>
      <c r="G61"/>
      <c r="H61"/>
      <c r="I61" s="64">
        <f>+J61+J60</f>
        <v>0</v>
      </c>
      <c r="J61" s="1">
        <f>SUMIF($J$52:$J$59,K61,I$52:I$59)</f>
        <v>0</v>
      </c>
      <c r="K61" s="4" t="s">
        <v>62</v>
      </c>
    </row>
    <row r="62" spans="1:12" x14ac:dyDescent="0.2">
      <c r="J62" s="38" t="s">
        <v>50</v>
      </c>
      <c r="K62" s="38" t="s">
        <v>56</v>
      </c>
    </row>
    <row r="65" spans="1:11" s="138" customFormat="1" ht="6" customHeight="1" x14ac:dyDescent="0.2">
      <c r="K65" s="153"/>
    </row>
    <row r="68" spans="1:11" ht="21.75" customHeight="1" thickBot="1" x14ac:dyDescent="0.25"/>
    <row r="69" spans="1:11" x14ac:dyDescent="0.2">
      <c r="E69" s="107" t="s">
        <v>16</v>
      </c>
      <c r="F69" s="108">
        <f>SUMIF($E$11:$E$48,E69,$D$11:$D$48)</f>
        <v>0</v>
      </c>
    </row>
    <row r="70" spans="1:11" x14ac:dyDescent="0.2">
      <c r="A70" s="78" t="s">
        <v>66</v>
      </c>
      <c r="B70" s="79" t="s">
        <v>67</v>
      </c>
      <c r="E70" s="109" t="s">
        <v>22</v>
      </c>
      <c r="F70" s="108">
        <f t="shared" ref="F70:F79" si="3">SUMIF($E$11:$E$48,E70,$D$11:$D$48)</f>
        <v>0</v>
      </c>
      <c r="J70" s="44" t="s">
        <v>62</v>
      </c>
      <c r="K70" s="44" t="s">
        <v>57</v>
      </c>
    </row>
    <row r="71" spans="1:11" x14ac:dyDescent="0.2">
      <c r="A71" s="116">
        <f t="shared" ref="A71:A76" si="4">SUMIF($G$11:$G$48,$B71,$F$11:$F$48)</f>
        <v>14</v>
      </c>
      <c r="B71" s="1">
        <v>1</v>
      </c>
      <c r="E71" s="109" t="s">
        <v>21</v>
      </c>
      <c r="F71" s="108">
        <f t="shared" si="3"/>
        <v>0</v>
      </c>
      <c r="J71" s="39"/>
      <c r="K71" s="39" t="s">
        <v>59</v>
      </c>
    </row>
    <row r="72" spans="1:11" x14ac:dyDescent="0.2">
      <c r="A72" s="116">
        <f t="shared" si="4"/>
        <v>0</v>
      </c>
      <c r="B72" s="1">
        <v>2</v>
      </c>
      <c r="E72" s="109" t="s">
        <v>18</v>
      </c>
      <c r="F72" s="108">
        <f t="shared" si="3"/>
        <v>0</v>
      </c>
    </row>
    <row r="73" spans="1:11" x14ac:dyDescent="0.2">
      <c r="A73" s="116">
        <f t="shared" si="4"/>
        <v>0</v>
      </c>
      <c r="B73" s="1">
        <v>3</v>
      </c>
      <c r="E73" s="109" t="s">
        <v>73</v>
      </c>
      <c r="F73" s="108">
        <f t="shared" si="3"/>
        <v>0</v>
      </c>
    </row>
    <row r="74" spans="1:11" x14ac:dyDescent="0.2">
      <c r="A74" s="116">
        <f t="shared" si="4"/>
        <v>0</v>
      </c>
      <c r="B74" s="1">
        <v>4</v>
      </c>
      <c r="E74" s="109" t="s">
        <v>74</v>
      </c>
      <c r="F74" s="108">
        <f t="shared" si="3"/>
        <v>0</v>
      </c>
    </row>
    <row r="75" spans="1:11" x14ac:dyDescent="0.2">
      <c r="A75" s="116">
        <f t="shared" si="4"/>
        <v>0</v>
      </c>
      <c r="B75" s="1">
        <v>5</v>
      </c>
      <c r="E75" s="109" t="s">
        <v>26</v>
      </c>
      <c r="F75" s="108">
        <f t="shared" si="3"/>
        <v>0</v>
      </c>
    </row>
    <row r="76" spans="1:11" x14ac:dyDescent="0.2">
      <c r="A76" s="116">
        <f t="shared" si="4"/>
        <v>0</v>
      </c>
      <c r="B76" s="1">
        <v>6</v>
      </c>
      <c r="E76" s="109" t="s">
        <v>25</v>
      </c>
      <c r="F76" s="108">
        <f t="shared" si="3"/>
        <v>0</v>
      </c>
    </row>
    <row r="77" spans="1:11" x14ac:dyDescent="0.2">
      <c r="A77" s="117">
        <f>SUM(A71:A76)</f>
        <v>14</v>
      </c>
      <c r="E77" s="109" t="s">
        <v>46</v>
      </c>
      <c r="F77" s="108">
        <f t="shared" si="3"/>
        <v>0</v>
      </c>
    </row>
    <row r="78" spans="1:11" x14ac:dyDescent="0.2">
      <c r="E78" s="109" t="s">
        <v>48</v>
      </c>
      <c r="F78" s="108">
        <f t="shared" si="3"/>
        <v>0</v>
      </c>
    </row>
    <row r="79" spans="1:11" x14ac:dyDescent="0.2">
      <c r="E79" s="109" t="s">
        <v>50</v>
      </c>
      <c r="F79" s="108">
        <f t="shared" si="3"/>
        <v>0</v>
      </c>
    </row>
    <row r="80" spans="1:11" ht="13.5" thickBot="1" x14ac:dyDescent="0.25">
      <c r="E80" s="108"/>
      <c r="F80" s="108"/>
    </row>
    <row r="81" spans="5:6" ht="13.5" thickBot="1" x14ac:dyDescent="0.25">
      <c r="E81" s="108"/>
      <c r="F81" s="110">
        <f>SUM(F69:F80)</f>
        <v>0</v>
      </c>
    </row>
  </sheetData>
  <sheetProtection sheet="1" objects="1" scenarios="1"/>
  <mergeCells count="11">
    <mergeCell ref="B53:G53"/>
    <mergeCell ref="B54:G54"/>
    <mergeCell ref="B55:G55"/>
    <mergeCell ref="B59:G59"/>
    <mergeCell ref="C2:D2"/>
    <mergeCell ref="C3:D3"/>
    <mergeCell ref="A7:J7"/>
    <mergeCell ref="B52:G52"/>
    <mergeCell ref="D9:E9"/>
    <mergeCell ref="F9:G9"/>
    <mergeCell ref="C4:F4"/>
  </mergeCells>
  <dataValidations count="3">
    <dataValidation type="list" allowBlank="1" showInputMessage="1" showErrorMessage="1" sqref="E11:E48" xr:uid="{00000000-0002-0000-0E00-000000000000}">
      <formula1>$E$69:$E$79</formula1>
    </dataValidation>
    <dataValidation type="list" allowBlank="1" showInputMessage="1" showErrorMessage="1" sqref="J53:J59" xr:uid="{00000000-0002-0000-0E00-000001000000}">
      <formula1>$J$62:$J$71</formula1>
    </dataValidation>
    <dataValidation type="list" allowBlank="1" showInputMessage="1" showErrorMessage="1" sqref="K53:K59" xr:uid="{00000000-0002-0000-0E00-000002000000}">
      <formula1>$K$62:$K$71</formula1>
    </dataValidation>
  </dataValidations>
  <pageMargins left="0.35433070866141736" right="0.27559055118110237" top="0.59055118110236227" bottom="0.74803149606299213" header="0.31496062992125984" footer="0.31496062992125984"/>
  <pageSetup paperSize="9" orientation="portrait" r:id="rId1"/>
  <headerFooter>
    <oddFooter>&amp;L&amp;D&amp;R&amp;F  -  &amp;A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E00-000003000000}">
          <x14:formula1>
            <xm:f>front!$J$36:$J$47</xm:f>
          </x14:formula1>
          <xm:sqref>E50:F50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S18"/>
  <sheetViews>
    <sheetView zoomScaleNormal="100" workbookViewId="0">
      <selection activeCell="F23" sqref="F23"/>
    </sheetView>
  </sheetViews>
  <sheetFormatPr defaultRowHeight="12.75" x14ac:dyDescent="0.2"/>
  <sheetData>
    <row r="1" spans="1:19" x14ac:dyDescent="0.2">
      <c r="B1" t="str">
        <f>+front!K10</f>
        <v>Egor Lipchinskiy</v>
      </c>
    </row>
    <row r="3" spans="1:19" x14ac:dyDescent="0.2">
      <c r="C3" s="124" t="s">
        <v>63</v>
      </c>
      <c r="D3" s="127" t="s">
        <v>1</v>
      </c>
      <c r="E3" s="128" t="s">
        <v>68</v>
      </c>
      <c r="G3" s="124" t="s">
        <v>87</v>
      </c>
      <c r="H3" s="125" t="s">
        <v>16</v>
      </c>
      <c r="I3" s="125" t="s">
        <v>22</v>
      </c>
      <c r="J3" s="125" t="s">
        <v>21</v>
      </c>
      <c r="K3" s="125" t="s">
        <v>18</v>
      </c>
      <c r="L3" s="125" t="s">
        <v>73</v>
      </c>
      <c r="M3" s="125" t="s">
        <v>74</v>
      </c>
      <c r="N3" s="125" t="s">
        <v>26</v>
      </c>
      <c r="O3" s="125" t="s">
        <v>25</v>
      </c>
      <c r="P3" s="125" t="s">
        <v>46</v>
      </c>
      <c r="Q3" s="125" t="s">
        <v>48</v>
      </c>
      <c r="R3" s="126" t="s">
        <v>50</v>
      </c>
      <c r="S3" s="17"/>
    </row>
    <row r="4" spans="1:19" x14ac:dyDescent="0.2">
      <c r="A4" s="1">
        <f>+front!H36</f>
        <v>22</v>
      </c>
      <c r="B4" t="s">
        <v>5</v>
      </c>
      <c r="C4" s="22">
        <f>+E4+D4</f>
        <v>14</v>
      </c>
      <c r="D4" s="74">
        <f>+Jan!$F$8</f>
        <v>14</v>
      </c>
      <c r="E4" s="120">
        <f>+Jan!$D$8</f>
        <v>0</v>
      </c>
      <c r="F4" s="118">
        <f>G4-E4</f>
        <v>0</v>
      </c>
      <c r="G4" s="22">
        <f>SUM(H4:R4)</f>
        <v>0</v>
      </c>
      <c r="H4" s="74">
        <f>VLOOKUP(H$3,Jan!$E$69:$F$81,2,FALSE)</f>
        <v>0</v>
      </c>
      <c r="I4" s="74">
        <f>VLOOKUP(I$3,Jan!$E$69:$F$81,2,FALSE)</f>
        <v>0</v>
      </c>
      <c r="J4" s="74">
        <f>VLOOKUP(J$3,Jan!$E$69:$F$81,2,FALSE)</f>
        <v>0</v>
      </c>
      <c r="K4" s="74">
        <f>VLOOKUP(K$3,Jan!$E$69:$F$81,2,FALSE)</f>
        <v>0</v>
      </c>
      <c r="L4" s="74">
        <f>VLOOKUP(L$3,Jan!$E$69:$F$81,2,FALSE)</f>
        <v>0</v>
      </c>
      <c r="M4" s="74">
        <f>VLOOKUP(M$3,Jan!$E$69:$F$81,2,FALSE)</f>
        <v>0</v>
      </c>
      <c r="N4" s="74">
        <f>VLOOKUP(N$3,Jan!$E$69:$F$81,2,FALSE)</f>
        <v>0</v>
      </c>
      <c r="O4" s="74">
        <f>VLOOKUP(O$3,Jan!$E$69:$F$81,2,FALSE)</f>
        <v>0</v>
      </c>
      <c r="P4" s="74">
        <f>VLOOKUP(P$3,Jan!$E$69:$F$81,2,FALSE)</f>
        <v>0</v>
      </c>
      <c r="Q4" s="74">
        <f>VLOOKUP(Q$3,Jan!$E$69:$F$81,2,FALSE)</f>
        <v>0</v>
      </c>
      <c r="R4" s="120">
        <f>VLOOKUP(R$3,Jan!$E$69:$F$81,2,FALSE)</f>
        <v>0</v>
      </c>
    </row>
    <row r="5" spans="1:19" x14ac:dyDescent="0.2">
      <c r="A5" s="1">
        <f>+front!H37</f>
        <v>20</v>
      </c>
      <c r="B5" t="s">
        <v>33</v>
      </c>
      <c r="C5" s="22">
        <f t="shared" ref="C5:C15" si="0">+E5+D5</f>
        <v>16</v>
      </c>
      <c r="D5" s="74">
        <f>+Feb!$F$8</f>
        <v>16</v>
      </c>
      <c r="E5" s="120">
        <f>+Feb!$D$8</f>
        <v>0</v>
      </c>
      <c r="F5" s="118">
        <f t="shared" ref="F5:F15" si="1">G5-E5</f>
        <v>0</v>
      </c>
      <c r="G5" s="22">
        <f t="shared" ref="G5:G15" si="2">SUM(H5:R5)</f>
        <v>0</v>
      </c>
      <c r="H5" s="74">
        <f>VLOOKUP(H$3,Feb!$E$69:$F$81,2,FALSE)</f>
        <v>0</v>
      </c>
      <c r="I5" s="74">
        <f>VLOOKUP(I$3,Feb!$E$69:$F$81,2,FALSE)</f>
        <v>0</v>
      </c>
      <c r="J5" s="74">
        <f>VLOOKUP(J$3,Feb!$E$69:$F$81,2,FALSE)</f>
        <v>0</v>
      </c>
      <c r="K5" s="74">
        <f>VLOOKUP(K$3,Feb!$E$69:$F$81,2,FALSE)</f>
        <v>0</v>
      </c>
      <c r="L5" s="74">
        <f>VLOOKUP(L$3,Feb!$E$69:$F$81,2,FALSE)</f>
        <v>0</v>
      </c>
      <c r="M5" s="74">
        <f>VLOOKUP(M$3,Feb!$E$69:$F$81,2,FALSE)</f>
        <v>0</v>
      </c>
      <c r="N5" s="74">
        <f>VLOOKUP(N$3,Feb!$E$69:$F$81,2,FALSE)</f>
        <v>0</v>
      </c>
      <c r="O5" s="74">
        <f>VLOOKUP(O$3,Feb!$E$69:$F$81,2,FALSE)</f>
        <v>0</v>
      </c>
      <c r="P5" s="74">
        <f>VLOOKUP(P$3,Feb!$E$69:$F$81,2,FALSE)</f>
        <v>0</v>
      </c>
      <c r="Q5" s="74">
        <f>VLOOKUP(Q$3,Feb!$E$69:$F$81,2,FALSE)</f>
        <v>0</v>
      </c>
      <c r="R5" s="120">
        <f>VLOOKUP(R$3,Feb!$E$69:$F$81,2,FALSE)</f>
        <v>0</v>
      </c>
    </row>
    <row r="6" spans="1:19" x14ac:dyDescent="0.2">
      <c r="A6" s="1">
        <f>+front!H38</f>
        <v>23</v>
      </c>
      <c r="B6" t="s">
        <v>34</v>
      </c>
      <c r="C6" s="22">
        <f t="shared" si="0"/>
        <v>22</v>
      </c>
      <c r="D6" s="74">
        <f>+Mar!$F$8</f>
        <v>22</v>
      </c>
      <c r="E6" s="120">
        <f>+Mar!$D$8</f>
        <v>0</v>
      </c>
      <c r="F6" s="118">
        <f t="shared" si="1"/>
        <v>0</v>
      </c>
      <c r="G6" s="22">
        <f t="shared" si="2"/>
        <v>0</v>
      </c>
      <c r="H6" s="74">
        <f>VLOOKUP(H$3,Mar!$E$69:$F$81,2,FALSE)</f>
        <v>0</v>
      </c>
      <c r="I6" s="74">
        <f>VLOOKUP(I$3,Mar!$E$69:$F$81,2,FALSE)</f>
        <v>0</v>
      </c>
      <c r="J6" s="74">
        <f>VLOOKUP(J$3,Mar!$E$69:$F$81,2,FALSE)</f>
        <v>0</v>
      </c>
      <c r="K6" s="74">
        <f>VLOOKUP(K$3,Mar!$E$69:$F$81,2,FALSE)</f>
        <v>0</v>
      </c>
      <c r="L6" s="74">
        <f>VLOOKUP(L$3,Mar!$E$69:$F$81,2,FALSE)</f>
        <v>0</v>
      </c>
      <c r="M6" s="74">
        <f>VLOOKUP(M$3,Mar!$E$69:$F$81,2,FALSE)</f>
        <v>0</v>
      </c>
      <c r="N6" s="74">
        <f>VLOOKUP(N$3,Mar!$E$69:$F$81,2,FALSE)</f>
        <v>0</v>
      </c>
      <c r="O6" s="74">
        <f>VLOOKUP(O$3,Mar!$E$69:$F$81,2,FALSE)</f>
        <v>0</v>
      </c>
      <c r="P6" s="74">
        <f>VLOOKUP(P$3,Mar!$E$69:$F$81,2,FALSE)</f>
        <v>0</v>
      </c>
      <c r="Q6" s="74">
        <f>VLOOKUP(Q$3,Mar!$E$69:$F$81,2,FALSE)</f>
        <v>0</v>
      </c>
      <c r="R6" s="120">
        <f>VLOOKUP(R$3,Mar!$E$69:$F$81,2,FALSE)</f>
        <v>0</v>
      </c>
    </row>
    <row r="7" spans="1:19" x14ac:dyDescent="0.2">
      <c r="A7" s="1">
        <f>+front!H39</f>
        <v>20</v>
      </c>
      <c r="B7" t="s">
        <v>78</v>
      </c>
      <c r="C7" s="22">
        <f t="shared" si="0"/>
        <v>13</v>
      </c>
      <c r="D7" s="74">
        <f>+Apr!$F$8</f>
        <v>13</v>
      </c>
      <c r="E7" s="120">
        <f>+Apr!$D$8</f>
        <v>0</v>
      </c>
      <c r="F7" s="118">
        <f t="shared" si="1"/>
        <v>0</v>
      </c>
      <c r="G7" s="22">
        <f t="shared" si="2"/>
        <v>0</v>
      </c>
      <c r="H7" s="74">
        <f>VLOOKUP(H$3,Apr!$E$69:$F$81,2,FALSE)</f>
        <v>0</v>
      </c>
      <c r="I7" s="74">
        <f>VLOOKUP(I$3,Apr!$E$69:$F$81,2,FALSE)</f>
        <v>0</v>
      </c>
      <c r="J7" s="74">
        <f>VLOOKUP(J$3,Apr!$E$69:$F$81,2,FALSE)</f>
        <v>0</v>
      </c>
      <c r="K7" s="74">
        <f>VLOOKUP(K$3,Apr!$E$69:$F$81,2,FALSE)</f>
        <v>0</v>
      </c>
      <c r="L7" s="74">
        <f>VLOOKUP(L$3,Apr!$E$69:$F$81,2,FALSE)</f>
        <v>0</v>
      </c>
      <c r="M7" s="74">
        <f>VLOOKUP(M$3,Apr!$E$69:$F$81,2,FALSE)</f>
        <v>0</v>
      </c>
      <c r="N7" s="74">
        <f>VLOOKUP(N$3,Apr!$E$69:$F$81,2,FALSE)</f>
        <v>0</v>
      </c>
      <c r="O7" s="74">
        <f>VLOOKUP(O$3,Apr!$E$69:$F$81,2,FALSE)</f>
        <v>0</v>
      </c>
      <c r="P7" s="74">
        <f>VLOOKUP(P$3,Apr!$E$69:$F$81,2,FALSE)</f>
        <v>0</v>
      </c>
      <c r="Q7" s="74">
        <f>VLOOKUP(Q$3,Apr!$E$69:$F$81,2,FALSE)</f>
        <v>0</v>
      </c>
      <c r="R7" s="120">
        <f>VLOOKUP(R$3,Apr!$E$69:$F$81,2,FALSE)</f>
        <v>0</v>
      </c>
    </row>
    <row r="8" spans="1:19" x14ac:dyDescent="0.2">
      <c r="A8" s="1">
        <f>+front!H40</f>
        <v>23</v>
      </c>
      <c r="B8" t="s">
        <v>36</v>
      </c>
      <c r="C8" s="22">
        <f t="shared" si="0"/>
        <v>15</v>
      </c>
      <c r="D8" s="74">
        <f>+May!$F$8</f>
        <v>15</v>
      </c>
      <c r="E8" s="120">
        <f>+May!$D$8</f>
        <v>0</v>
      </c>
      <c r="F8" s="118">
        <f t="shared" si="1"/>
        <v>0</v>
      </c>
      <c r="G8" s="22">
        <f t="shared" si="2"/>
        <v>0</v>
      </c>
      <c r="H8" s="74">
        <f>VLOOKUP(H$3,May!$E$69:$F$81,2,FALSE)</f>
        <v>0</v>
      </c>
      <c r="I8" s="74">
        <f>VLOOKUP(I$3,May!$E$69:$F$81,2,FALSE)</f>
        <v>0</v>
      </c>
      <c r="J8" s="74">
        <f>VLOOKUP(J$3,May!$E$69:$F$81,2,FALSE)</f>
        <v>0</v>
      </c>
      <c r="K8" s="74">
        <f>VLOOKUP(K$3,May!$E$69:$F$81,2,FALSE)</f>
        <v>0</v>
      </c>
      <c r="L8" s="74">
        <f>VLOOKUP(L$3,May!$E$69:$F$81,2,FALSE)</f>
        <v>0</v>
      </c>
      <c r="M8" s="74">
        <f>VLOOKUP(M$3,May!$E$69:$F$81,2,FALSE)</f>
        <v>0</v>
      </c>
      <c r="N8" s="74">
        <f>VLOOKUP(N$3,May!$E$69:$F$81,2,FALSE)</f>
        <v>0</v>
      </c>
      <c r="O8" s="74">
        <f>VLOOKUP(O$3,May!$E$69:$F$81,2,FALSE)</f>
        <v>0</v>
      </c>
      <c r="P8" s="74">
        <f>VLOOKUP(P$3,May!$E$69:$F$81,2,FALSE)</f>
        <v>0</v>
      </c>
      <c r="Q8" s="74">
        <f>VLOOKUP(Q$3,May!$E$69:$F$81,2,FALSE)</f>
        <v>0</v>
      </c>
      <c r="R8" s="120">
        <f>VLOOKUP(R$3,May!$E$69:$F$81,2,FALSE)</f>
        <v>0</v>
      </c>
    </row>
    <row r="9" spans="1:19" x14ac:dyDescent="0.2">
      <c r="A9" s="1">
        <f>+front!H41</f>
        <v>22</v>
      </c>
      <c r="B9" t="s">
        <v>37</v>
      </c>
      <c r="C9" s="22">
        <f t="shared" si="0"/>
        <v>15</v>
      </c>
      <c r="D9" s="74">
        <f>+Jun!$F$8</f>
        <v>15</v>
      </c>
      <c r="E9" s="120">
        <f>+Jun!$D$8</f>
        <v>0</v>
      </c>
      <c r="F9" s="118">
        <f t="shared" si="1"/>
        <v>0</v>
      </c>
      <c r="G9" s="22">
        <f t="shared" si="2"/>
        <v>0</v>
      </c>
      <c r="H9" s="74">
        <f>VLOOKUP(H$3,Jun!$E$69:$F$81,2,FALSE)</f>
        <v>0</v>
      </c>
      <c r="I9" s="74">
        <f>VLOOKUP(I$3,Jun!$E$69:$F$81,2,FALSE)</f>
        <v>0</v>
      </c>
      <c r="J9" s="74">
        <f>VLOOKUP(J$3,Jun!$E$69:$F$81,2,FALSE)</f>
        <v>0</v>
      </c>
      <c r="K9" s="74">
        <f>VLOOKUP(K$3,Jun!$E$69:$F$81,2,FALSE)</f>
        <v>0</v>
      </c>
      <c r="L9" s="74">
        <f>VLOOKUP(L$3,Jun!$E$69:$F$81,2,FALSE)</f>
        <v>0</v>
      </c>
      <c r="M9" s="74">
        <f>VLOOKUP(M$3,Jun!$E$69:$F$81,2,FALSE)</f>
        <v>0</v>
      </c>
      <c r="N9" s="74">
        <f>VLOOKUP(N$3,Jun!$E$69:$F$81,2,FALSE)</f>
        <v>0</v>
      </c>
      <c r="O9" s="74">
        <f>VLOOKUP(O$3,Jun!$E$69:$F$81,2,FALSE)</f>
        <v>0</v>
      </c>
      <c r="P9" s="74">
        <f>VLOOKUP(P$3,Jun!$E$69:$F$81,2,FALSE)</f>
        <v>0</v>
      </c>
      <c r="Q9" s="74">
        <f>VLOOKUP(Q$3,Jun!$E$69:$F$81,2,FALSE)</f>
        <v>0</v>
      </c>
      <c r="R9" s="120">
        <f>VLOOKUP(R$3,Jun!$E$69:$F$81,2,FALSE)</f>
        <v>0</v>
      </c>
    </row>
    <row r="10" spans="1:19" x14ac:dyDescent="0.2">
      <c r="A10" s="1">
        <f>+front!H42</f>
        <v>21</v>
      </c>
      <c r="B10" t="s">
        <v>38</v>
      </c>
      <c r="C10" s="22">
        <f t="shared" si="0"/>
        <v>15</v>
      </c>
      <c r="D10" s="74">
        <f>+Jul!$F$8</f>
        <v>15</v>
      </c>
      <c r="E10" s="120">
        <f>+Jul!$D$8</f>
        <v>0</v>
      </c>
      <c r="F10" s="118">
        <f t="shared" si="1"/>
        <v>0</v>
      </c>
      <c r="G10" s="22">
        <f t="shared" si="2"/>
        <v>0</v>
      </c>
      <c r="H10" s="74">
        <f>VLOOKUP(H$3,Jul!$E$69:$F$81,2,FALSE)</f>
        <v>0</v>
      </c>
      <c r="I10" s="74">
        <f>VLOOKUP(I$3,Jul!$E$69:$F$81,2,FALSE)</f>
        <v>0</v>
      </c>
      <c r="J10" s="74">
        <f>VLOOKUP(J$3,Jul!$E$69:$F$81,2,FALSE)</f>
        <v>0</v>
      </c>
      <c r="K10" s="74">
        <f>VLOOKUP(K$3,Jul!$E$69:$F$81,2,FALSE)</f>
        <v>0</v>
      </c>
      <c r="L10" s="74">
        <f>VLOOKUP(L$3,Jul!$E$69:$F$81,2,FALSE)</f>
        <v>0</v>
      </c>
      <c r="M10" s="74">
        <f>VLOOKUP(M$3,Jul!$E$69:$F$81,2,FALSE)</f>
        <v>0</v>
      </c>
      <c r="N10" s="74">
        <f>VLOOKUP(N$3,Jul!$E$69:$F$81,2,FALSE)</f>
        <v>0</v>
      </c>
      <c r="O10" s="74">
        <f>VLOOKUP(O$3,Jul!$E$69:$F$81,2,FALSE)</f>
        <v>0</v>
      </c>
      <c r="P10" s="74">
        <f>VLOOKUP(P$3,Jul!$E$69:$F$81,2,FALSE)</f>
        <v>0</v>
      </c>
      <c r="Q10" s="74">
        <f>VLOOKUP(Q$3,Jul!$E$69:$F$81,2,FALSE)</f>
        <v>0</v>
      </c>
      <c r="R10" s="120">
        <f>VLOOKUP(R$3,Jul!$E$69:$F$81,2,FALSE)</f>
        <v>0</v>
      </c>
    </row>
    <row r="11" spans="1:19" x14ac:dyDescent="0.2">
      <c r="A11" s="1">
        <f>+front!H43</f>
        <v>23</v>
      </c>
      <c r="B11" t="s">
        <v>39</v>
      </c>
      <c r="C11" s="22">
        <f t="shared" si="0"/>
        <v>23</v>
      </c>
      <c r="D11" s="74">
        <f>+Aug!$F$8</f>
        <v>23</v>
      </c>
      <c r="E11" s="120">
        <f>+Aug!$D$8</f>
        <v>0</v>
      </c>
      <c r="F11" s="118">
        <f t="shared" si="1"/>
        <v>0</v>
      </c>
      <c r="G11" s="22">
        <f t="shared" si="2"/>
        <v>0</v>
      </c>
      <c r="H11" s="74">
        <f>VLOOKUP(H$3,Aug!$E$69:$F$81,2,FALSE)</f>
        <v>0</v>
      </c>
      <c r="I11" s="74">
        <f>VLOOKUP(I$3,Aug!$E$69:$F$81,2,FALSE)</f>
        <v>0</v>
      </c>
      <c r="J11" s="74">
        <f>VLOOKUP(J$3,Aug!$E$69:$F$81,2,FALSE)</f>
        <v>0</v>
      </c>
      <c r="K11" s="74">
        <f>VLOOKUP(K$3,Aug!$E$69:$F$81,2,FALSE)</f>
        <v>0</v>
      </c>
      <c r="L11" s="74">
        <f>VLOOKUP(L$3,Aug!$E$69:$F$81,2,FALSE)</f>
        <v>0</v>
      </c>
      <c r="M11" s="74">
        <f>VLOOKUP(M$3,Aug!$E$69:$F$81,2,FALSE)</f>
        <v>0</v>
      </c>
      <c r="N11" s="74">
        <f>VLOOKUP(N$3,Aug!$E$69:$F$81,2,FALSE)</f>
        <v>0</v>
      </c>
      <c r="O11" s="74">
        <f>VLOOKUP(O$3,Aug!$E$69:$F$81,2,FALSE)</f>
        <v>0</v>
      </c>
      <c r="P11" s="74">
        <f>VLOOKUP(P$3,Aug!$E$69:$F$81,2,FALSE)</f>
        <v>0</v>
      </c>
      <c r="Q11" s="74">
        <f>VLOOKUP(Q$3,Aug!$E$69:$F$81,2,FALSE)</f>
        <v>0</v>
      </c>
      <c r="R11" s="120">
        <f>VLOOKUP(R$3,Aug!$E$69:$F$81,2,FALSE)</f>
        <v>0</v>
      </c>
    </row>
    <row r="12" spans="1:19" x14ac:dyDescent="0.2">
      <c r="A12" s="1">
        <f>+front!H44</f>
        <v>21</v>
      </c>
      <c r="B12" t="s">
        <v>40</v>
      </c>
      <c r="C12" s="22">
        <f t="shared" si="0"/>
        <v>19</v>
      </c>
      <c r="D12" s="74">
        <f>+Sep!$F$8</f>
        <v>19</v>
      </c>
      <c r="E12" s="120">
        <f>+Sep!$D$8</f>
        <v>0</v>
      </c>
      <c r="F12" s="118">
        <f t="shared" si="1"/>
        <v>0</v>
      </c>
      <c r="G12" s="22">
        <f t="shared" si="2"/>
        <v>0</v>
      </c>
      <c r="H12" s="74">
        <f>VLOOKUP(H$3,Sep!$E$69:$F$81,2,FALSE)</f>
        <v>0</v>
      </c>
      <c r="I12" s="74">
        <f>VLOOKUP(I$3,Sep!$E$69:$F$81,2,FALSE)</f>
        <v>0</v>
      </c>
      <c r="J12" s="74">
        <f>VLOOKUP(J$3,Sep!$E$69:$F$81,2,FALSE)</f>
        <v>0</v>
      </c>
      <c r="K12" s="74">
        <f>VLOOKUP(K$3,Sep!$E$69:$F$81,2,FALSE)</f>
        <v>0</v>
      </c>
      <c r="L12" s="74">
        <f>VLOOKUP(L$3,Sep!$E$69:$F$81,2,FALSE)</f>
        <v>0</v>
      </c>
      <c r="M12" s="74">
        <f>VLOOKUP(M$3,Sep!$E$69:$F$81,2,FALSE)</f>
        <v>0</v>
      </c>
      <c r="N12" s="74">
        <f>VLOOKUP(N$3,Sep!$E$69:$F$81,2,FALSE)</f>
        <v>0</v>
      </c>
      <c r="O12" s="74">
        <f>VLOOKUP(O$3,Sep!$E$69:$F$81,2,FALSE)</f>
        <v>0</v>
      </c>
      <c r="P12" s="74">
        <f>VLOOKUP(P$3,Sep!$E$69:$F$81,2,FALSE)</f>
        <v>0</v>
      </c>
      <c r="Q12" s="74">
        <f>VLOOKUP(Q$3,Sep!$E$69:$F$81,2,FALSE)</f>
        <v>0</v>
      </c>
      <c r="R12" s="120">
        <f>VLOOKUP(R$3,Sep!$E$69:$F$81,2,FALSE)</f>
        <v>0</v>
      </c>
    </row>
    <row r="13" spans="1:19" x14ac:dyDescent="0.2">
      <c r="A13" s="1">
        <f>+front!H45</f>
        <v>22</v>
      </c>
      <c r="B13" t="s">
        <v>41</v>
      </c>
      <c r="C13" s="22">
        <f t="shared" si="0"/>
        <v>12</v>
      </c>
      <c r="D13" s="74">
        <f>+Oct!$F$8</f>
        <v>12</v>
      </c>
      <c r="E13" s="120">
        <f>+Oct!$D$8</f>
        <v>0</v>
      </c>
      <c r="F13" s="118">
        <f t="shared" si="1"/>
        <v>0</v>
      </c>
      <c r="G13" s="22">
        <f t="shared" si="2"/>
        <v>0</v>
      </c>
      <c r="H13" s="74">
        <f>VLOOKUP(H$3,Oct!$E$69:$F$81,2,FALSE)</f>
        <v>0</v>
      </c>
      <c r="I13" s="74">
        <f>VLOOKUP(I$3,Oct!$E$69:$F$81,2,FALSE)</f>
        <v>0</v>
      </c>
      <c r="J13" s="74">
        <f>VLOOKUP(J$3,Oct!$E$69:$F$81,2,FALSE)</f>
        <v>0</v>
      </c>
      <c r="K13" s="74">
        <f>VLOOKUP(K$3,Oct!$E$69:$F$81,2,FALSE)</f>
        <v>0</v>
      </c>
      <c r="L13" s="74">
        <f>VLOOKUP(L$3,Oct!$E$69:$F$81,2,FALSE)</f>
        <v>0</v>
      </c>
      <c r="M13" s="74">
        <f>VLOOKUP(M$3,Oct!$E$69:$F$81,2,FALSE)</f>
        <v>0</v>
      </c>
      <c r="N13" s="74">
        <f>VLOOKUP(N$3,Oct!$E$69:$F$81,2,FALSE)</f>
        <v>0</v>
      </c>
      <c r="O13" s="74">
        <f>VLOOKUP(O$3,Oct!$E$69:$F$81,2,FALSE)</f>
        <v>0</v>
      </c>
      <c r="P13" s="74">
        <f>VLOOKUP(P$3,Oct!$E$69:$F$81,2,FALSE)</f>
        <v>0</v>
      </c>
      <c r="Q13" s="74">
        <f>VLOOKUP(Q$3,Oct!$E$69:$F$81,2,FALSE)</f>
        <v>0</v>
      </c>
      <c r="R13" s="120">
        <f>VLOOKUP(R$3,Oct!$E$69:$F$81,2,FALSE)</f>
        <v>0</v>
      </c>
    </row>
    <row r="14" spans="1:19" x14ac:dyDescent="0.2">
      <c r="A14" s="1">
        <f>+front!H46</f>
        <v>22</v>
      </c>
      <c r="B14" t="s">
        <v>42</v>
      </c>
      <c r="C14" s="22">
        <f t="shared" si="0"/>
        <v>21</v>
      </c>
      <c r="D14" s="74">
        <f>+Nov!$F$8</f>
        <v>21</v>
      </c>
      <c r="E14" s="120">
        <f>+Nov!$D$8</f>
        <v>0</v>
      </c>
      <c r="F14" s="118">
        <f t="shared" si="1"/>
        <v>0</v>
      </c>
      <c r="G14" s="22">
        <f t="shared" si="2"/>
        <v>0</v>
      </c>
      <c r="H14" s="74">
        <f>VLOOKUP(H$3,Nov!$E$69:$F$81,2,FALSE)</f>
        <v>0</v>
      </c>
      <c r="I14" s="74">
        <f>VLOOKUP(I$3,Nov!$E$69:$F$81,2,FALSE)</f>
        <v>0</v>
      </c>
      <c r="J14" s="74">
        <f>VLOOKUP(J$3,Nov!$E$69:$F$81,2,FALSE)</f>
        <v>0</v>
      </c>
      <c r="K14" s="74">
        <f>VLOOKUP(K$3,Nov!$E$69:$F$81,2,FALSE)</f>
        <v>0</v>
      </c>
      <c r="L14" s="74">
        <f>VLOOKUP(L$3,Nov!$E$69:$F$81,2,FALSE)</f>
        <v>0</v>
      </c>
      <c r="M14" s="74">
        <f>VLOOKUP(M$3,Nov!$E$69:$F$81,2,FALSE)</f>
        <v>0</v>
      </c>
      <c r="N14" s="74">
        <f>VLOOKUP(N$3,Nov!$E$69:$F$81,2,FALSE)</f>
        <v>0</v>
      </c>
      <c r="O14" s="74">
        <f>VLOOKUP(O$3,Nov!$E$69:$F$81,2,FALSE)</f>
        <v>0</v>
      </c>
      <c r="P14" s="74">
        <f>VLOOKUP(P$3,Nov!$E$69:$F$81,2,FALSE)</f>
        <v>0</v>
      </c>
      <c r="Q14" s="74">
        <f>VLOOKUP(Q$3,Nov!$E$69:$F$81,2,FALSE)</f>
        <v>0</v>
      </c>
      <c r="R14" s="120">
        <f>VLOOKUP(R$3,Nov!$E$69:$F$81,2,FALSE)</f>
        <v>0</v>
      </c>
    </row>
    <row r="15" spans="1:19" x14ac:dyDescent="0.2">
      <c r="A15" s="1">
        <f>+front!H47</f>
        <v>21</v>
      </c>
      <c r="B15" t="s">
        <v>43</v>
      </c>
      <c r="C15" s="22">
        <f t="shared" si="0"/>
        <v>14</v>
      </c>
      <c r="D15" s="74">
        <f>+Dec!$F$8</f>
        <v>14</v>
      </c>
      <c r="E15" s="120">
        <f>+Dec!$D$8</f>
        <v>0</v>
      </c>
      <c r="F15" s="118">
        <f t="shared" si="1"/>
        <v>0</v>
      </c>
      <c r="G15" s="22">
        <f t="shared" si="2"/>
        <v>0</v>
      </c>
      <c r="H15" s="74">
        <f>VLOOKUP(H$3,Dec!$E$69:$F$81,2,FALSE)</f>
        <v>0</v>
      </c>
      <c r="I15" s="74">
        <f>VLOOKUP(I$3,Dec!$E$69:$F$81,2,FALSE)</f>
        <v>0</v>
      </c>
      <c r="J15" s="74">
        <f>VLOOKUP(J$3,Dec!$E$69:$F$81,2,FALSE)</f>
        <v>0</v>
      </c>
      <c r="K15" s="74">
        <f>VLOOKUP(K$3,Dec!$E$69:$F$81,2,FALSE)</f>
        <v>0</v>
      </c>
      <c r="L15" s="74">
        <f>VLOOKUP(L$3,Dec!$E$69:$F$81,2,FALSE)</f>
        <v>0</v>
      </c>
      <c r="M15" s="74">
        <f>VLOOKUP(M$3,Dec!$E$69:$F$81,2,FALSE)</f>
        <v>0</v>
      </c>
      <c r="N15" s="74">
        <f>VLOOKUP(N$3,Dec!$E$69:$F$81,2,FALSE)</f>
        <v>0</v>
      </c>
      <c r="O15" s="74">
        <f>VLOOKUP(O$3,Dec!$E$69:$F$81,2,FALSE)</f>
        <v>0</v>
      </c>
      <c r="P15" s="74">
        <f>VLOOKUP(P$3,Dec!$E$69:$F$81,2,FALSE)</f>
        <v>0</v>
      </c>
      <c r="Q15" s="74">
        <f>VLOOKUP(Q$3,Dec!$E$69:$F$81,2,FALSE)</f>
        <v>0</v>
      </c>
      <c r="R15" s="120">
        <f>VLOOKUP(R$3,Dec!$E$69:$F$81,2,FALSE)</f>
        <v>0</v>
      </c>
    </row>
    <row r="16" spans="1:19" x14ac:dyDescent="0.2">
      <c r="C16" s="22"/>
      <c r="D16" s="74"/>
      <c r="E16" s="120"/>
      <c r="F16" s="1"/>
      <c r="G16" s="22"/>
      <c r="H16" s="74"/>
      <c r="I16" s="74"/>
      <c r="J16" s="74"/>
      <c r="K16" s="74"/>
      <c r="L16" s="74"/>
      <c r="M16" s="74"/>
      <c r="N16" s="74"/>
      <c r="O16" s="74"/>
      <c r="P16" s="74"/>
      <c r="Q16" s="74"/>
      <c r="R16" s="120"/>
    </row>
    <row r="17" spans="1:18" ht="13.5" thickBot="1" x14ac:dyDescent="0.25">
      <c r="A17" s="119">
        <f t="shared" ref="A17" si="3">SUM(A4:A16)</f>
        <v>260</v>
      </c>
      <c r="C17" s="121">
        <f>SUM(C4:C16)</f>
        <v>199</v>
      </c>
      <c r="D17" s="119">
        <f>SUM(D4:D16)</f>
        <v>199</v>
      </c>
      <c r="E17" s="122">
        <f>SUM(E4:E16)</f>
        <v>0</v>
      </c>
      <c r="F17" s="1"/>
      <c r="G17" s="121">
        <f t="shared" ref="G17:R17" si="4">SUM(G4:G16)</f>
        <v>0</v>
      </c>
      <c r="H17" s="119">
        <f t="shared" si="4"/>
        <v>0</v>
      </c>
      <c r="I17" s="119">
        <f t="shared" si="4"/>
        <v>0</v>
      </c>
      <c r="J17" s="119">
        <f t="shared" si="4"/>
        <v>0</v>
      </c>
      <c r="K17" s="119">
        <f t="shared" si="4"/>
        <v>0</v>
      </c>
      <c r="L17" s="119">
        <f t="shared" si="4"/>
        <v>0</v>
      </c>
      <c r="M17" s="119">
        <f t="shared" si="4"/>
        <v>0</v>
      </c>
      <c r="N17" s="119">
        <f t="shared" si="4"/>
        <v>0</v>
      </c>
      <c r="O17" s="119">
        <f t="shared" si="4"/>
        <v>0</v>
      </c>
      <c r="P17" s="119">
        <f t="shared" si="4"/>
        <v>0</v>
      </c>
      <c r="Q17" s="119">
        <f t="shared" si="4"/>
        <v>0</v>
      </c>
      <c r="R17" s="122">
        <f t="shared" si="4"/>
        <v>0</v>
      </c>
    </row>
    <row r="18" spans="1:18" ht="13.5" thickTop="1" x14ac:dyDescent="0.2">
      <c r="C18" s="123">
        <f>C17-D18</f>
        <v>0</v>
      </c>
      <c r="D18" s="129">
        <f>+D17+E17</f>
        <v>199</v>
      </c>
      <c r="E18" s="7"/>
      <c r="G18" s="123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7"/>
    </row>
  </sheetData>
  <sheetProtection sheet="1" objects="1" scenarios="1"/>
  <pageMargins left="0.70866141732283472" right="0.70866141732283472" top="0.74803149606299213" bottom="0.74803149606299213" header="0.31496062992125984" footer="0.31496062992125984"/>
  <pageSetup paperSize="9" scale="94" orientation="landscape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5" tint="0.59999389629810485"/>
    <pageSetUpPr fitToPage="1"/>
  </sheetPr>
  <dimension ref="A1:O82"/>
  <sheetViews>
    <sheetView showGridLines="0" workbookViewId="0">
      <pane ySplit="10" topLeftCell="A11" activePane="bottomLeft" state="frozen"/>
      <selection activeCell="C4" sqref="C4:D4"/>
      <selection pane="bottomLeft" activeCell="F8" sqref="F8"/>
    </sheetView>
  </sheetViews>
  <sheetFormatPr defaultRowHeight="12.75" x14ac:dyDescent="0.2"/>
  <cols>
    <col min="1" max="1" width="7.5703125" customWidth="1"/>
    <col min="2" max="2" width="8.28515625" customWidth="1"/>
    <col min="3" max="3" width="7" customWidth="1"/>
    <col min="4" max="4" width="7.85546875" customWidth="1"/>
    <col min="5" max="5" width="6.85546875" customWidth="1"/>
    <col min="6" max="6" width="9.42578125" customWidth="1"/>
    <col min="7" max="7" width="7.140625" customWidth="1"/>
    <col min="8" max="9" width="11.85546875" customWidth="1"/>
    <col min="10" max="10" width="18.42578125" customWidth="1"/>
    <col min="11" max="11" width="15.28515625" style="4" customWidth="1"/>
    <col min="12" max="12" width="19.85546875" customWidth="1"/>
    <col min="14" max="14" width="12.42578125" customWidth="1"/>
    <col min="15" max="15" width="32.5703125" customWidth="1"/>
  </cols>
  <sheetData>
    <row r="1" spans="1:15" ht="15.75" x14ac:dyDescent="0.25">
      <c r="C1" s="33"/>
      <c r="D1" s="33"/>
      <c r="E1" s="33"/>
      <c r="F1" s="33"/>
      <c r="G1" s="33"/>
      <c r="O1" s="13"/>
    </row>
    <row r="2" spans="1:15" x14ac:dyDescent="0.2">
      <c r="A2" s="14" t="s">
        <v>3</v>
      </c>
      <c r="B2" s="148"/>
      <c r="C2" s="217">
        <f>+front!K6</f>
        <v>2023</v>
      </c>
      <c r="D2" s="217"/>
      <c r="E2" s="15"/>
      <c r="F2" s="15"/>
      <c r="G2" s="5"/>
      <c r="O2" s="13"/>
    </row>
    <row r="3" spans="1:15" ht="15.75" x14ac:dyDescent="0.25">
      <c r="A3" s="16" t="s">
        <v>4</v>
      </c>
      <c r="B3" s="149"/>
      <c r="C3" s="218" t="s">
        <v>91</v>
      </c>
      <c r="D3" s="218"/>
      <c r="E3" s="17"/>
      <c r="F3" s="17"/>
      <c r="G3" s="6"/>
      <c r="O3" s="13"/>
    </row>
    <row r="4" spans="1:15" ht="15.75" x14ac:dyDescent="0.25">
      <c r="A4" s="18" t="s">
        <v>32</v>
      </c>
      <c r="B4" s="150"/>
      <c r="C4" s="224" t="str">
        <f>+front!K10</f>
        <v>Egor Lipchinskiy</v>
      </c>
      <c r="D4" s="224"/>
      <c r="E4" s="224"/>
      <c r="F4" s="224"/>
      <c r="G4" s="7"/>
      <c r="O4" s="13"/>
    </row>
    <row r="5" spans="1:15" x14ac:dyDescent="0.2">
      <c r="H5" s="17"/>
      <c r="O5" s="13"/>
    </row>
    <row r="6" spans="1:15" x14ac:dyDescent="0.2">
      <c r="H6" s="17"/>
      <c r="O6" s="13"/>
    </row>
    <row r="7" spans="1:15" ht="15.75" customHeight="1" thickBot="1" x14ac:dyDescent="0.35">
      <c r="A7" s="219" t="str">
        <f>+front!A7</f>
        <v>ISx4 Timesheet</v>
      </c>
      <c r="B7" s="219"/>
      <c r="C7" s="219"/>
      <c r="D7" s="219"/>
      <c r="E7" s="219"/>
      <c r="F7" s="219"/>
      <c r="G7" s="219"/>
      <c r="H7" s="219"/>
      <c r="I7" s="219"/>
      <c r="J7" s="219"/>
      <c r="O7" s="13"/>
    </row>
    <row r="8" spans="1:15" ht="13.5" thickBot="1" x14ac:dyDescent="0.25">
      <c r="D8" s="103">
        <f>SUM(D11:D49)</f>
        <v>5</v>
      </c>
      <c r="E8" s="76" t="str">
        <f>IF(F82&lt;&gt;D8,"Out","ok")</f>
        <v>ok</v>
      </c>
      <c r="F8" s="9">
        <f>SUM(F11:F49)</f>
        <v>17.25</v>
      </c>
      <c r="H8" s="17"/>
      <c r="O8" s="13"/>
    </row>
    <row r="9" spans="1:15" ht="13.5" thickBot="1" x14ac:dyDescent="0.25">
      <c r="A9" s="1">
        <v>22</v>
      </c>
      <c r="B9" s="76" t="str">
        <f>IF(C9&lt;&gt;A9,"Out","ok")</f>
        <v>Out</v>
      </c>
      <c r="C9" s="131">
        <f>+C50</f>
        <v>22.25</v>
      </c>
      <c r="D9" s="220" t="s">
        <v>68</v>
      </c>
      <c r="E9" s="221"/>
      <c r="F9" s="222" t="s">
        <v>67</v>
      </c>
      <c r="G9" s="223"/>
      <c r="H9" s="76" t="str">
        <f>IF(A77&lt;&gt;F8,"Out","ok")</f>
        <v>ok</v>
      </c>
      <c r="L9" s="42"/>
      <c r="N9" s="13"/>
      <c r="O9" s="13"/>
    </row>
    <row r="10" spans="1:15" x14ac:dyDescent="0.2">
      <c r="A10" s="10" t="s">
        <v>6</v>
      </c>
      <c r="B10" s="11" t="s">
        <v>7</v>
      </c>
      <c r="C10" s="21" t="s">
        <v>15</v>
      </c>
      <c r="D10" s="10" t="s">
        <v>69</v>
      </c>
      <c r="E10" s="12" t="s">
        <v>70</v>
      </c>
      <c r="F10" s="11" t="s">
        <v>69</v>
      </c>
      <c r="G10" s="12" t="s">
        <v>71</v>
      </c>
      <c r="H10" s="11" t="s">
        <v>1</v>
      </c>
      <c r="I10" s="11" t="s">
        <v>2</v>
      </c>
      <c r="J10" s="20" t="s">
        <v>29</v>
      </c>
      <c r="N10" s="13"/>
      <c r="O10" s="13"/>
    </row>
    <row r="11" spans="1:15" x14ac:dyDescent="0.2">
      <c r="A11" s="81" t="s">
        <v>14</v>
      </c>
      <c r="B11" s="82"/>
      <c r="C11" s="81">
        <f t="shared" ref="C11:C12" si="0">D11+F11</f>
        <v>0</v>
      </c>
      <c r="D11" s="81"/>
      <c r="E11" s="98"/>
      <c r="F11" s="81"/>
      <c r="G11" s="83"/>
      <c r="H11" s="84" t="str">
        <f>IF(ISNA(VLOOKUP($G11,front!$J$12:$L$17,2,FALSE)),"",VLOOKUP($G11,front!$J$12:$L$17,2,FALSE))</f>
        <v/>
      </c>
      <c r="I11" s="84" t="str">
        <f>IF(ISNA(VLOOKUP($G11,front!$J$12:$L$17,3,FALSE)),"",VLOOKUP($G11,front!$J$12:$L$17,3,FALSE))</f>
        <v/>
      </c>
      <c r="J11" s="85"/>
      <c r="L11" s="42"/>
      <c r="N11" s="13"/>
      <c r="O11" s="13"/>
    </row>
    <row r="12" spans="1:15" x14ac:dyDescent="0.2">
      <c r="A12" s="86" t="s">
        <v>8</v>
      </c>
      <c r="B12" s="87">
        <v>44927</v>
      </c>
      <c r="C12" s="86">
        <f t="shared" si="0"/>
        <v>0</v>
      </c>
      <c r="D12" s="86"/>
      <c r="E12" s="99"/>
      <c r="F12" s="86"/>
      <c r="G12" s="88"/>
      <c r="H12" s="90" t="str">
        <f>IF(ISNA(VLOOKUP($G12,front!$J$12:$L$17,2,FALSE)),"",VLOOKUP($G12,front!$J$12:$L$17,2,FALSE))</f>
        <v/>
      </c>
      <c r="I12" s="90" t="str">
        <f>IF(ISNA(VLOOKUP($G12,front!$J$12:$L$17,3,FALSE)),"",VLOOKUP($G12,front!$J$12:$L$17,3,FALSE))</f>
        <v/>
      </c>
      <c r="J12" s="91"/>
      <c r="L12" s="42"/>
      <c r="N12" s="13"/>
      <c r="O12" s="13"/>
    </row>
    <row r="13" spans="1:15" s="8" customFormat="1" x14ac:dyDescent="0.2">
      <c r="A13" s="23" t="s">
        <v>9</v>
      </c>
      <c r="B13" s="25">
        <f t="shared" ref="B13:B43" si="1">+B12+1</f>
        <v>44928</v>
      </c>
      <c r="C13" s="101">
        <f>D13+F13</f>
        <v>1</v>
      </c>
      <c r="D13" s="104">
        <v>1</v>
      </c>
      <c r="E13" s="71" t="s">
        <v>16</v>
      </c>
      <c r="F13" s="104"/>
      <c r="G13" s="73"/>
      <c r="H13" s="24" t="str">
        <f>IF(ISNA(VLOOKUP($G13,front!$J$12:$L$17,2,FALSE)),"",VLOOKUP($G13,front!$J$12:$L$17,2,FALSE))</f>
        <v/>
      </c>
      <c r="I13" s="24" t="str">
        <f>IF(ISNA(VLOOKUP($G13,front!$J$12:$L$17,3,FALSE)),"",VLOOKUP($G13,front!$J$12:$L$17,3,FALSE))</f>
        <v/>
      </c>
      <c r="J13" s="130"/>
      <c r="L13" s="42"/>
      <c r="M13"/>
      <c r="N13" s="13"/>
      <c r="O13" s="13"/>
    </row>
    <row r="14" spans="1:15" s="13" customFormat="1" x14ac:dyDescent="0.2">
      <c r="A14" s="23" t="s">
        <v>10</v>
      </c>
      <c r="B14" s="25">
        <f t="shared" si="1"/>
        <v>44929</v>
      </c>
      <c r="C14" s="101">
        <f t="shared" ref="C14:C48" si="2">D14+F14</f>
        <v>1</v>
      </c>
      <c r="D14" s="104">
        <v>1</v>
      </c>
      <c r="E14" s="71" t="s">
        <v>16</v>
      </c>
      <c r="F14" s="104"/>
      <c r="G14" s="73"/>
      <c r="H14" s="24" t="str">
        <f>IF(ISNA(VLOOKUP($G14,front!$J$12:$L$17,2,FALSE)),"",VLOOKUP($G14,front!$J$12:$L$17,2,FALSE))</f>
        <v/>
      </c>
      <c r="I14" s="24" t="str">
        <f>IF(ISNA(VLOOKUP($G14,front!$J$12:$L$17,3,FALSE)),"",VLOOKUP($G14,front!$J$12:$L$17,3,FALSE))</f>
        <v/>
      </c>
      <c r="J14" s="130"/>
    </row>
    <row r="15" spans="1:15" s="13" customFormat="1" x14ac:dyDescent="0.2">
      <c r="A15" s="23" t="s">
        <v>11</v>
      </c>
      <c r="B15" s="25">
        <f t="shared" si="1"/>
        <v>44930</v>
      </c>
      <c r="C15" s="101">
        <f t="shared" si="2"/>
        <v>1</v>
      </c>
      <c r="D15" s="104">
        <v>1</v>
      </c>
      <c r="E15" s="71" t="s">
        <v>16</v>
      </c>
      <c r="F15" s="104"/>
      <c r="G15" s="73"/>
      <c r="H15" s="24" t="str">
        <f>IF(ISNA(VLOOKUP($G15,front!$J$12:$L$17,2,FALSE)),"",VLOOKUP($G15,front!$J$12:$L$17,2,FALSE))</f>
        <v/>
      </c>
      <c r="I15" s="24" t="str">
        <f>IF(ISNA(VLOOKUP($G15,front!$J$12:$L$17,3,FALSE)),"",VLOOKUP($G15,front!$J$12:$L$17,3,FALSE))</f>
        <v/>
      </c>
      <c r="J15" s="130"/>
    </row>
    <row r="16" spans="1:15" s="13" customFormat="1" x14ac:dyDescent="0.2">
      <c r="A16" s="23" t="s">
        <v>12</v>
      </c>
      <c r="B16" s="25">
        <f t="shared" si="1"/>
        <v>44931</v>
      </c>
      <c r="C16" s="101">
        <f t="shared" si="2"/>
        <v>1</v>
      </c>
      <c r="D16" s="104">
        <v>1</v>
      </c>
      <c r="E16" s="71" t="s">
        <v>16</v>
      </c>
      <c r="F16" s="104"/>
      <c r="G16" s="73"/>
      <c r="H16" s="24" t="str">
        <f>IF(ISNA(VLOOKUP($G16,front!$J$12:$L$17,2,FALSE)),"",VLOOKUP($G16,front!$J$12:$L$17,2,FALSE))</f>
        <v/>
      </c>
      <c r="I16" s="24" t="str">
        <f>IF(ISNA(VLOOKUP($G16,front!$J$12:$L$17,3,FALSE)),"",VLOOKUP($G16,front!$J$12:$L$17,3,FALSE))</f>
        <v/>
      </c>
      <c r="J16" s="130"/>
    </row>
    <row r="17" spans="1:11" s="13" customFormat="1" x14ac:dyDescent="0.2">
      <c r="A17" s="23" t="s">
        <v>13</v>
      </c>
      <c r="B17" s="25">
        <f t="shared" si="1"/>
        <v>44932</v>
      </c>
      <c r="C17" s="101">
        <f t="shared" si="2"/>
        <v>1</v>
      </c>
      <c r="D17" s="104">
        <v>1</v>
      </c>
      <c r="E17" s="71" t="s">
        <v>16</v>
      </c>
      <c r="F17" s="104"/>
      <c r="G17" s="73"/>
      <c r="H17" s="24" t="str">
        <f>IF(ISNA(VLOOKUP($G17,front!$J$12:$L$17,2,FALSE)),"",VLOOKUP($G17,front!$J$12:$L$17,2,FALSE))</f>
        <v/>
      </c>
      <c r="I17" s="24" t="str">
        <f>IF(ISNA(VLOOKUP($G17,front!$J$12:$L$17,3,FALSE)),"",VLOOKUP($G17,front!$J$12:$L$17,3,FALSE))</f>
        <v/>
      </c>
      <c r="J17" s="130"/>
    </row>
    <row r="18" spans="1:11" s="13" customFormat="1" x14ac:dyDescent="0.2">
      <c r="A18" s="86" t="s">
        <v>14</v>
      </c>
      <c r="B18" s="87">
        <f t="shared" si="1"/>
        <v>44933</v>
      </c>
      <c r="C18" s="86">
        <f t="shared" si="2"/>
        <v>0</v>
      </c>
      <c r="D18" s="86"/>
      <c r="E18" s="100"/>
      <c r="F18" s="86"/>
      <c r="G18" s="88"/>
      <c r="H18" s="90" t="str">
        <f>IF(ISNA(VLOOKUP($G18,front!$J$12:$L$17,2,FALSE)),"",VLOOKUP($G18,front!$J$12:$L$17,2,FALSE))</f>
        <v/>
      </c>
      <c r="I18" s="90" t="str">
        <f>IF(ISNA(VLOOKUP($G18,front!$J$12:$L$17,3,FALSE)),"",VLOOKUP($G18,front!$J$12:$L$17,3,FALSE))</f>
        <v/>
      </c>
      <c r="J18" s="91"/>
    </row>
    <row r="19" spans="1:11" s="13" customFormat="1" x14ac:dyDescent="0.2">
      <c r="A19" s="86" t="s">
        <v>8</v>
      </c>
      <c r="B19" s="87">
        <f t="shared" si="1"/>
        <v>44934</v>
      </c>
      <c r="C19" s="86">
        <f t="shared" si="2"/>
        <v>0</v>
      </c>
      <c r="D19" s="86"/>
      <c r="E19" s="100"/>
      <c r="F19" s="86"/>
      <c r="G19" s="88"/>
      <c r="H19" s="90" t="str">
        <f>IF(ISNA(VLOOKUP($G19,front!$J$12:$L$17,2,FALSE)),"",VLOOKUP($G19,front!$J$12:$L$17,2,FALSE))</f>
        <v/>
      </c>
      <c r="I19" s="90" t="str">
        <f>IF(ISNA(VLOOKUP($G19,front!$J$12:$L$17,3,FALSE)),"",VLOOKUP($G19,front!$J$12:$L$17,3,FALSE))</f>
        <v/>
      </c>
      <c r="J19" s="91"/>
    </row>
    <row r="20" spans="1:11" s="13" customFormat="1" x14ac:dyDescent="0.2">
      <c r="A20" s="23" t="s">
        <v>9</v>
      </c>
      <c r="B20" s="25">
        <f t="shared" si="1"/>
        <v>44935</v>
      </c>
      <c r="C20" s="101">
        <f t="shared" si="2"/>
        <v>1</v>
      </c>
      <c r="D20" s="104"/>
      <c r="E20" s="72"/>
      <c r="F20" s="104">
        <v>1</v>
      </c>
      <c r="G20" s="73">
        <v>1</v>
      </c>
      <c r="H20" s="24" t="str">
        <f>IF(ISNA(VLOOKUP($G20,front!$J$12:$L$17,2,FALSE)),"",VLOOKUP($G20,front!$J$12:$L$17,2,FALSE))</f>
        <v>SAS ABN</v>
      </c>
      <c r="I20" s="24" t="str">
        <f>IF(ISNA(VLOOKUP($G20,front!$J$12:$L$17,3,FALSE)),"",VLOOKUP($G20,front!$J$12:$L$17,3,FALSE))</f>
        <v>FRAAI</v>
      </c>
      <c r="J20" s="130"/>
    </row>
    <row r="21" spans="1:11" s="13" customFormat="1" x14ac:dyDescent="0.2">
      <c r="A21" s="23" t="s">
        <v>10</v>
      </c>
      <c r="B21" s="25">
        <f t="shared" si="1"/>
        <v>44936</v>
      </c>
      <c r="C21" s="101">
        <f t="shared" si="2"/>
        <v>0.5</v>
      </c>
      <c r="D21" s="104"/>
      <c r="E21" s="72"/>
      <c r="F21" s="104">
        <v>0.5</v>
      </c>
      <c r="G21" s="73">
        <v>1</v>
      </c>
      <c r="H21" s="24" t="str">
        <f>IF(ISNA(VLOOKUP($G21,front!$J$12:$L$17,2,FALSE)),"",VLOOKUP($G21,front!$J$12:$L$17,2,FALSE))</f>
        <v>SAS ABN</v>
      </c>
      <c r="I21" s="24" t="str">
        <f>IF(ISNA(VLOOKUP($G21,front!$J$12:$L$17,3,FALSE)),"",VLOOKUP($G21,front!$J$12:$L$17,3,FALSE))</f>
        <v>FRAAI</v>
      </c>
      <c r="J21" s="130"/>
      <c r="K21" s="136" t="s">
        <v>89</v>
      </c>
    </row>
    <row r="22" spans="1:11" s="13" customFormat="1" x14ac:dyDescent="0.2">
      <c r="A22" s="151" t="s">
        <v>10</v>
      </c>
      <c r="B22" s="152">
        <v>44936</v>
      </c>
      <c r="C22" s="101">
        <f t="shared" ref="C22" si="3">D22+F22</f>
        <v>0.75</v>
      </c>
      <c r="D22" s="104"/>
      <c r="E22" s="72"/>
      <c r="F22" s="104">
        <v>0.75</v>
      </c>
      <c r="G22" s="73">
        <v>2</v>
      </c>
      <c r="H22" s="24">
        <f>IF(ISNA(VLOOKUP($G22,front!$J$12:$L$17,2,FALSE)),"",VLOOKUP($G22,front!$J$12:$L$17,2,FALSE))</f>
        <v>0</v>
      </c>
      <c r="I22" s="24">
        <f>IF(ISNA(VLOOKUP($G22,front!$J$12:$L$17,3,FALSE)),"",VLOOKUP($G22,front!$J$12:$L$17,3,FALSE))</f>
        <v>0</v>
      </c>
      <c r="J22" s="130"/>
      <c r="K22" s="137" t="s">
        <v>92</v>
      </c>
    </row>
    <row r="23" spans="1:11" s="13" customFormat="1" x14ac:dyDescent="0.2">
      <c r="A23" s="23" t="s">
        <v>11</v>
      </c>
      <c r="B23" s="25">
        <f>+B21+1</f>
        <v>44937</v>
      </c>
      <c r="C23" s="101">
        <f t="shared" si="2"/>
        <v>1</v>
      </c>
      <c r="D23" s="104"/>
      <c r="E23" s="72"/>
      <c r="F23" s="104">
        <v>1</v>
      </c>
      <c r="G23" s="73">
        <v>1</v>
      </c>
      <c r="H23" s="24" t="str">
        <f>IF(ISNA(VLOOKUP($G23,front!$J$12:$L$17,2,FALSE)),"",VLOOKUP($G23,front!$J$12:$L$17,2,FALSE))</f>
        <v>SAS ABN</v>
      </c>
      <c r="I23" s="24" t="str">
        <f>IF(ISNA(VLOOKUP($G23,front!$J$12:$L$17,3,FALSE)),"",VLOOKUP($G23,front!$J$12:$L$17,3,FALSE))</f>
        <v>FRAAI</v>
      </c>
      <c r="J23" s="130"/>
    </row>
    <row r="24" spans="1:11" s="13" customFormat="1" x14ac:dyDescent="0.2">
      <c r="A24" s="23" t="s">
        <v>12</v>
      </c>
      <c r="B24" s="25">
        <f t="shared" si="1"/>
        <v>44938</v>
      </c>
      <c r="C24" s="101">
        <f t="shared" si="2"/>
        <v>1</v>
      </c>
      <c r="D24" s="104"/>
      <c r="E24" s="72"/>
      <c r="F24" s="104">
        <v>1</v>
      </c>
      <c r="G24" s="73">
        <v>1</v>
      </c>
      <c r="H24" s="24" t="str">
        <f>IF(ISNA(VLOOKUP($G24,front!$J$12:$L$17,2,FALSE)),"",VLOOKUP($G24,front!$J$12:$L$17,2,FALSE))</f>
        <v>SAS ABN</v>
      </c>
      <c r="I24" s="24" t="str">
        <f>IF(ISNA(VLOOKUP($G24,front!$J$12:$L$17,3,FALSE)),"",VLOOKUP($G24,front!$J$12:$L$17,3,FALSE))</f>
        <v>FRAAI</v>
      </c>
      <c r="J24" s="130"/>
    </row>
    <row r="25" spans="1:11" s="13" customFormat="1" x14ac:dyDescent="0.2">
      <c r="A25" s="23" t="s">
        <v>13</v>
      </c>
      <c r="B25" s="25">
        <f t="shared" si="1"/>
        <v>44939</v>
      </c>
      <c r="C25" s="101">
        <f t="shared" si="2"/>
        <v>1</v>
      </c>
      <c r="D25" s="104"/>
      <c r="E25" s="72"/>
      <c r="F25" s="104">
        <v>1</v>
      </c>
      <c r="G25" s="73">
        <v>1</v>
      </c>
      <c r="H25" s="24" t="str">
        <f>IF(ISNA(VLOOKUP($G25,front!$J$12:$L$17,2,FALSE)),"",VLOOKUP($G25,front!$J$12:$L$17,2,FALSE))</f>
        <v>SAS ABN</v>
      </c>
      <c r="I25" s="24" t="str">
        <f>IF(ISNA(VLOOKUP($G25,front!$J$12:$L$17,3,FALSE)),"",VLOOKUP($G25,front!$J$12:$L$17,3,FALSE))</f>
        <v>FRAAI</v>
      </c>
      <c r="J25" s="130"/>
    </row>
    <row r="26" spans="1:11" s="13" customFormat="1" x14ac:dyDescent="0.2">
      <c r="A26" s="86" t="s">
        <v>14</v>
      </c>
      <c r="B26" s="87">
        <f t="shared" si="1"/>
        <v>44940</v>
      </c>
      <c r="C26" s="86">
        <f t="shared" si="2"/>
        <v>0</v>
      </c>
      <c r="D26" s="86"/>
      <c r="E26" s="100"/>
      <c r="F26" s="86"/>
      <c r="G26" s="88"/>
      <c r="H26" s="90" t="str">
        <f>IF(ISNA(VLOOKUP($G26,front!$J$12:$L$17,2,FALSE)),"",VLOOKUP($G26,front!$J$12:$L$17,2,FALSE))</f>
        <v/>
      </c>
      <c r="I26" s="90" t="str">
        <f>IF(ISNA(VLOOKUP($G26,front!$J$12:$L$17,3,FALSE)),"",VLOOKUP($G26,front!$J$12:$L$17,3,FALSE))</f>
        <v/>
      </c>
      <c r="J26" s="91"/>
    </row>
    <row r="27" spans="1:11" s="13" customFormat="1" x14ac:dyDescent="0.2">
      <c r="A27" s="86" t="s">
        <v>8</v>
      </c>
      <c r="B27" s="87">
        <f t="shared" si="1"/>
        <v>44941</v>
      </c>
      <c r="C27" s="86">
        <f t="shared" si="2"/>
        <v>0</v>
      </c>
      <c r="D27" s="86"/>
      <c r="E27" s="100"/>
      <c r="F27" s="86"/>
      <c r="G27" s="88"/>
      <c r="H27" s="90" t="str">
        <f>IF(ISNA(VLOOKUP($G27,front!$J$12:$L$17,2,FALSE)),"",VLOOKUP($G27,front!$J$12:$L$17,2,FALSE))</f>
        <v/>
      </c>
      <c r="I27" s="90" t="str">
        <f>IF(ISNA(VLOOKUP($G27,front!$J$12:$L$17,3,FALSE)),"",VLOOKUP($G27,front!$J$12:$L$17,3,FALSE))</f>
        <v/>
      </c>
      <c r="J27" s="91"/>
    </row>
    <row r="28" spans="1:11" s="13" customFormat="1" x14ac:dyDescent="0.2">
      <c r="A28" s="23" t="s">
        <v>9</v>
      </c>
      <c r="B28" s="25">
        <f t="shared" si="1"/>
        <v>44942</v>
      </c>
      <c r="C28" s="101">
        <f t="shared" si="2"/>
        <v>1</v>
      </c>
      <c r="D28" s="104"/>
      <c r="E28" s="72"/>
      <c r="F28" s="104">
        <v>1</v>
      </c>
      <c r="G28" s="73">
        <v>2</v>
      </c>
      <c r="H28" s="24">
        <f>IF(ISNA(VLOOKUP($G28,front!$J$12:$L$17,2,FALSE)),"",VLOOKUP($G28,front!$J$12:$L$17,2,FALSE))</f>
        <v>0</v>
      </c>
      <c r="I28" s="24">
        <f>IF(ISNA(VLOOKUP($G28,front!$J$12:$L$17,3,FALSE)),"",VLOOKUP($G28,front!$J$12:$L$17,3,FALSE))</f>
        <v>0</v>
      </c>
      <c r="J28" s="130"/>
    </row>
    <row r="29" spans="1:11" s="13" customFormat="1" x14ac:dyDescent="0.2">
      <c r="A29" s="23" t="s">
        <v>10</v>
      </c>
      <c r="B29" s="25">
        <f t="shared" si="1"/>
        <v>44943</v>
      </c>
      <c r="C29" s="101">
        <f t="shared" si="2"/>
        <v>1</v>
      </c>
      <c r="D29" s="104"/>
      <c r="E29" s="72"/>
      <c r="F29" s="104">
        <v>1</v>
      </c>
      <c r="G29" s="73">
        <v>2</v>
      </c>
      <c r="H29" s="24">
        <f>IF(ISNA(VLOOKUP($G29,front!$J$12:$L$17,2,FALSE)),"",VLOOKUP($G29,front!$J$12:$L$17,2,FALSE))</f>
        <v>0</v>
      </c>
      <c r="I29" s="24">
        <f>IF(ISNA(VLOOKUP($G29,front!$J$12:$L$17,3,FALSE)),"",VLOOKUP($G29,front!$J$12:$L$17,3,FALSE))</f>
        <v>0</v>
      </c>
      <c r="J29" s="130"/>
    </row>
    <row r="30" spans="1:11" s="13" customFormat="1" x14ac:dyDescent="0.2">
      <c r="A30" s="23" t="s">
        <v>11</v>
      </c>
      <c r="B30" s="25">
        <f t="shared" si="1"/>
        <v>44944</v>
      </c>
      <c r="C30" s="101">
        <f t="shared" si="2"/>
        <v>1</v>
      </c>
      <c r="D30" s="104"/>
      <c r="E30" s="72"/>
      <c r="F30" s="104">
        <v>1</v>
      </c>
      <c r="G30" s="73">
        <v>2</v>
      </c>
      <c r="H30" s="24">
        <f>IF(ISNA(VLOOKUP($G30,front!$J$12:$L$17,2,FALSE)),"",VLOOKUP($G30,front!$J$12:$L$17,2,FALSE))</f>
        <v>0</v>
      </c>
      <c r="I30" s="24">
        <f>IF(ISNA(VLOOKUP($G30,front!$J$12:$L$17,3,FALSE)),"",VLOOKUP($G30,front!$J$12:$L$17,3,FALSE))</f>
        <v>0</v>
      </c>
      <c r="J30" s="130"/>
    </row>
    <row r="31" spans="1:11" s="13" customFormat="1" x14ac:dyDescent="0.2">
      <c r="A31" s="23" t="s">
        <v>12</v>
      </c>
      <c r="B31" s="25">
        <f t="shared" si="1"/>
        <v>44945</v>
      </c>
      <c r="C31" s="101">
        <f t="shared" si="2"/>
        <v>1</v>
      </c>
      <c r="D31" s="104"/>
      <c r="E31" s="72"/>
      <c r="F31" s="104">
        <v>1</v>
      </c>
      <c r="G31" s="73">
        <v>1</v>
      </c>
      <c r="H31" s="24" t="str">
        <f>IF(ISNA(VLOOKUP($G31,front!$J$12:$L$17,2,FALSE)),"",VLOOKUP($G31,front!$J$12:$L$17,2,FALSE))</f>
        <v>SAS ABN</v>
      </c>
      <c r="I31" s="24" t="str">
        <f>IF(ISNA(VLOOKUP($G31,front!$J$12:$L$17,3,FALSE)),"",VLOOKUP($G31,front!$J$12:$L$17,3,FALSE))</f>
        <v>FRAAI</v>
      </c>
      <c r="J31" s="130"/>
    </row>
    <row r="32" spans="1:11" s="13" customFormat="1" x14ac:dyDescent="0.2">
      <c r="A32" s="23" t="s">
        <v>13</v>
      </c>
      <c r="B32" s="25">
        <f t="shared" si="1"/>
        <v>44946</v>
      </c>
      <c r="C32" s="101">
        <f t="shared" si="2"/>
        <v>1</v>
      </c>
      <c r="D32" s="104"/>
      <c r="E32" s="72"/>
      <c r="F32" s="104">
        <v>1</v>
      </c>
      <c r="G32" s="73">
        <v>1</v>
      </c>
      <c r="H32" s="24" t="str">
        <f>IF(ISNA(VLOOKUP($G32,front!$J$12:$L$17,2,FALSE)),"",VLOOKUP($G32,front!$J$12:$L$17,2,FALSE))</f>
        <v>SAS ABN</v>
      </c>
      <c r="I32" s="24" t="str">
        <f>IF(ISNA(VLOOKUP($G32,front!$J$12:$L$17,3,FALSE)),"",VLOOKUP($G32,front!$J$12:$L$17,3,FALSE))</f>
        <v>FRAAI</v>
      </c>
      <c r="J32" s="130"/>
    </row>
    <row r="33" spans="1:10" s="13" customFormat="1" x14ac:dyDescent="0.2">
      <c r="A33" s="86" t="s">
        <v>14</v>
      </c>
      <c r="B33" s="87">
        <f t="shared" si="1"/>
        <v>44947</v>
      </c>
      <c r="C33" s="86">
        <f t="shared" si="2"/>
        <v>0</v>
      </c>
      <c r="D33" s="86"/>
      <c r="E33" s="100"/>
      <c r="F33" s="86"/>
      <c r="G33" s="88"/>
      <c r="H33" s="90" t="str">
        <f>IF(ISNA(VLOOKUP($G33,front!$J$12:$L$17,2,FALSE)),"",VLOOKUP($G33,front!$J$12:$L$17,2,FALSE))</f>
        <v/>
      </c>
      <c r="I33" s="90" t="str">
        <f>IF(ISNA(VLOOKUP($G33,front!$J$12:$L$17,3,FALSE)),"",VLOOKUP($G33,front!$J$12:$L$17,3,FALSE))</f>
        <v/>
      </c>
      <c r="J33" s="91"/>
    </row>
    <row r="34" spans="1:10" s="13" customFormat="1" x14ac:dyDescent="0.2">
      <c r="A34" s="86" t="s">
        <v>8</v>
      </c>
      <c r="B34" s="87">
        <f t="shared" si="1"/>
        <v>44948</v>
      </c>
      <c r="C34" s="86">
        <f t="shared" si="2"/>
        <v>0</v>
      </c>
      <c r="D34" s="86"/>
      <c r="E34" s="100"/>
      <c r="F34" s="86"/>
      <c r="G34" s="88"/>
      <c r="H34" s="90" t="str">
        <f>IF(ISNA(VLOOKUP($G34,front!$J$12:$L$17,2,FALSE)),"",VLOOKUP($G34,front!$J$12:$L$17,2,FALSE))</f>
        <v/>
      </c>
      <c r="I34" s="90" t="str">
        <f>IF(ISNA(VLOOKUP($G34,front!$J$12:$L$17,3,FALSE)),"",VLOOKUP($G34,front!$J$12:$L$17,3,FALSE))</f>
        <v/>
      </c>
      <c r="J34" s="91"/>
    </row>
    <row r="35" spans="1:10" s="13" customFormat="1" x14ac:dyDescent="0.2">
      <c r="A35" s="23" t="s">
        <v>9</v>
      </c>
      <c r="B35" s="25">
        <f t="shared" si="1"/>
        <v>44949</v>
      </c>
      <c r="C35" s="101">
        <f t="shared" si="2"/>
        <v>1</v>
      </c>
      <c r="D35" s="104"/>
      <c r="E35" s="72"/>
      <c r="F35" s="104">
        <v>1</v>
      </c>
      <c r="G35" s="73">
        <v>1</v>
      </c>
      <c r="H35" s="24" t="str">
        <f>IF(ISNA(VLOOKUP($G35,front!$J$12:$L$17,2,FALSE)),"",VLOOKUP($G35,front!$J$12:$L$17,2,FALSE))</f>
        <v>SAS ABN</v>
      </c>
      <c r="I35" s="24" t="str">
        <f>IF(ISNA(VLOOKUP($G35,front!$J$12:$L$17,3,FALSE)),"",VLOOKUP($G35,front!$J$12:$L$17,3,FALSE))</f>
        <v>FRAAI</v>
      </c>
      <c r="J35" s="130"/>
    </row>
    <row r="36" spans="1:10" s="13" customFormat="1" x14ac:dyDescent="0.2">
      <c r="A36" s="23" t="s">
        <v>10</v>
      </c>
      <c r="B36" s="25">
        <f t="shared" si="1"/>
        <v>44950</v>
      </c>
      <c r="C36" s="101">
        <f t="shared" si="2"/>
        <v>1</v>
      </c>
      <c r="D36" s="104"/>
      <c r="E36" s="72"/>
      <c r="F36" s="104">
        <v>1</v>
      </c>
      <c r="G36" s="73">
        <v>1</v>
      </c>
      <c r="H36" s="24" t="str">
        <f>IF(ISNA(VLOOKUP($G36,front!$J$12:$L$17,2,FALSE)),"",VLOOKUP($G36,front!$J$12:$L$17,2,FALSE))</f>
        <v>SAS ABN</v>
      </c>
      <c r="I36" s="24" t="str">
        <f>IF(ISNA(VLOOKUP($G36,front!$J$12:$L$17,3,FALSE)),"",VLOOKUP($G36,front!$J$12:$L$17,3,FALSE))</f>
        <v>FRAAI</v>
      </c>
      <c r="J36" s="130"/>
    </row>
    <row r="37" spans="1:10" s="13" customFormat="1" x14ac:dyDescent="0.2">
      <c r="A37" s="23" t="s">
        <v>11</v>
      </c>
      <c r="B37" s="25">
        <f t="shared" si="1"/>
        <v>44951</v>
      </c>
      <c r="C37" s="101">
        <f t="shared" si="2"/>
        <v>1</v>
      </c>
      <c r="D37" s="104"/>
      <c r="E37" s="72"/>
      <c r="F37" s="104">
        <v>1</v>
      </c>
      <c r="G37" s="73">
        <v>1</v>
      </c>
      <c r="H37" s="24" t="str">
        <f>IF(ISNA(VLOOKUP($G37,front!$J$12:$L$17,2,FALSE)),"",VLOOKUP($G37,front!$J$12:$L$17,2,FALSE))</f>
        <v>SAS ABN</v>
      </c>
      <c r="I37" s="24" t="str">
        <f>IF(ISNA(VLOOKUP($G37,front!$J$12:$L$17,3,FALSE)),"",VLOOKUP($G37,front!$J$12:$L$17,3,FALSE))</f>
        <v>FRAAI</v>
      </c>
      <c r="J37" s="130"/>
    </row>
    <row r="38" spans="1:10" s="13" customFormat="1" x14ac:dyDescent="0.2">
      <c r="A38" s="23" t="s">
        <v>12</v>
      </c>
      <c r="B38" s="25">
        <f t="shared" si="1"/>
        <v>44952</v>
      </c>
      <c r="C38" s="101">
        <f t="shared" si="2"/>
        <v>1</v>
      </c>
      <c r="D38" s="104"/>
      <c r="E38" s="72"/>
      <c r="F38" s="104">
        <v>1</v>
      </c>
      <c r="G38" s="73">
        <v>1</v>
      </c>
      <c r="H38" s="24" t="str">
        <f>IF(ISNA(VLOOKUP($G38,front!$J$12:$L$17,2,FALSE)),"",VLOOKUP($G38,front!$J$12:$L$17,2,FALSE))</f>
        <v>SAS ABN</v>
      </c>
      <c r="I38" s="24" t="str">
        <f>IF(ISNA(VLOOKUP($G38,front!$J$12:$L$17,3,FALSE)),"",VLOOKUP($G38,front!$J$12:$L$17,3,FALSE))</f>
        <v>FRAAI</v>
      </c>
      <c r="J38" s="130"/>
    </row>
    <row r="39" spans="1:10" s="13" customFormat="1" x14ac:dyDescent="0.2">
      <c r="A39" s="23" t="s">
        <v>13</v>
      </c>
      <c r="B39" s="25">
        <f t="shared" si="1"/>
        <v>44953</v>
      </c>
      <c r="C39" s="101">
        <f t="shared" si="2"/>
        <v>1</v>
      </c>
      <c r="D39" s="104"/>
      <c r="E39" s="72"/>
      <c r="F39" s="104">
        <v>1</v>
      </c>
      <c r="G39" s="73">
        <v>1</v>
      </c>
      <c r="H39" s="24" t="str">
        <f>IF(ISNA(VLOOKUP($G39,front!$J$12:$L$17,2,FALSE)),"",VLOOKUP($G39,front!$J$12:$L$17,2,FALSE))</f>
        <v>SAS ABN</v>
      </c>
      <c r="I39" s="24" t="str">
        <f>IF(ISNA(VLOOKUP($G39,front!$J$12:$L$17,3,FALSE)),"",VLOOKUP($G39,front!$J$12:$L$17,3,FALSE))</f>
        <v>FRAAI</v>
      </c>
      <c r="J39" s="130"/>
    </row>
    <row r="40" spans="1:10" s="13" customFormat="1" x14ac:dyDescent="0.2">
      <c r="A40" s="86" t="s">
        <v>14</v>
      </c>
      <c r="B40" s="87">
        <f t="shared" si="1"/>
        <v>44954</v>
      </c>
      <c r="C40" s="86">
        <f t="shared" si="2"/>
        <v>0</v>
      </c>
      <c r="D40" s="86"/>
      <c r="E40" s="100"/>
      <c r="F40" s="86"/>
      <c r="G40" s="88"/>
      <c r="H40" s="90" t="str">
        <f>IF(ISNA(VLOOKUP($G40,front!$J$12:$L$17,2,FALSE)),"",VLOOKUP($G40,front!$J$12:$L$17,2,FALSE))</f>
        <v/>
      </c>
      <c r="I40" s="90" t="str">
        <f>IF(ISNA(VLOOKUP($G40,front!$J$12:$L$17,3,FALSE)),"",VLOOKUP($G40,front!$J$12:$L$17,3,FALSE))</f>
        <v/>
      </c>
      <c r="J40" s="91"/>
    </row>
    <row r="41" spans="1:10" s="13" customFormat="1" x14ac:dyDescent="0.2">
      <c r="A41" s="86" t="s">
        <v>8</v>
      </c>
      <c r="B41" s="87">
        <f t="shared" si="1"/>
        <v>44955</v>
      </c>
      <c r="C41" s="86">
        <f t="shared" si="2"/>
        <v>0</v>
      </c>
      <c r="D41" s="86"/>
      <c r="E41" s="100"/>
      <c r="F41" s="86"/>
      <c r="G41" s="88"/>
      <c r="H41" s="90" t="str">
        <f>IF(ISNA(VLOOKUP($G41,front!$J$12:$L$17,2,FALSE)),"",VLOOKUP($G41,front!$J$12:$L$17,2,FALSE))</f>
        <v/>
      </c>
      <c r="I41" s="90" t="str">
        <f>IF(ISNA(VLOOKUP($G41,front!$J$12:$L$17,3,FALSE)),"",VLOOKUP($G41,front!$J$12:$L$17,3,FALSE))</f>
        <v/>
      </c>
      <c r="J41" s="91"/>
    </row>
    <row r="42" spans="1:10" s="13" customFormat="1" x14ac:dyDescent="0.2">
      <c r="A42" s="23" t="s">
        <v>9</v>
      </c>
      <c r="B42" s="25">
        <f t="shared" si="1"/>
        <v>44956</v>
      </c>
      <c r="C42" s="101">
        <f t="shared" si="2"/>
        <v>1</v>
      </c>
      <c r="D42" s="104"/>
      <c r="E42" s="72"/>
      <c r="F42" s="104">
        <v>1</v>
      </c>
      <c r="G42" s="73">
        <v>1</v>
      </c>
      <c r="H42" s="24" t="str">
        <f>IF(ISNA(VLOOKUP($G42,front!$J$12:$L$17,2,FALSE)),"",VLOOKUP($G42,front!$J$12:$L$17,2,FALSE))</f>
        <v>SAS ABN</v>
      </c>
      <c r="I42" s="24" t="str">
        <f>IF(ISNA(VLOOKUP($G42,front!$J$12:$L$17,3,FALSE)),"",VLOOKUP($G42,front!$J$12:$L$17,3,FALSE))</f>
        <v>FRAAI</v>
      </c>
      <c r="J42" s="130"/>
    </row>
    <row r="43" spans="1:10" s="13" customFormat="1" x14ac:dyDescent="0.2">
      <c r="A43" s="23" t="s">
        <v>9</v>
      </c>
      <c r="B43" s="25">
        <f t="shared" si="1"/>
        <v>44957</v>
      </c>
      <c r="C43" s="101">
        <f t="shared" si="2"/>
        <v>1</v>
      </c>
      <c r="D43" s="104"/>
      <c r="E43" s="72"/>
      <c r="F43" s="104">
        <v>1</v>
      </c>
      <c r="G43" s="73">
        <v>1</v>
      </c>
      <c r="H43" s="24" t="str">
        <f>IF(ISNA(VLOOKUP($G43,front!$J$12:$L$17,2,FALSE)),"",VLOOKUP($G43,front!$J$12:$L$17,2,FALSE))</f>
        <v>SAS ABN</v>
      </c>
      <c r="I43" s="24" t="str">
        <f>IF(ISNA(VLOOKUP($G43,front!$J$12:$L$17,3,FALSE)),"",VLOOKUP($G43,front!$J$12:$L$17,3,FALSE))</f>
        <v>FRAAI</v>
      </c>
      <c r="J43" s="130"/>
    </row>
    <row r="44" spans="1:10" s="13" customFormat="1" x14ac:dyDescent="0.2">
      <c r="A44" s="23"/>
      <c r="B44" s="25"/>
      <c r="C44" s="101">
        <f t="shared" si="2"/>
        <v>0</v>
      </c>
      <c r="D44" s="104"/>
      <c r="E44" s="72"/>
      <c r="F44" s="104"/>
      <c r="G44" s="73"/>
      <c r="H44" s="24" t="str">
        <f>IF(ISNA(VLOOKUP($G44,front!$J$12:$L$17,2,FALSE)),"",VLOOKUP($G44,front!$J$12:$L$17,2,FALSE))</f>
        <v/>
      </c>
      <c r="I44" s="24" t="str">
        <f>IF(ISNA(VLOOKUP($G44,front!$J$12:$L$17,3,FALSE)),"",VLOOKUP($G44,front!$J$12:$L$17,3,FALSE))</f>
        <v/>
      </c>
      <c r="J44" s="130"/>
    </row>
    <row r="45" spans="1:10" s="13" customFormat="1" x14ac:dyDescent="0.2">
      <c r="A45" s="23"/>
      <c r="B45" s="25"/>
      <c r="C45" s="101">
        <f t="shared" si="2"/>
        <v>0</v>
      </c>
      <c r="D45" s="104"/>
      <c r="E45" s="72"/>
      <c r="F45" s="104"/>
      <c r="G45" s="73"/>
      <c r="H45" s="24" t="str">
        <f>IF(ISNA(VLOOKUP($G45,front!$J$12:$L$17,2,FALSE)),"",VLOOKUP($G45,front!$J$12:$L$17,2,FALSE))</f>
        <v/>
      </c>
      <c r="I45" s="24" t="str">
        <f>IF(ISNA(VLOOKUP($G45,front!$J$12:$L$17,3,FALSE)),"",VLOOKUP($G45,front!$J$12:$L$17,3,FALSE))</f>
        <v/>
      </c>
      <c r="J45" s="130"/>
    </row>
    <row r="46" spans="1:10" s="13" customFormat="1" x14ac:dyDescent="0.2">
      <c r="A46" s="23"/>
      <c r="B46" s="25"/>
      <c r="C46" s="101">
        <f t="shared" si="2"/>
        <v>0</v>
      </c>
      <c r="D46" s="104"/>
      <c r="E46" s="72"/>
      <c r="F46" s="104"/>
      <c r="G46" s="73"/>
      <c r="H46" s="24" t="str">
        <f>IF(ISNA(VLOOKUP($G46,front!$J$12:$L$17,2,FALSE)),"",VLOOKUP($G46,front!$J$12:$L$17,2,FALSE))</f>
        <v/>
      </c>
      <c r="I46" s="24" t="str">
        <f>IF(ISNA(VLOOKUP($G46,front!$J$12:$L$17,3,FALSE)),"",VLOOKUP($G46,front!$J$12:$L$17,3,FALSE))</f>
        <v/>
      </c>
      <c r="J46" s="130"/>
    </row>
    <row r="47" spans="1:10" s="13" customFormat="1" x14ac:dyDescent="0.2">
      <c r="A47" s="86"/>
      <c r="B47" s="87"/>
      <c r="C47" s="86">
        <f t="shared" si="2"/>
        <v>0</v>
      </c>
      <c r="D47" s="86"/>
      <c r="E47" s="100"/>
      <c r="F47" s="86"/>
      <c r="G47" s="88"/>
      <c r="H47" s="90" t="str">
        <f>IF(ISNA(VLOOKUP($G47,front!$J$12:$L$17,2,FALSE)),"",VLOOKUP($G47,front!$J$12:$L$17,2,FALSE))</f>
        <v/>
      </c>
      <c r="I47" s="90" t="str">
        <f>IF(ISNA(VLOOKUP($G47,front!$J$12:$L$17,3,FALSE)),"",VLOOKUP($G47,front!$J$12:$L$17,3,FALSE))</f>
        <v/>
      </c>
      <c r="J47" s="91"/>
    </row>
    <row r="48" spans="1:10" s="13" customFormat="1" x14ac:dyDescent="0.2">
      <c r="A48" s="86"/>
      <c r="B48" s="87"/>
      <c r="C48" s="86">
        <f t="shared" si="2"/>
        <v>0</v>
      </c>
      <c r="D48" s="86"/>
      <c r="E48" s="99"/>
      <c r="F48" s="86"/>
      <c r="G48" s="88"/>
      <c r="H48" s="90" t="str">
        <f>IF(ISNA(VLOOKUP($G48,front!$J$12:$L$17,2,FALSE)),"",VLOOKUP($G48,front!$J$12:$L$17,2,FALSE))</f>
        <v/>
      </c>
      <c r="I48" s="90" t="str">
        <f>IF(ISNA(VLOOKUP($G48,front!$J$12:$L$17,3,FALSE)),"",VLOOKUP($G48,front!$J$12:$L$17,3,FALSE))</f>
        <v/>
      </c>
      <c r="J48" s="91"/>
    </row>
    <row r="49" spans="1:12" s="13" customFormat="1" ht="13.5" thickBot="1" x14ac:dyDescent="0.25">
      <c r="A49" s="92"/>
      <c r="B49" s="93"/>
      <c r="C49" s="94"/>
      <c r="D49" s="92"/>
      <c r="E49" s="95"/>
      <c r="F49" s="115"/>
      <c r="G49" s="102"/>
      <c r="H49" s="96"/>
      <c r="I49" s="96"/>
      <c r="J49" s="97"/>
    </row>
    <row r="50" spans="1:12" s="13" customFormat="1" ht="13.5" thickBot="1" x14ac:dyDescent="0.25">
      <c r="A50" s="1"/>
      <c r="B50" s="1"/>
      <c r="C50" s="9">
        <f>SUM(C10:C49)</f>
        <v>22.25</v>
      </c>
      <c r="D50" s="135">
        <f>SUM(D11:D49)</f>
        <v>5</v>
      </c>
      <c r="F50" s="9">
        <f>SUM(F11:F49)</f>
        <v>17.25</v>
      </c>
      <c r="H50"/>
      <c r="I50"/>
      <c r="J50"/>
    </row>
    <row r="51" spans="1:12" s="13" customFormat="1" ht="3" customHeight="1" x14ac:dyDescent="0.2">
      <c r="A51" s="1"/>
      <c r="B51" s="1"/>
      <c r="C51" s="1"/>
      <c r="D51" s="1"/>
      <c r="E51" s="1"/>
      <c r="F51" s="1"/>
      <c r="G51"/>
      <c r="H51"/>
      <c r="I51"/>
      <c r="J51"/>
    </row>
    <row r="52" spans="1:12" ht="14.25" customHeight="1" x14ac:dyDescent="0.2">
      <c r="A52" s="40" t="s">
        <v>60</v>
      </c>
      <c r="B52" s="1"/>
      <c r="C52" s="1"/>
      <c r="D52" s="1"/>
      <c r="E52" s="1"/>
      <c r="F52" s="1"/>
      <c r="K52"/>
    </row>
    <row r="53" spans="1:12" x14ac:dyDescent="0.2">
      <c r="A53" s="45" t="s">
        <v>52</v>
      </c>
      <c r="B53" s="225" t="s">
        <v>53</v>
      </c>
      <c r="C53" s="225"/>
      <c r="D53" s="225"/>
      <c r="E53" s="225"/>
      <c r="F53" s="225"/>
      <c r="G53" s="225"/>
      <c r="H53" s="134"/>
      <c r="I53" s="134" t="s">
        <v>54</v>
      </c>
      <c r="J53" s="134" t="s">
        <v>61</v>
      </c>
      <c r="K53" s="134" t="s">
        <v>55</v>
      </c>
      <c r="L53" s="47" t="s">
        <v>29</v>
      </c>
    </row>
    <row r="54" spans="1:12" ht="5.0999999999999996" customHeight="1" x14ac:dyDescent="0.2">
      <c r="A54" s="48"/>
      <c r="B54" s="226"/>
      <c r="C54" s="227"/>
      <c r="D54" s="227"/>
      <c r="E54" s="227"/>
      <c r="F54" s="227"/>
      <c r="G54" s="228"/>
      <c r="H54" s="70"/>
      <c r="I54" s="49"/>
      <c r="J54" s="50"/>
      <c r="K54" s="50"/>
      <c r="L54" s="35"/>
    </row>
    <row r="55" spans="1:12" x14ac:dyDescent="0.2">
      <c r="A55" s="51"/>
      <c r="B55" s="229"/>
      <c r="C55" s="230"/>
      <c r="D55" s="230"/>
      <c r="E55" s="230"/>
      <c r="F55" s="230"/>
      <c r="G55" s="231"/>
      <c r="H55" s="132"/>
      <c r="I55" s="52"/>
      <c r="J55" s="53"/>
      <c r="K55" s="53"/>
      <c r="L55" s="36"/>
    </row>
    <row r="56" spans="1:12" s="1" customFormat="1" x14ac:dyDescent="0.2">
      <c r="A56" s="51"/>
      <c r="B56" s="229"/>
      <c r="C56" s="230"/>
      <c r="D56" s="230"/>
      <c r="E56" s="230"/>
      <c r="F56" s="230"/>
      <c r="G56" s="231"/>
      <c r="H56" s="132"/>
      <c r="I56" s="52"/>
      <c r="J56" s="53"/>
      <c r="K56" s="53"/>
      <c r="L56" s="54"/>
    </row>
    <row r="57" spans="1:12" s="13" customFormat="1" x14ac:dyDescent="0.2">
      <c r="A57" s="55"/>
      <c r="B57" s="56"/>
      <c r="C57" s="57"/>
      <c r="D57" s="57"/>
      <c r="E57" s="57"/>
      <c r="F57" s="57"/>
      <c r="G57" s="58"/>
      <c r="H57" s="58"/>
      <c r="I57" s="59"/>
      <c r="J57" s="60"/>
      <c r="K57" s="60"/>
      <c r="L57" s="54"/>
    </row>
    <row r="58" spans="1:12" s="13" customFormat="1" x14ac:dyDescent="0.2">
      <c r="A58" s="55"/>
      <c r="B58" s="56"/>
      <c r="C58" s="57"/>
      <c r="D58" s="57"/>
      <c r="E58" s="57"/>
      <c r="F58" s="57"/>
      <c r="G58" s="58"/>
      <c r="H58" s="58"/>
      <c r="I58" s="59"/>
      <c r="J58" s="60"/>
      <c r="K58" s="60"/>
      <c r="L58" s="54"/>
    </row>
    <row r="59" spans="1:12" s="13" customFormat="1" x14ac:dyDescent="0.2">
      <c r="A59" s="55"/>
      <c r="B59" s="56"/>
      <c r="C59" s="57"/>
      <c r="D59" s="57"/>
      <c r="E59" s="57"/>
      <c r="F59" s="57"/>
      <c r="G59" s="58"/>
      <c r="H59" s="58"/>
      <c r="I59" s="59"/>
      <c r="J59" s="60"/>
      <c r="K59" s="60"/>
      <c r="L59" s="54"/>
    </row>
    <row r="60" spans="1:12" s="13" customFormat="1" x14ac:dyDescent="0.2">
      <c r="A60" s="61"/>
      <c r="B60" s="232"/>
      <c r="C60" s="233"/>
      <c r="D60" s="233"/>
      <c r="E60" s="233"/>
      <c r="F60" s="233"/>
      <c r="G60" s="234"/>
      <c r="H60" s="133"/>
      <c r="I60" s="62"/>
      <c r="J60" s="63"/>
      <c r="K60" s="63"/>
      <c r="L60" s="37"/>
    </row>
    <row r="61" spans="1:12" s="13" customFormat="1" x14ac:dyDescent="0.2">
      <c r="A61"/>
      <c r="B61"/>
      <c r="C61"/>
      <c r="D61"/>
      <c r="E61"/>
      <c r="F61"/>
      <c r="G61"/>
      <c r="H61"/>
      <c r="I61" s="41">
        <f>SUM(I54:I60)</f>
        <v>0</v>
      </c>
      <c r="J61" s="1">
        <f>SUMIF($J$53:$J$60,K61,I$53:I$60)</f>
        <v>0</v>
      </c>
      <c r="K61" s="4" t="s">
        <v>50</v>
      </c>
      <c r="L61"/>
    </row>
    <row r="62" spans="1:12" s="13" customFormat="1" x14ac:dyDescent="0.2">
      <c r="A62"/>
      <c r="B62"/>
      <c r="C62"/>
      <c r="D62"/>
      <c r="E62"/>
      <c r="F62"/>
      <c r="G62"/>
      <c r="H62"/>
      <c r="I62" s="64">
        <f>+J62+J61</f>
        <v>0</v>
      </c>
      <c r="J62" s="1">
        <f>SUMIF($J$53:$J$60,K62,I$53:I$60)</f>
        <v>0</v>
      </c>
      <c r="K62" s="4" t="s">
        <v>62</v>
      </c>
      <c r="L62"/>
    </row>
    <row r="63" spans="1:12" s="13" customFormat="1" x14ac:dyDescent="0.2">
      <c r="A63"/>
      <c r="B63"/>
      <c r="C63"/>
      <c r="D63"/>
      <c r="E63"/>
      <c r="F63"/>
      <c r="G63"/>
      <c r="H63"/>
      <c r="I63"/>
      <c r="L63"/>
    </row>
    <row r="65" spans="1:11" s="138" customFormat="1" ht="6" customHeight="1" x14ac:dyDescent="0.2">
      <c r="K65" s="153"/>
    </row>
    <row r="68" spans="1:11" ht="21.75" customHeight="1" x14ac:dyDescent="0.2"/>
    <row r="69" spans="1:11" ht="13.5" thickBot="1" x14ac:dyDescent="0.25"/>
    <row r="70" spans="1:11" x14ac:dyDescent="0.2">
      <c r="A70" s="78" t="s">
        <v>66</v>
      </c>
      <c r="B70" s="79" t="s">
        <v>67</v>
      </c>
      <c r="E70" s="107" t="s">
        <v>16</v>
      </c>
      <c r="F70" s="108">
        <f>SUMIF($E$11:$E$49,E70,$D$11:$D$49)</f>
        <v>5</v>
      </c>
      <c r="J70" s="38" t="s">
        <v>50</v>
      </c>
      <c r="K70" s="38" t="s">
        <v>56</v>
      </c>
    </row>
    <row r="71" spans="1:11" x14ac:dyDescent="0.2">
      <c r="A71" s="116">
        <f t="shared" ref="A71:A76" si="4">SUMIF($G$11:$G$49,$B71,$F$11:$F$49)</f>
        <v>13.5</v>
      </c>
      <c r="B71" s="1">
        <v>1</v>
      </c>
      <c r="E71" s="109" t="s">
        <v>22</v>
      </c>
      <c r="F71" s="108">
        <f t="shared" ref="F71:F80" si="5">SUMIF($E$11:$E$49,E71,$D$11:$D$49)</f>
        <v>0</v>
      </c>
      <c r="J71" s="44" t="s">
        <v>62</v>
      </c>
      <c r="K71" s="44" t="s">
        <v>57</v>
      </c>
    </row>
    <row r="72" spans="1:11" x14ac:dyDescent="0.2">
      <c r="A72" s="116">
        <f t="shared" si="4"/>
        <v>3.75</v>
      </c>
      <c r="B72" s="1">
        <v>2</v>
      </c>
      <c r="E72" s="109" t="s">
        <v>21</v>
      </c>
      <c r="F72" s="108">
        <f t="shared" si="5"/>
        <v>0</v>
      </c>
      <c r="J72" s="39"/>
      <c r="K72" s="39" t="s">
        <v>59</v>
      </c>
    </row>
    <row r="73" spans="1:11" x14ac:dyDescent="0.2">
      <c r="A73" s="116">
        <f t="shared" si="4"/>
        <v>0</v>
      </c>
      <c r="B73" s="1">
        <v>3</v>
      </c>
      <c r="E73" s="109" t="s">
        <v>18</v>
      </c>
      <c r="F73" s="108">
        <f t="shared" si="5"/>
        <v>0</v>
      </c>
    </row>
    <row r="74" spans="1:11" x14ac:dyDescent="0.2">
      <c r="A74" s="116">
        <f t="shared" si="4"/>
        <v>0</v>
      </c>
      <c r="B74" s="1">
        <v>4</v>
      </c>
      <c r="E74" s="109" t="s">
        <v>73</v>
      </c>
      <c r="F74" s="108">
        <f t="shared" si="5"/>
        <v>0</v>
      </c>
    </row>
    <row r="75" spans="1:11" x14ac:dyDescent="0.2">
      <c r="A75" s="116">
        <f t="shared" si="4"/>
        <v>0</v>
      </c>
      <c r="B75" s="1">
        <v>5</v>
      </c>
      <c r="E75" s="109" t="s">
        <v>74</v>
      </c>
      <c r="F75" s="108">
        <f t="shared" si="5"/>
        <v>0</v>
      </c>
    </row>
    <row r="76" spans="1:11" x14ac:dyDescent="0.2">
      <c r="A76" s="116">
        <f t="shared" si="4"/>
        <v>0</v>
      </c>
      <c r="B76" s="1">
        <v>6</v>
      </c>
      <c r="E76" s="109" t="s">
        <v>26</v>
      </c>
      <c r="F76" s="108">
        <f t="shared" si="5"/>
        <v>0</v>
      </c>
    </row>
    <row r="77" spans="1:11" x14ac:dyDescent="0.2">
      <c r="A77" s="117">
        <f>SUM(A71:A76)</f>
        <v>17.25</v>
      </c>
      <c r="E77" s="109" t="s">
        <v>25</v>
      </c>
      <c r="F77" s="108">
        <f t="shared" si="5"/>
        <v>0</v>
      </c>
    </row>
    <row r="78" spans="1:11" x14ac:dyDescent="0.2">
      <c r="E78" s="109" t="s">
        <v>46</v>
      </c>
      <c r="F78" s="108">
        <f t="shared" si="5"/>
        <v>0</v>
      </c>
    </row>
    <row r="79" spans="1:11" x14ac:dyDescent="0.2">
      <c r="E79" s="109" t="s">
        <v>48</v>
      </c>
      <c r="F79" s="108">
        <f t="shared" si="5"/>
        <v>0</v>
      </c>
    </row>
    <row r="80" spans="1:11" x14ac:dyDescent="0.2">
      <c r="E80" s="109" t="s">
        <v>50</v>
      </c>
      <c r="F80" s="108">
        <f t="shared" si="5"/>
        <v>0</v>
      </c>
    </row>
    <row r="81" spans="5:6" ht="13.5" thickBot="1" x14ac:dyDescent="0.25">
      <c r="E81" s="108"/>
      <c r="F81" s="108"/>
    </row>
    <row r="82" spans="5:6" ht="13.5" thickBot="1" x14ac:dyDescent="0.25">
      <c r="E82" s="108"/>
      <c r="F82" s="110">
        <f>SUM(F70:F81)</f>
        <v>5</v>
      </c>
    </row>
  </sheetData>
  <mergeCells count="11">
    <mergeCell ref="B53:G53"/>
    <mergeCell ref="B54:G54"/>
    <mergeCell ref="B55:G55"/>
    <mergeCell ref="B56:G56"/>
    <mergeCell ref="B60:G60"/>
    <mergeCell ref="C2:D2"/>
    <mergeCell ref="C3:D3"/>
    <mergeCell ref="A7:J7"/>
    <mergeCell ref="D9:E9"/>
    <mergeCell ref="F9:G9"/>
    <mergeCell ref="C4:F4"/>
  </mergeCells>
  <dataValidations disablePrompts="1" count="4">
    <dataValidation type="list" allowBlank="1" showInputMessage="1" showErrorMessage="1" sqref="E11:E12 E18:E49" xr:uid="{00000000-0002-0000-0200-000000000000}">
      <formula1>$E$70:$E$80</formula1>
    </dataValidation>
    <dataValidation type="list" allowBlank="1" showInputMessage="1" showErrorMessage="1" sqref="E13:E17" xr:uid="{00000000-0002-0000-0200-000001000000}">
      <formula1>$E$72:$E$82</formula1>
    </dataValidation>
    <dataValidation type="list" allowBlank="1" showInputMessage="1" showErrorMessage="1" sqref="K54:K60" xr:uid="{00000000-0002-0000-0200-000002000000}">
      <formula1>$K$70:$K$72</formula1>
    </dataValidation>
    <dataValidation type="list" allowBlank="1" showInputMessage="1" showErrorMessage="1" sqref="J54:J60" xr:uid="{00000000-0002-0000-0200-000003000000}">
      <formula1>$J$70:$J$72</formula1>
    </dataValidation>
  </dataValidations>
  <pageMargins left="0.35433070866141736" right="0.27559055118110237" top="0.59055118110236227" bottom="0.74803149606299213" header="0.31496062992125984" footer="0.31496062992125984"/>
  <pageSetup paperSize="9" orientation="portrait" r:id="rId1"/>
  <headerFooter>
    <oddFooter>&amp;L&amp;D&amp;R&amp;F  -  &amp;A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200-000004000000}">
          <x14:formula1>
            <xm:f>front!$J$36:$J$47</xm:f>
          </x14:formula1>
          <xm:sqref>E51:F51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00"/>
    <pageSetUpPr fitToPage="1"/>
  </sheetPr>
  <dimension ref="A1:O81"/>
  <sheetViews>
    <sheetView showGridLines="0" workbookViewId="0">
      <pane ySplit="10" topLeftCell="A11" activePane="bottomLeft" state="frozen"/>
      <selection activeCell="C63" sqref="C63"/>
      <selection pane="bottomLeft" activeCell="F9" sqref="F9:G9"/>
    </sheetView>
  </sheetViews>
  <sheetFormatPr defaultRowHeight="12.75" x14ac:dyDescent="0.2"/>
  <cols>
    <col min="1" max="1" width="6.85546875" customWidth="1"/>
    <col min="2" max="2" width="8.7109375" customWidth="1"/>
    <col min="3" max="3" width="7" customWidth="1"/>
    <col min="4" max="4" width="7.85546875" customWidth="1"/>
    <col min="5" max="5" width="6.85546875" customWidth="1"/>
    <col min="6" max="6" width="9.42578125" customWidth="1"/>
    <col min="7" max="7" width="7.140625" customWidth="1"/>
    <col min="8" max="9" width="11.85546875" customWidth="1"/>
    <col min="10" max="10" width="18.42578125" customWidth="1"/>
    <col min="11" max="11" width="15.28515625" style="4" customWidth="1"/>
    <col min="12" max="12" width="19.85546875" customWidth="1"/>
    <col min="14" max="14" width="12.42578125" customWidth="1"/>
    <col min="15" max="15" width="32.5703125" customWidth="1"/>
  </cols>
  <sheetData>
    <row r="1" spans="1:15" ht="15.75" x14ac:dyDescent="0.25">
      <c r="C1" s="33"/>
      <c r="D1" s="33"/>
      <c r="E1" s="33"/>
      <c r="F1" s="33"/>
      <c r="G1" s="33"/>
      <c r="O1" s="13"/>
    </row>
    <row r="2" spans="1:15" x14ac:dyDescent="0.2">
      <c r="A2" s="14" t="s">
        <v>3</v>
      </c>
      <c r="B2" s="148"/>
      <c r="C2" s="217">
        <f>+front!K6</f>
        <v>2023</v>
      </c>
      <c r="D2" s="217"/>
      <c r="E2" s="15"/>
      <c r="F2" s="15"/>
      <c r="G2" s="5"/>
      <c r="O2" s="13"/>
    </row>
    <row r="3" spans="1:15" ht="15.75" x14ac:dyDescent="0.25">
      <c r="A3" s="16" t="s">
        <v>4</v>
      </c>
      <c r="B3" s="149"/>
      <c r="C3" s="218" t="s">
        <v>5</v>
      </c>
      <c r="D3" s="218"/>
      <c r="E3" s="17"/>
      <c r="F3" s="17"/>
      <c r="G3" s="6"/>
      <c r="O3" s="13"/>
    </row>
    <row r="4" spans="1:15" ht="15.75" x14ac:dyDescent="0.25">
      <c r="A4" s="18" t="s">
        <v>32</v>
      </c>
      <c r="B4" s="150"/>
      <c r="C4" s="224" t="str">
        <f>+front!K10</f>
        <v>Egor Lipchinskiy</v>
      </c>
      <c r="D4" s="224"/>
      <c r="E4" s="224"/>
      <c r="F4" s="224"/>
      <c r="G4" s="7"/>
      <c r="O4" s="13"/>
    </row>
    <row r="5" spans="1:15" x14ac:dyDescent="0.2">
      <c r="H5" s="17"/>
      <c r="O5" s="13"/>
    </row>
    <row r="6" spans="1:15" x14ac:dyDescent="0.2">
      <c r="H6" s="17"/>
      <c r="O6" s="13"/>
    </row>
    <row r="7" spans="1:15" ht="15.75" customHeight="1" thickBot="1" x14ac:dyDescent="0.35">
      <c r="A7" s="219" t="str">
        <f>+front!A7</f>
        <v>ISx4 Timesheet</v>
      </c>
      <c r="B7" s="219"/>
      <c r="C7" s="219"/>
      <c r="D7" s="219"/>
      <c r="E7" s="219"/>
      <c r="F7" s="219"/>
      <c r="G7" s="219"/>
      <c r="H7" s="219"/>
      <c r="I7" s="219"/>
      <c r="J7" s="219"/>
      <c r="O7" s="13"/>
    </row>
    <row r="8" spans="1:15" ht="13.5" thickBot="1" x14ac:dyDescent="0.25">
      <c r="D8" s="103">
        <f>SUM(D11:D48)</f>
        <v>0</v>
      </c>
      <c r="E8" s="76" t="str">
        <f>IF(F81&lt;&gt;D8,"Out","ok")</f>
        <v>ok</v>
      </c>
      <c r="F8" s="9">
        <f>SUM(F11:F48)</f>
        <v>14</v>
      </c>
      <c r="H8" s="17"/>
      <c r="O8" s="13"/>
    </row>
    <row r="9" spans="1:15" ht="13.5" thickBot="1" x14ac:dyDescent="0.25">
      <c r="A9" s="1">
        <f>VLOOKUP(C3,front!G36:H47,2,FALSE)</f>
        <v>22</v>
      </c>
      <c r="B9" s="76" t="str">
        <f>IF(C9&lt;&gt;A9,"Out","ok")</f>
        <v>Out</v>
      </c>
      <c r="C9" s="105">
        <f>+C49</f>
        <v>14</v>
      </c>
      <c r="D9" s="220" t="s">
        <v>68</v>
      </c>
      <c r="E9" s="221"/>
      <c r="F9" s="222" t="s">
        <v>67</v>
      </c>
      <c r="G9" s="223"/>
      <c r="H9" s="76" t="str">
        <f>IF(A77&lt;&gt;F8,"Out","ok")</f>
        <v>ok</v>
      </c>
      <c r="L9" s="42"/>
      <c r="N9" s="13"/>
      <c r="O9" s="13"/>
    </row>
    <row r="10" spans="1:15" x14ac:dyDescent="0.2">
      <c r="A10" s="10" t="s">
        <v>6</v>
      </c>
      <c r="B10" s="11" t="s">
        <v>7</v>
      </c>
      <c r="C10" s="21" t="s">
        <v>15</v>
      </c>
      <c r="D10" s="10" t="s">
        <v>69</v>
      </c>
      <c r="E10" s="12" t="s">
        <v>70</v>
      </c>
      <c r="F10" s="11" t="s">
        <v>69</v>
      </c>
      <c r="G10" s="12" t="s">
        <v>71</v>
      </c>
      <c r="H10" s="11" t="s">
        <v>1</v>
      </c>
      <c r="I10" s="11" t="s">
        <v>2</v>
      </c>
      <c r="J10" s="20" t="s">
        <v>29</v>
      </c>
      <c r="N10" s="13"/>
      <c r="O10" s="13"/>
    </row>
    <row r="11" spans="1:15" x14ac:dyDescent="0.2">
      <c r="A11" s="81" t="s">
        <v>14</v>
      </c>
      <c r="B11" s="82"/>
      <c r="C11" s="81">
        <f t="shared" ref="C11:C12" si="0">D11+F11</f>
        <v>0</v>
      </c>
      <c r="D11" s="161"/>
      <c r="E11" s="162"/>
      <c r="F11" s="161"/>
      <c r="G11" s="163"/>
      <c r="H11" s="84" t="str">
        <f>IF(ISNA(VLOOKUP($G11,front!$J$12:$L$17,2,FALSE)),"",VLOOKUP($G11,front!$J$12:$L$17,2,FALSE))</f>
        <v/>
      </c>
      <c r="I11" s="84" t="str">
        <f>IF(ISNA(VLOOKUP($G11,front!$J$12:$L$17,3,FALSE)),"",VLOOKUP($G11,front!$J$12:$L$17,3,FALSE))</f>
        <v/>
      </c>
      <c r="J11" s="169"/>
      <c r="L11" s="42"/>
      <c r="N11" s="13"/>
      <c r="O11" s="13"/>
    </row>
    <row r="12" spans="1:15" x14ac:dyDescent="0.2">
      <c r="A12" s="86" t="s">
        <v>8</v>
      </c>
      <c r="B12" s="87">
        <v>44927</v>
      </c>
      <c r="C12" s="86">
        <f t="shared" si="0"/>
        <v>0</v>
      </c>
      <c r="D12" s="158"/>
      <c r="E12" s="164"/>
      <c r="F12" s="158"/>
      <c r="G12" s="160"/>
      <c r="H12" s="90" t="str">
        <f>IF(ISNA(VLOOKUP($G12,front!$J$12:$L$17,2,FALSE)),"",VLOOKUP($G12,front!$J$12:$L$17,2,FALSE))</f>
        <v/>
      </c>
      <c r="I12" s="90" t="str">
        <f>IF(ISNA(VLOOKUP($G12,front!$J$12:$L$17,3,FALSE)),"",VLOOKUP($G12,front!$J$12:$L$17,3,FALSE))</f>
        <v/>
      </c>
      <c r="J12" s="170"/>
      <c r="L12" s="42"/>
      <c r="N12" s="13"/>
      <c r="O12" s="13"/>
    </row>
    <row r="13" spans="1:15" s="8" customFormat="1" x14ac:dyDescent="0.2">
      <c r="A13" s="23" t="s">
        <v>9</v>
      </c>
      <c r="B13" s="25">
        <f t="shared" ref="B13:B17" si="1">+B12+1</f>
        <v>44928</v>
      </c>
      <c r="C13" s="101">
        <f>D13+F13</f>
        <v>0</v>
      </c>
      <c r="D13" s="154">
        <v>0</v>
      </c>
      <c r="E13" s="155" t="s">
        <v>16</v>
      </c>
      <c r="F13" s="154"/>
      <c r="G13" s="156"/>
      <c r="H13" s="24" t="str">
        <f>IF(ISNA(VLOOKUP($G13,front!$J$12:$L$17,2,FALSE)),"",VLOOKUP($G13,front!$J$12:$L$17,2,FALSE))</f>
        <v/>
      </c>
      <c r="I13" s="24" t="str">
        <f>IF(ISNA(VLOOKUP($G13,front!$J$12:$L$17,3,FALSE)),"",VLOOKUP($G13,front!$J$12:$L$17,3,FALSE))</f>
        <v/>
      </c>
      <c r="J13" s="171"/>
      <c r="L13" s="42"/>
      <c r="M13"/>
      <c r="N13" s="13"/>
      <c r="O13" s="13"/>
    </row>
    <row r="14" spans="1:15" s="13" customFormat="1" x14ac:dyDescent="0.2">
      <c r="A14" s="23" t="s">
        <v>10</v>
      </c>
      <c r="B14" s="25">
        <f t="shared" si="1"/>
        <v>44929</v>
      </c>
      <c r="C14" s="101">
        <f t="shared" ref="C14:C47" si="2">D14+F14</f>
        <v>0</v>
      </c>
      <c r="D14" s="154">
        <v>0</v>
      </c>
      <c r="E14" s="155" t="s">
        <v>16</v>
      </c>
      <c r="F14" s="154"/>
      <c r="G14" s="156"/>
      <c r="H14" s="24" t="str">
        <f>IF(ISNA(VLOOKUP($G14,front!$J$12:$L$17,2,FALSE)),"",VLOOKUP($G14,front!$J$12:$L$17,2,FALSE))</f>
        <v/>
      </c>
      <c r="I14" s="24" t="str">
        <f>IF(ISNA(VLOOKUP($G14,front!$J$12:$L$17,3,FALSE)),"",VLOOKUP($G14,front!$J$12:$L$17,3,FALSE))</f>
        <v/>
      </c>
      <c r="J14" s="171"/>
    </row>
    <row r="15" spans="1:15" s="13" customFormat="1" x14ac:dyDescent="0.2">
      <c r="A15" s="23" t="s">
        <v>11</v>
      </c>
      <c r="B15" s="25">
        <f t="shared" si="1"/>
        <v>44930</v>
      </c>
      <c r="C15" s="101">
        <f t="shared" si="2"/>
        <v>0</v>
      </c>
      <c r="D15" s="154">
        <v>0</v>
      </c>
      <c r="E15" s="157" t="s">
        <v>16</v>
      </c>
      <c r="F15" s="154"/>
      <c r="G15" s="156"/>
      <c r="H15" s="24" t="str">
        <f>IF(ISNA(VLOOKUP($G15,front!$J$12:$L$17,2,FALSE)),"",VLOOKUP($G15,front!$J$12:$L$17,2,FALSE))</f>
        <v/>
      </c>
      <c r="I15" s="24" t="str">
        <f>IF(ISNA(VLOOKUP($G15,front!$J$12:$L$17,3,FALSE)),"",VLOOKUP($G15,front!$J$12:$L$17,3,FALSE))</f>
        <v/>
      </c>
      <c r="J15" s="171"/>
    </row>
    <row r="16" spans="1:15" s="13" customFormat="1" x14ac:dyDescent="0.2">
      <c r="A16" s="23" t="s">
        <v>12</v>
      </c>
      <c r="B16" s="25">
        <f t="shared" si="1"/>
        <v>44931</v>
      </c>
      <c r="C16" s="101">
        <f t="shared" si="2"/>
        <v>0</v>
      </c>
      <c r="D16" s="154">
        <v>0</v>
      </c>
      <c r="E16" s="157" t="s">
        <v>16</v>
      </c>
      <c r="F16" s="154"/>
      <c r="G16" s="156"/>
      <c r="H16" s="24" t="str">
        <f>IF(ISNA(VLOOKUP($G16,front!$J$12:$L$17,2,FALSE)),"",VLOOKUP($G16,front!$J$12:$L$17,2,FALSE))</f>
        <v/>
      </c>
      <c r="I16" s="24" t="str">
        <f>IF(ISNA(VLOOKUP($G16,front!$J$12:$L$17,3,FALSE)),"",VLOOKUP($G16,front!$J$12:$L$17,3,FALSE))</f>
        <v/>
      </c>
      <c r="J16" s="171"/>
    </row>
    <row r="17" spans="1:10" s="13" customFormat="1" x14ac:dyDescent="0.2">
      <c r="A17" s="23" t="s">
        <v>13</v>
      </c>
      <c r="B17" s="25">
        <f t="shared" si="1"/>
        <v>44932</v>
      </c>
      <c r="C17" s="101">
        <f t="shared" si="2"/>
        <v>0</v>
      </c>
      <c r="D17" s="154">
        <v>0</v>
      </c>
      <c r="E17" s="157" t="s">
        <v>16</v>
      </c>
      <c r="F17" s="154"/>
      <c r="G17" s="156"/>
      <c r="H17" s="24" t="str">
        <f>IF(ISNA(VLOOKUP($G17,front!$J$12:$L$17,2,FALSE)),"",VLOOKUP($G17,front!$J$12:$L$17,2,FALSE))</f>
        <v/>
      </c>
      <c r="I17" s="24" t="str">
        <f>IF(ISNA(VLOOKUP($G17,front!$J$12:$L$17,3,FALSE)),"",VLOOKUP($G17,front!$J$12:$L$17,3,FALSE))</f>
        <v/>
      </c>
      <c r="J17" s="171"/>
    </row>
    <row r="18" spans="1:10" s="13" customFormat="1" x14ac:dyDescent="0.2">
      <c r="A18" s="86" t="s">
        <v>14</v>
      </c>
      <c r="B18" s="87">
        <f t="shared" ref="B18:B42" si="3">+B17+1</f>
        <v>44933</v>
      </c>
      <c r="C18" s="86">
        <f t="shared" si="2"/>
        <v>0</v>
      </c>
      <c r="D18" s="158"/>
      <c r="E18" s="159"/>
      <c r="F18" s="158"/>
      <c r="G18" s="160"/>
      <c r="H18" s="90" t="str">
        <f>IF(ISNA(VLOOKUP($G18,front!$J$12:$L$17,2,FALSE)),"",VLOOKUP($G18,front!$J$12:$L$17,2,FALSE))</f>
        <v/>
      </c>
      <c r="I18" s="90" t="str">
        <f>IF(ISNA(VLOOKUP($G18,front!$J$12:$L$17,3,FALSE)),"",VLOOKUP($G18,front!$J$12:$L$17,3,FALSE))</f>
        <v/>
      </c>
      <c r="J18" s="170"/>
    </row>
    <row r="19" spans="1:10" s="13" customFormat="1" x14ac:dyDescent="0.2">
      <c r="A19" s="86" t="s">
        <v>8</v>
      </c>
      <c r="B19" s="87">
        <f t="shared" si="3"/>
        <v>44934</v>
      </c>
      <c r="C19" s="86">
        <f t="shared" si="2"/>
        <v>0</v>
      </c>
      <c r="D19" s="158"/>
      <c r="E19" s="159"/>
      <c r="F19" s="158"/>
      <c r="G19" s="160"/>
      <c r="H19" s="90" t="str">
        <f>IF(ISNA(VLOOKUP($G19,front!$J$12:$L$17,2,FALSE)),"",VLOOKUP($G19,front!$J$12:$L$17,2,FALSE))</f>
        <v/>
      </c>
      <c r="I19" s="90" t="str">
        <f>IF(ISNA(VLOOKUP($G19,front!$J$12:$L$17,3,FALSE)),"",VLOOKUP($G19,front!$J$12:$L$17,3,FALSE))</f>
        <v/>
      </c>
      <c r="J19" s="170"/>
    </row>
    <row r="20" spans="1:10" s="13" customFormat="1" x14ac:dyDescent="0.2">
      <c r="A20" s="23" t="s">
        <v>9</v>
      </c>
      <c r="B20" s="25">
        <f t="shared" si="3"/>
        <v>44935</v>
      </c>
      <c r="C20" s="101">
        <f>D20+F20</f>
        <v>1</v>
      </c>
      <c r="D20" s="154"/>
      <c r="E20" s="157"/>
      <c r="F20" s="154">
        <v>1</v>
      </c>
      <c r="G20" s="156">
        <v>1</v>
      </c>
      <c r="H20" s="24" t="str">
        <f>IF(ISNA(VLOOKUP($G20,front!$J$12:$L$17,2,FALSE)),"",VLOOKUP($G20,front!$J$12:$L$17,2,FALSE))</f>
        <v>SAS ABN</v>
      </c>
      <c r="I20" s="24" t="str">
        <f>IF(ISNA(VLOOKUP($G20,front!$J$12:$L$17,3,FALSE)),"",VLOOKUP($G20,front!$J$12:$L$17,3,FALSE))</f>
        <v>FRAAI</v>
      </c>
      <c r="J20" s="171"/>
    </row>
    <row r="21" spans="1:10" s="13" customFormat="1" x14ac:dyDescent="0.2">
      <c r="A21" s="23" t="s">
        <v>10</v>
      </c>
      <c r="B21" s="25">
        <f t="shared" si="3"/>
        <v>44936</v>
      </c>
      <c r="C21" s="101">
        <f>D21+F21</f>
        <v>1</v>
      </c>
      <c r="D21" s="154"/>
      <c r="E21" s="157"/>
      <c r="F21" s="154">
        <v>1</v>
      </c>
      <c r="G21" s="156">
        <v>1</v>
      </c>
      <c r="H21" s="24" t="str">
        <f>IF(ISNA(VLOOKUP($G21,front!$J$12:$L$17,2,FALSE)),"",VLOOKUP($G21,front!$J$12:$L$17,2,FALSE))</f>
        <v>SAS ABN</v>
      </c>
      <c r="I21" s="24" t="str">
        <f>IF(ISNA(VLOOKUP($G21,front!$J$12:$L$17,3,FALSE)),"",VLOOKUP($G21,front!$J$12:$L$17,3,FALSE))</f>
        <v>FRAAI</v>
      </c>
      <c r="J21" s="171"/>
    </row>
    <row r="22" spans="1:10" s="13" customFormat="1" x14ac:dyDescent="0.2">
      <c r="A22" s="23" t="s">
        <v>11</v>
      </c>
      <c r="B22" s="25">
        <f>+B21+1</f>
        <v>44937</v>
      </c>
      <c r="C22" s="101">
        <f>D22+F22</f>
        <v>1</v>
      </c>
      <c r="D22" s="154"/>
      <c r="E22" s="157"/>
      <c r="F22" s="154">
        <v>1</v>
      </c>
      <c r="G22" s="156">
        <v>1</v>
      </c>
      <c r="H22" s="24" t="str">
        <f>IF(ISNA(VLOOKUP($G22,front!$J$12:$L$17,2,FALSE)),"",VLOOKUP($G22,front!$J$12:$L$17,2,FALSE))</f>
        <v>SAS ABN</v>
      </c>
      <c r="I22" s="24" t="str">
        <f>IF(ISNA(VLOOKUP($G22,front!$J$12:$L$17,3,FALSE)),"",VLOOKUP($G22,front!$J$12:$L$17,3,FALSE))</f>
        <v>FRAAI</v>
      </c>
      <c r="J22" s="171"/>
    </row>
    <row r="23" spans="1:10" s="13" customFormat="1" x14ac:dyDescent="0.2">
      <c r="A23" s="23" t="s">
        <v>12</v>
      </c>
      <c r="B23" s="25">
        <f t="shared" si="3"/>
        <v>44938</v>
      </c>
      <c r="C23" s="101">
        <f>D23+F23</f>
        <v>1</v>
      </c>
      <c r="D23" s="154"/>
      <c r="E23" s="157"/>
      <c r="F23" s="154">
        <v>1</v>
      </c>
      <c r="G23" s="156">
        <v>1</v>
      </c>
      <c r="H23" s="24" t="str">
        <f>IF(ISNA(VLOOKUP($G23,front!$J$12:$L$17,2,FALSE)),"",VLOOKUP($G23,front!$J$12:$L$17,2,FALSE))</f>
        <v>SAS ABN</v>
      </c>
      <c r="I23" s="24" t="str">
        <f>IF(ISNA(VLOOKUP($G23,front!$J$12:$L$17,3,FALSE)),"",VLOOKUP($G23,front!$J$12:$L$17,3,FALSE))</f>
        <v>FRAAI</v>
      </c>
      <c r="J23" s="171"/>
    </row>
    <row r="24" spans="1:10" s="13" customFormat="1" x14ac:dyDescent="0.2">
      <c r="A24" s="23" t="s">
        <v>13</v>
      </c>
      <c r="B24" s="25">
        <f t="shared" si="3"/>
        <v>44939</v>
      </c>
      <c r="C24" s="101">
        <f>D24+F24</f>
        <v>1</v>
      </c>
      <c r="D24" s="154"/>
      <c r="E24" s="157"/>
      <c r="F24" s="154">
        <v>1</v>
      </c>
      <c r="G24" s="156">
        <v>1</v>
      </c>
      <c r="H24" s="24" t="str">
        <f>IF(ISNA(VLOOKUP($G24,front!$J$12:$L$17,2,FALSE)),"",VLOOKUP($G24,front!$J$12:$L$17,2,FALSE))</f>
        <v>SAS ABN</v>
      </c>
      <c r="I24" s="24" t="str">
        <f>IF(ISNA(VLOOKUP($G24,front!$J$12:$L$17,3,FALSE)),"",VLOOKUP($G24,front!$J$12:$L$17,3,FALSE))</f>
        <v>FRAAI</v>
      </c>
      <c r="J24" s="171"/>
    </row>
    <row r="25" spans="1:10" s="13" customFormat="1" x14ac:dyDescent="0.2">
      <c r="A25" s="86" t="s">
        <v>14</v>
      </c>
      <c r="B25" s="87">
        <f t="shared" si="3"/>
        <v>44940</v>
      </c>
      <c r="C25" s="86">
        <f t="shared" si="2"/>
        <v>0</v>
      </c>
      <c r="D25" s="158"/>
      <c r="E25" s="159"/>
      <c r="F25" s="158"/>
      <c r="G25" s="160"/>
      <c r="H25" s="90" t="str">
        <f>IF(ISNA(VLOOKUP($G25,front!$J$12:$L$17,2,FALSE)),"",VLOOKUP($G25,front!$J$12:$L$17,2,FALSE))</f>
        <v/>
      </c>
      <c r="I25" s="90" t="str">
        <f>IF(ISNA(VLOOKUP($G25,front!$J$12:$L$17,3,FALSE)),"",VLOOKUP($G25,front!$J$12:$L$17,3,FALSE))</f>
        <v/>
      </c>
      <c r="J25" s="170"/>
    </row>
    <row r="26" spans="1:10" s="13" customFormat="1" x14ac:dyDescent="0.2">
      <c r="A26" s="86" t="s">
        <v>8</v>
      </c>
      <c r="B26" s="87">
        <f t="shared" si="3"/>
        <v>44941</v>
      </c>
      <c r="C26" s="86">
        <f t="shared" si="2"/>
        <v>0</v>
      </c>
      <c r="D26" s="158"/>
      <c r="E26" s="159"/>
      <c r="F26" s="158"/>
      <c r="G26" s="160"/>
      <c r="H26" s="90" t="str">
        <f>IF(ISNA(VLOOKUP($G26,front!$J$12:$L$17,2,FALSE)),"",VLOOKUP($G26,front!$J$12:$L$17,2,FALSE))</f>
        <v/>
      </c>
      <c r="I26" s="90" t="str">
        <f>IF(ISNA(VLOOKUP($G26,front!$J$12:$L$17,3,FALSE)),"",VLOOKUP($G26,front!$J$12:$L$17,3,FALSE))</f>
        <v/>
      </c>
      <c r="J26" s="170"/>
    </row>
    <row r="27" spans="1:10" s="13" customFormat="1" x14ac:dyDescent="0.2">
      <c r="A27" s="23" t="s">
        <v>9</v>
      </c>
      <c r="B27" s="25">
        <f t="shared" si="3"/>
        <v>44942</v>
      </c>
      <c r="C27" s="101">
        <f t="shared" si="2"/>
        <v>1</v>
      </c>
      <c r="D27" s="154"/>
      <c r="E27" s="157"/>
      <c r="F27" s="154">
        <v>1</v>
      </c>
      <c r="G27" s="156">
        <v>1</v>
      </c>
      <c r="H27" s="24" t="str">
        <f>IF(ISNA(VLOOKUP($G27,front!$J$12:$L$17,2,FALSE)),"",VLOOKUP($G27,front!$J$12:$L$17,2,FALSE))</f>
        <v>SAS ABN</v>
      </c>
      <c r="I27" s="24" t="str">
        <f>IF(ISNA(VLOOKUP($G27,front!$J$12:$L$17,3,FALSE)),"",VLOOKUP($G27,front!$J$12:$L$17,3,FALSE))</f>
        <v>FRAAI</v>
      </c>
      <c r="J27" s="171"/>
    </row>
    <row r="28" spans="1:10" s="13" customFormat="1" x14ac:dyDescent="0.2">
      <c r="A28" s="23" t="s">
        <v>10</v>
      </c>
      <c r="B28" s="25">
        <f t="shared" si="3"/>
        <v>44943</v>
      </c>
      <c r="C28" s="101">
        <f t="shared" si="2"/>
        <v>1</v>
      </c>
      <c r="D28" s="154"/>
      <c r="E28" s="157"/>
      <c r="F28" s="154">
        <v>1</v>
      </c>
      <c r="G28" s="156">
        <v>1</v>
      </c>
      <c r="H28" s="24" t="str">
        <f>IF(ISNA(VLOOKUP($G28,front!$J$12:$L$17,2,FALSE)),"",VLOOKUP($G28,front!$J$12:$L$17,2,FALSE))</f>
        <v>SAS ABN</v>
      </c>
      <c r="I28" s="24" t="str">
        <f>IF(ISNA(VLOOKUP($G28,front!$J$12:$L$17,3,FALSE)),"",VLOOKUP($G28,front!$J$12:$L$17,3,FALSE))</f>
        <v>FRAAI</v>
      </c>
      <c r="J28" s="171"/>
    </row>
    <row r="29" spans="1:10" s="13" customFormat="1" x14ac:dyDescent="0.2">
      <c r="A29" s="23" t="s">
        <v>11</v>
      </c>
      <c r="B29" s="25">
        <f t="shared" si="3"/>
        <v>44944</v>
      </c>
      <c r="C29" s="101">
        <f t="shared" si="2"/>
        <v>1</v>
      </c>
      <c r="D29" s="154"/>
      <c r="E29" s="157"/>
      <c r="F29" s="154">
        <v>1</v>
      </c>
      <c r="G29" s="156">
        <v>1</v>
      </c>
      <c r="H29" s="24" t="str">
        <f>IF(ISNA(VLOOKUP($G29,front!$J$12:$L$17,2,FALSE)),"",VLOOKUP($G29,front!$J$12:$L$17,2,FALSE))</f>
        <v>SAS ABN</v>
      </c>
      <c r="I29" s="24" t="str">
        <f>IF(ISNA(VLOOKUP($G29,front!$J$12:$L$17,3,FALSE)),"",VLOOKUP($G29,front!$J$12:$L$17,3,FALSE))</f>
        <v>FRAAI</v>
      </c>
      <c r="J29" s="171"/>
    </row>
    <row r="30" spans="1:10" s="13" customFormat="1" x14ac:dyDescent="0.2">
      <c r="A30" s="23" t="s">
        <v>12</v>
      </c>
      <c r="B30" s="25">
        <f t="shared" si="3"/>
        <v>44945</v>
      </c>
      <c r="C30" s="101">
        <f t="shared" si="2"/>
        <v>1</v>
      </c>
      <c r="D30" s="154"/>
      <c r="E30" s="157"/>
      <c r="F30" s="154">
        <v>1</v>
      </c>
      <c r="G30" s="156">
        <v>1</v>
      </c>
      <c r="H30" s="24" t="str">
        <f>IF(ISNA(VLOOKUP($G30,front!$J$12:$L$17,2,FALSE)),"",VLOOKUP($G30,front!$J$12:$L$17,2,FALSE))</f>
        <v>SAS ABN</v>
      </c>
      <c r="I30" s="24" t="str">
        <f>IF(ISNA(VLOOKUP($G30,front!$J$12:$L$17,3,FALSE)),"",VLOOKUP($G30,front!$J$12:$L$17,3,FALSE))</f>
        <v>FRAAI</v>
      </c>
      <c r="J30" s="171"/>
    </row>
    <row r="31" spans="1:10" s="13" customFormat="1" x14ac:dyDescent="0.2">
      <c r="A31" s="23" t="s">
        <v>13</v>
      </c>
      <c r="B31" s="25">
        <f t="shared" si="3"/>
        <v>44946</v>
      </c>
      <c r="C31" s="101">
        <f t="shared" si="2"/>
        <v>1</v>
      </c>
      <c r="D31" s="154"/>
      <c r="E31" s="157"/>
      <c r="F31" s="154">
        <v>1</v>
      </c>
      <c r="G31" s="156">
        <v>1</v>
      </c>
      <c r="H31" s="24" t="str">
        <f>IF(ISNA(VLOOKUP($G31,front!$J$12:$L$17,2,FALSE)),"",VLOOKUP($G31,front!$J$12:$L$17,2,FALSE))</f>
        <v>SAS ABN</v>
      </c>
      <c r="I31" s="24" t="str">
        <f>IF(ISNA(VLOOKUP($G31,front!$J$12:$L$17,3,FALSE)),"",VLOOKUP($G31,front!$J$12:$L$17,3,FALSE))</f>
        <v>FRAAI</v>
      </c>
      <c r="J31" s="171"/>
    </row>
    <row r="32" spans="1:10" s="13" customFormat="1" x14ac:dyDescent="0.2">
      <c r="A32" s="86" t="s">
        <v>14</v>
      </c>
      <c r="B32" s="87">
        <f t="shared" si="3"/>
        <v>44947</v>
      </c>
      <c r="C32" s="86">
        <f t="shared" si="2"/>
        <v>0</v>
      </c>
      <c r="D32" s="158"/>
      <c r="E32" s="159"/>
      <c r="F32" s="158"/>
      <c r="G32" s="160"/>
      <c r="H32" s="90" t="str">
        <f>IF(ISNA(VLOOKUP($G32,front!$J$12:$L$17,2,FALSE)),"",VLOOKUP($G32,front!$J$12:$L$17,2,FALSE))</f>
        <v/>
      </c>
      <c r="I32" s="90" t="str">
        <f>IF(ISNA(VLOOKUP($G32,front!$J$12:$L$17,3,FALSE)),"",VLOOKUP($G32,front!$J$12:$L$17,3,FALSE))</f>
        <v/>
      </c>
      <c r="J32" s="170"/>
    </row>
    <row r="33" spans="1:10" s="13" customFormat="1" x14ac:dyDescent="0.2">
      <c r="A33" s="86" t="s">
        <v>8</v>
      </c>
      <c r="B33" s="87">
        <f t="shared" si="3"/>
        <v>44948</v>
      </c>
      <c r="C33" s="86">
        <f t="shared" si="2"/>
        <v>0</v>
      </c>
      <c r="D33" s="158"/>
      <c r="E33" s="159"/>
      <c r="F33" s="158"/>
      <c r="G33" s="160"/>
      <c r="H33" s="90" t="str">
        <f>IF(ISNA(VLOOKUP($G33,front!$J$12:$L$17,2,FALSE)),"",VLOOKUP($G33,front!$J$12:$L$17,2,FALSE))</f>
        <v/>
      </c>
      <c r="I33" s="90" t="str">
        <f>IF(ISNA(VLOOKUP($G33,front!$J$12:$L$17,3,FALSE)),"",VLOOKUP($G33,front!$J$12:$L$17,3,FALSE))</f>
        <v/>
      </c>
      <c r="J33" s="170"/>
    </row>
    <row r="34" spans="1:10" s="13" customFormat="1" x14ac:dyDescent="0.2">
      <c r="A34" s="23" t="s">
        <v>9</v>
      </c>
      <c r="B34" s="25">
        <f t="shared" si="3"/>
        <v>44949</v>
      </c>
      <c r="C34" s="101">
        <f t="shared" si="2"/>
        <v>1</v>
      </c>
      <c r="D34" s="154"/>
      <c r="E34" s="157"/>
      <c r="F34" s="154">
        <v>1</v>
      </c>
      <c r="G34" s="156">
        <v>1</v>
      </c>
      <c r="H34" s="24" t="str">
        <f>IF(ISNA(VLOOKUP($G34,front!$J$12:$L$17,2,FALSE)),"",VLOOKUP($G34,front!$J$12:$L$17,2,FALSE))</f>
        <v>SAS ABN</v>
      </c>
      <c r="I34" s="24" t="str">
        <f>IF(ISNA(VLOOKUP($G34,front!$J$12:$L$17,3,FALSE)),"",VLOOKUP($G34,front!$J$12:$L$17,3,FALSE))</f>
        <v>FRAAI</v>
      </c>
      <c r="J34" s="171"/>
    </row>
    <row r="35" spans="1:10" s="13" customFormat="1" x14ac:dyDescent="0.2">
      <c r="A35" s="23" t="s">
        <v>10</v>
      </c>
      <c r="B35" s="25">
        <f t="shared" si="3"/>
        <v>44950</v>
      </c>
      <c r="C35" s="101">
        <f t="shared" si="2"/>
        <v>1</v>
      </c>
      <c r="D35" s="154"/>
      <c r="E35" s="157"/>
      <c r="F35" s="154">
        <v>1</v>
      </c>
      <c r="G35" s="156">
        <v>1</v>
      </c>
      <c r="H35" s="24" t="str">
        <f>IF(ISNA(VLOOKUP($G35,front!$J$12:$L$17,2,FALSE)),"",VLOOKUP($G35,front!$J$12:$L$17,2,FALSE))</f>
        <v>SAS ABN</v>
      </c>
      <c r="I35" s="24" t="str">
        <f>IF(ISNA(VLOOKUP($G35,front!$J$12:$L$17,3,FALSE)),"",VLOOKUP($G35,front!$J$12:$L$17,3,FALSE))</f>
        <v>FRAAI</v>
      </c>
      <c r="J35" s="171"/>
    </row>
    <row r="36" spans="1:10" s="13" customFormat="1" x14ac:dyDescent="0.2">
      <c r="A36" s="23" t="s">
        <v>11</v>
      </c>
      <c r="B36" s="25">
        <f t="shared" si="3"/>
        <v>44951</v>
      </c>
      <c r="C36" s="101">
        <f t="shared" si="2"/>
        <v>1</v>
      </c>
      <c r="D36" s="154"/>
      <c r="E36" s="157"/>
      <c r="F36" s="154">
        <v>1</v>
      </c>
      <c r="G36" s="156">
        <v>1</v>
      </c>
      <c r="H36" s="24" t="str">
        <f>IF(ISNA(VLOOKUP($G36,front!$J$12:$L$17,2,FALSE)),"",VLOOKUP($G36,front!$J$12:$L$17,2,FALSE))</f>
        <v>SAS ABN</v>
      </c>
      <c r="I36" s="24" t="str">
        <f>IF(ISNA(VLOOKUP($G36,front!$J$12:$L$17,3,FALSE)),"",VLOOKUP($G36,front!$J$12:$L$17,3,FALSE))</f>
        <v>FRAAI</v>
      </c>
      <c r="J36" s="171"/>
    </row>
    <row r="37" spans="1:10" s="13" customFormat="1" x14ac:dyDescent="0.2">
      <c r="A37" s="23" t="s">
        <v>12</v>
      </c>
      <c r="B37" s="25">
        <f t="shared" si="3"/>
        <v>44952</v>
      </c>
      <c r="C37" s="101">
        <f t="shared" si="2"/>
        <v>1</v>
      </c>
      <c r="D37" s="154"/>
      <c r="E37" s="157"/>
      <c r="F37" s="154">
        <v>1</v>
      </c>
      <c r="G37" s="156">
        <v>1</v>
      </c>
      <c r="H37" s="24" t="str">
        <f>IF(ISNA(VLOOKUP($G37,front!$J$12:$L$17,2,FALSE)),"",VLOOKUP($G37,front!$J$12:$L$17,2,FALSE))</f>
        <v>SAS ABN</v>
      </c>
      <c r="I37" s="24" t="str">
        <f>IF(ISNA(VLOOKUP($G37,front!$J$12:$L$17,3,FALSE)),"",VLOOKUP($G37,front!$J$12:$L$17,3,FALSE))</f>
        <v>FRAAI</v>
      </c>
      <c r="J37" s="171"/>
    </row>
    <row r="38" spans="1:10" s="13" customFormat="1" x14ac:dyDescent="0.2">
      <c r="A38" s="23" t="s">
        <v>13</v>
      </c>
      <c r="B38" s="25">
        <f t="shared" si="3"/>
        <v>44953</v>
      </c>
      <c r="C38" s="101">
        <f t="shared" si="2"/>
        <v>0</v>
      </c>
      <c r="D38" s="154">
        <v>0</v>
      </c>
      <c r="E38" s="157" t="s">
        <v>16</v>
      </c>
      <c r="F38" s="154"/>
      <c r="G38" s="156"/>
      <c r="H38" s="24" t="str">
        <f>IF(ISNA(VLOOKUP($G38,front!$J$12:$L$17,2,FALSE)),"",VLOOKUP($G38,front!$J$12:$L$17,2,FALSE))</f>
        <v/>
      </c>
      <c r="I38" s="24" t="str">
        <f>IF(ISNA(VLOOKUP($G38,front!$J$12:$L$17,3,FALSE)),"",VLOOKUP($G38,front!$J$12:$L$17,3,FALSE))</f>
        <v/>
      </c>
      <c r="J38" s="171"/>
    </row>
    <row r="39" spans="1:10" s="13" customFormat="1" x14ac:dyDescent="0.2">
      <c r="A39" s="86" t="s">
        <v>14</v>
      </c>
      <c r="B39" s="87">
        <f t="shared" si="3"/>
        <v>44954</v>
      </c>
      <c r="C39" s="86">
        <f t="shared" si="2"/>
        <v>0</v>
      </c>
      <c r="D39" s="158"/>
      <c r="E39" s="159"/>
      <c r="F39" s="158"/>
      <c r="G39" s="160"/>
      <c r="H39" s="90" t="str">
        <f>IF(ISNA(VLOOKUP($G39,front!$J$12:$L$17,2,FALSE)),"",VLOOKUP($G39,front!$J$12:$L$17,2,FALSE))</f>
        <v/>
      </c>
      <c r="I39" s="90" t="str">
        <f>IF(ISNA(VLOOKUP($G39,front!$J$12:$L$17,3,FALSE)),"",VLOOKUP($G39,front!$J$12:$L$17,3,FALSE))</f>
        <v/>
      </c>
      <c r="J39" s="170"/>
    </row>
    <row r="40" spans="1:10" s="13" customFormat="1" x14ac:dyDescent="0.2">
      <c r="A40" s="86" t="s">
        <v>8</v>
      </c>
      <c r="B40" s="87">
        <f t="shared" si="3"/>
        <v>44955</v>
      </c>
      <c r="C40" s="86">
        <f t="shared" si="2"/>
        <v>0</v>
      </c>
      <c r="D40" s="158"/>
      <c r="E40" s="159"/>
      <c r="F40" s="158"/>
      <c r="G40" s="160"/>
      <c r="H40" s="90" t="str">
        <f>IF(ISNA(VLOOKUP($G40,front!$J$12:$L$17,2,FALSE)),"",VLOOKUP($G40,front!$J$12:$L$17,2,FALSE))</f>
        <v/>
      </c>
      <c r="I40" s="90" t="str">
        <f>IF(ISNA(VLOOKUP($G40,front!$J$12:$L$17,3,FALSE)),"",VLOOKUP($G40,front!$J$12:$L$17,3,FALSE))</f>
        <v/>
      </c>
      <c r="J40" s="170"/>
    </row>
    <row r="41" spans="1:10" s="13" customFormat="1" x14ac:dyDescent="0.2">
      <c r="A41" s="23" t="s">
        <v>9</v>
      </c>
      <c r="B41" s="25">
        <f t="shared" si="3"/>
        <v>44956</v>
      </c>
      <c r="C41" s="101">
        <f t="shared" si="2"/>
        <v>0</v>
      </c>
      <c r="D41" s="154">
        <v>0</v>
      </c>
      <c r="E41" s="157" t="s">
        <v>16</v>
      </c>
      <c r="F41" s="154"/>
      <c r="G41" s="156"/>
      <c r="H41" s="24" t="str">
        <f>IF(ISNA(VLOOKUP($G41,front!$J$12:$L$17,2,FALSE)),"",VLOOKUP($G41,front!$J$12:$L$17,2,FALSE))</f>
        <v/>
      </c>
      <c r="I41" s="24" t="str">
        <f>IF(ISNA(VLOOKUP($G41,front!$J$12:$L$17,3,FALSE)),"",VLOOKUP($G41,front!$J$12:$L$17,3,FALSE))</f>
        <v/>
      </c>
      <c r="J41" s="171"/>
    </row>
    <row r="42" spans="1:10" s="13" customFormat="1" x14ac:dyDescent="0.2">
      <c r="A42" s="23" t="s">
        <v>9</v>
      </c>
      <c r="B42" s="25">
        <f t="shared" si="3"/>
        <v>44957</v>
      </c>
      <c r="C42" s="101">
        <f t="shared" si="2"/>
        <v>0</v>
      </c>
      <c r="D42" s="154">
        <v>0</v>
      </c>
      <c r="E42" s="157" t="s">
        <v>16</v>
      </c>
      <c r="F42" s="154"/>
      <c r="G42" s="156"/>
      <c r="H42" s="24" t="str">
        <f>IF(ISNA(VLOOKUP($G42,front!$J$12:$L$17,2,FALSE)),"",VLOOKUP($G42,front!$J$12:$L$17,2,FALSE))</f>
        <v/>
      </c>
      <c r="I42" s="24" t="str">
        <f>IF(ISNA(VLOOKUP($G42,front!$J$12:$L$17,3,FALSE)),"",VLOOKUP($G42,front!$J$12:$L$17,3,FALSE))</f>
        <v/>
      </c>
      <c r="J42" s="171"/>
    </row>
    <row r="43" spans="1:10" s="13" customFormat="1" x14ac:dyDescent="0.2">
      <c r="A43" s="23"/>
      <c r="B43" s="25"/>
      <c r="C43" s="101">
        <f t="shared" si="2"/>
        <v>0</v>
      </c>
      <c r="D43" s="154"/>
      <c r="E43" s="157"/>
      <c r="F43" s="154"/>
      <c r="G43" s="156"/>
      <c r="H43" s="24" t="str">
        <f>IF(ISNA(VLOOKUP($G43,front!$J$12:$L$17,2,FALSE)),"",VLOOKUP($G43,front!$J$12:$L$17,2,FALSE))</f>
        <v/>
      </c>
      <c r="I43" s="24" t="str">
        <f>IF(ISNA(VLOOKUP($G43,front!$J$12:$L$17,3,FALSE)),"",VLOOKUP($G43,front!$J$12:$L$17,3,FALSE))</f>
        <v/>
      </c>
      <c r="J43" s="171"/>
    </row>
    <row r="44" spans="1:10" s="13" customFormat="1" x14ac:dyDescent="0.2">
      <c r="A44" s="23"/>
      <c r="B44" s="25"/>
      <c r="C44" s="101">
        <f t="shared" si="2"/>
        <v>0</v>
      </c>
      <c r="D44" s="154"/>
      <c r="E44" s="157"/>
      <c r="F44" s="154"/>
      <c r="G44" s="156"/>
      <c r="H44" s="24" t="str">
        <f>IF(ISNA(VLOOKUP($G44,front!$J$12:$L$17,2,FALSE)),"",VLOOKUP($G44,front!$J$12:$L$17,2,FALSE))</f>
        <v/>
      </c>
      <c r="I44" s="24" t="str">
        <f>IF(ISNA(VLOOKUP($G44,front!$J$12:$L$17,3,FALSE)),"",VLOOKUP($G44,front!$J$12:$L$17,3,FALSE))</f>
        <v/>
      </c>
      <c r="J44" s="171"/>
    </row>
    <row r="45" spans="1:10" s="13" customFormat="1" x14ac:dyDescent="0.2">
      <c r="A45" s="23"/>
      <c r="B45" s="25"/>
      <c r="C45" s="101">
        <f t="shared" si="2"/>
        <v>0</v>
      </c>
      <c r="D45" s="154"/>
      <c r="E45" s="157"/>
      <c r="F45" s="154"/>
      <c r="G45" s="156"/>
      <c r="H45" s="24" t="str">
        <f>IF(ISNA(VLOOKUP($G45,front!$J$12:$L$17,2,FALSE)),"",VLOOKUP($G45,front!$J$12:$L$17,2,FALSE))</f>
        <v/>
      </c>
      <c r="I45" s="24" t="str">
        <f>IF(ISNA(VLOOKUP($G45,front!$J$12:$L$17,3,FALSE)),"",VLOOKUP($G45,front!$J$12:$L$17,3,FALSE))</f>
        <v/>
      </c>
      <c r="J45" s="171"/>
    </row>
    <row r="46" spans="1:10" s="13" customFormat="1" x14ac:dyDescent="0.2">
      <c r="A46" s="86"/>
      <c r="B46" s="87"/>
      <c r="C46" s="86">
        <f t="shared" si="2"/>
        <v>0</v>
      </c>
      <c r="D46" s="158"/>
      <c r="E46" s="159"/>
      <c r="F46" s="158"/>
      <c r="G46" s="160"/>
      <c r="H46" s="90" t="str">
        <f>IF(ISNA(VLOOKUP($G46,front!$J$12:$L$17,2,FALSE)),"",VLOOKUP($G46,front!$J$12:$L$17,2,FALSE))</f>
        <v/>
      </c>
      <c r="I46" s="90" t="str">
        <f>IF(ISNA(VLOOKUP($G46,front!$J$12:$L$17,3,FALSE)),"",VLOOKUP($G46,front!$J$12:$L$17,3,FALSE))</f>
        <v/>
      </c>
      <c r="J46" s="170"/>
    </row>
    <row r="47" spans="1:10" s="13" customFormat="1" x14ac:dyDescent="0.2">
      <c r="A47" s="86"/>
      <c r="B47" s="87"/>
      <c r="C47" s="86">
        <f t="shared" si="2"/>
        <v>0</v>
      </c>
      <c r="D47" s="158"/>
      <c r="E47" s="164"/>
      <c r="F47" s="158"/>
      <c r="G47" s="160"/>
      <c r="H47" s="90" t="str">
        <f>IF(ISNA(VLOOKUP($G47,front!$J$12:$L$17,2,FALSE)),"",VLOOKUP($G47,front!$J$12:$L$17,2,FALSE))</f>
        <v/>
      </c>
      <c r="I47" s="90" t="str">
        <f>IF(ISNA(VLOOKUP($G47,front!$J$12:$L$17,3,FALSE)),"",VLOOKUP($G47,front!$J$12:$L$17,3,FALSE))</f>
        <v/>
      </c>
      <c r="J47" s="170"/>
    </row>
    <row r="48" spans="1:10" s="13" customFormat="1" ht="13.5" thickBot="1" x14ac:dyDescent="0.25">
      <c r="A48" s="92"/>
      <c r="B48" s="93"/>
      <c r="C48" s="94"/>
      <c r="D48" s="165"/>
      <c r="E48" s="166"/>
      <c r="F48" s="167"/>
      <c r="G48" s="168"/>
      <c r="H48" s="96"/>
      <c r="I48" s="96"/>
      <c r="J48" s="172"/>
    </row>
    <row r="49" spans="1:12" s="13" customFormat="1" ht="13.5" thickBot="1" x14ac:dyDescent="0.25">
      <c r="A49" s="1"/>
      <c r="B49" s="1"/>
      <c r="C49" s="9">
        <f>SUM(C10:C48)</f>
        <v>14</v>
      </c>
      <c r="D49" s="106">
        <f>SUM(D11:D48)</f>
        <v>0</v>
      </c>
      <c r="F49" s="9">
        <f>SUM(F11:F48)</f>
        <v>14</v>
      </c>
      <c r="H49"/>
      <c r="I49"/>
      <c r="J49"/>
    </row>
    <row r="50" spans="1:12" s="13" customFormat="1" ht="3" customHeight="1" x14ac:dyDescent="0.2">
      <c r="A50" s="1"/>
      <c r="B50" s="1"/>
      <c r="C50" s="1"/>
      <c r="D50" s="1"/>
      <c r="E50" s="1"/>
      <c r="F50" s="1"/>
      <c r="G50"/>
      <c r="H50"/>
      <c r="I50"/>
      <c r="J50"/>
    </row>
    <row r="51" spans="1:12" ht="14.25" customHeight="1" x14ac:dyDescent="0.2">
      <c r="A51" s="40" t="s">
        <v>60</v>
      </c>
      <c r="B51" s="1"/>
      <c r="C51" s="1"/>
      <c r="D51" s="1"/>
      <c r="E51" s="1"/>
      <c r="F51" s="1"/>
      <c r="K51"/>
    </row>
    <row r="52" spans="1:12" x14ac:dyDescent="0.2">
      <c r="A52" s="45" t="s">
        <v>52</v>
      </c>
      <c r="B52" s="225" t="s">
        <v>53</v>
      </c>
      <c r="C52" s="225"/>
      <c r="D52" s="225"/>
      <c r="E52" s="225"/>
      <c r="F52" s="225"/>
      <c r="G52" s="225"/>
      <c r="H52" s="65"/>
      <c r="I52" s="46" t="s">
        <v>54</v>
      </c>
      <c r="J52" s="46" t="s">
        <v>61</v>
      </c>
      <c r="K52" s="46" t="s">
        <v>55</v>
      </c>
      <c r="L52" s="47" t="s">
        <v>29</v>
      </c>
    </row>
    <row r="53" spans="1:12" ht="5.0999999999999996" customHeight="1" x14ac:dyDescent="0.2">
      <c r="A53" s="173"/>
      <c r="B53" s="235"/>
      <c r="C53" s="236"/>
      <c r="D53" s="236"/>
      <c r="E53" s="236"/>
      <c r="F53" s="236"/>
      <c r="G53" s="237"/>
      <c r="H53" s="174"/>
      <c r="I53" s="175"/>
      <c r="J53" s="176"/>
      <c r="K53" s="176"/>
      <c r="L53" s="177"/>
    </row>
    <row r="54" spans="1:12" x14ac:dyDescent="0.2">
      <c r="A54" s="178"/>
      <c r="B54" s="238"/>
      <c r="C54" s="239"/>
      <c r="D54" s="239"/>
      <c r="E54" s="239"/>
      <c r="F54" s="239"/>
      <c r="G54" s="240"/>
      <c r="H54" s="179"/>
      <c r="I54" s="180"/>
      <c r="J54" s="181"/>
      <c r="K54" s="181"/>
      <c r="L54" s="182"/>
    </row>
    <row r="55" spans="1:12" s="1" customFormat="1" x14ac:dyDescent="0.2">
      <c r="A55" s="178"/>
      <c r="B55" s="238"/>
      <c r="C55" s="239"/>
      <c r="D55" s="239"/>
      <c r="E55" s="239"/>
      <c r="F55" s="239"/>
      <c r="G55" s="240"/>
      <c r="H55" s="179"/>
      <c r="I55" s="180"/>
      <c r="J55" s="181"/>
      <c r="K55" s="181"/>
      <c r="L55" s="183"/>
    </row>
    <row r="56" spans="1:12" s="13" customFormat="1" x14ac:dyDescent="0.2">
      <c r="A56" s="184"/>
      <c r="B56" s="185"/>
      <c r="C56" s="186"/>
      <c r="D56" s="186"/>
      <c r="E56" s="186"/>
      <c r="F56" s="186"/>
      <c r="G56" s="187"/>
      <c r="H56" s="187"/>
      <c r="I56" s="188"/>
      <c r="J56" s="189"/>
      <c r="K56" s="189"/>
      <c r="L56" s="183"/>
    </row>
    <row r="57" spans="1:12" s="13" customFormat="1" x14ac:dyDescent="0.2">
      <c r="A57" s="184"/>
      <c r="B57" s="185"/>
      <c r="C57" s="186"/>
      <c r="D57" s="186"/>
      <c r="E57" s="186"/>
      <c r="F57" s="186"/>
      <c r="G57" s="187"/>
      <c r="H57" s="187"/>
      <c r="I57" s="188"/>
      <c r="J57" s="189"/>
      <c r="K57" s="189"/>
      <c r="L57" s="183"/>
    </row>
    <row r="58" spans="1:12" s="13" customFormat="1" x14ac:dyDescent="0.2">
      <c r="A58" s="184"/>
      <c r="B58" s="185"/>
      <c r="C58" s="186"/>
      <c r="D58" s="186"/>
      <c r="E58" s="186"/>
      <c r="F58" s="186"/>
      <c r="G58" s="187"/>
      <c r="H58" s="187"/>
      <c r="I58" s="188"/>
      <c r="J58" s="189"/>
      <c r="K58" s="189"/>
      <c r="L58" s="183"/>
    </row>
    <row r="59" spans="1:12" s="13" customFormat="1" x14ac:dyDescent="0.2">
      <c r="A59" s="190"/>
      <c r="B59" s="241"/>
      <c r="C59" s="242"/>
      <c r="D59" s="242"/>
      <c r="E59" s="242"/>
      <c r="F59" s="242"/>
      <c r="G59" s="243"/>
      <c r="H59" s="191"/>
      <c r="I59" s="192"/>
      <c r="J59" s="193"/>
      <c r="K59" s="193"/>
      <c r="L59" s="194"/>
    </row>
    <row r="60" spans="1:12" s="13" customFormat="1" x14ac:dyDescent="0.2">
      <c r="A60"/>
      <c r="B60"/>
      <c r="C60"/>
      <c r="D60"/>
      <c r="E60"/>
      <c r="F60"/>
      <c r="G60"/>
      <c r="H60"/>
      <c r="I60" s="41">
        <f>SUM(I53:I59)</f>
        <v>0</v>
      </c>
      <c r="J60" s="1">
        <f>SUMIF($J$52:$J$59,K60,I$52:I$59)</f>
        <v>0</v>
      </c>
      <c r="K60" s="4" t="s">
        <v>50</v>
      </c>
      <c r="L60"/>
    </row>
    <row r="61" spans="1:12" s="13" customFormat="1" x14ac:dyDescent="0.2">
      <c r="A61"/>
      <c r="B61"/>
      <c r="C61"/>
      <c r="D61"/>
      <c r="E61"/>
      <c r="F61"/>
      <c r="G61"/>
      <c r="H61"/>
      <c r="I61" s="64">
        <f>+J61+J60</f>
        <v>0</v>
      </c>
      <c r="J61" s="1">
        <f>SUMIF($J$52:$J$59,K61,I$52:I$59)</f>
        <v>0</v>
      </c>
      <c r="K61" s="4" t="s">
        <v>62</v>
      </c>
      <c r="L61"/>
    </row>
    <row r="62" spans="1:12" s="13" customFormat="1" x14ac:dyDescent="0.2">
      <c r="A62"/>
      <c r="B62"/>
      <c r="C62"/>
      <c r="D62"/>
      <c r="E62"/>
      <c r="F62"/>
      <c r="G62"/>
      <c r="H62"/>
      <c r="I62"/>
      <c r="J62" s="38" t="s">
        <v>50</v>
      </c>
      <c r="K62" s="38" t="s">
        <v>56</v>
      </c>
      <c r="L62"/>
    </row>
    <row r="65" spans="1:11" s="138" customFormat="1" ht="6" customHeight="1" x14ac:dyDescent="0.2">
      <c r="K65" s="153"/>
    </row>
    <row r="68" spans="1:11" ht="21.75" customHeight="1" thickBot="1" x14ac:dyDescent="0.25"/>
    <row r="69" spans="1:11" x14ac:dyDescent="0.2">
      <c r="E69" s="107" t="s">
        <v>16</v>
      </c>
      <c r="F69" s="108">
        <f t="shared" ref="F69:F79" si="4">SUMIF($E$11:$E$48,E69,$D$11:$D$48)</f>
        <v>0</v>
      </c>
    </row>
    <row r="70" spans="1:11" x14ac:dyDescent="0.2">
      <c r="A70" s="78" t="s">
        <v>66</v>
      </c>
      <c r="B70" s="79" t="s">
        <v>67</v>
      </c>
      <c r="E70" s="109" t="s">
        <v>22</v>
      </c>
      <c r="F70" s="108">
        <f t="shared" si="4"/>
        <v>0</v>
      </c>
      <c r="J70" s="44" t="s">
        <v>62</v>
      </c>
      <c r="K70" s="44" t="s">
        <v>57</v>
      </c>
    </row>
    <row r="71" spans="1:11" x14ac:dyDescent="0.2">
      <c r="A71" s="116">
        <f t="shared" ref="A71:A76" si="5">SUMIF($G$11:$G$48,$B71,$F$11:$F$48)</f>
        <v>14</v>
      </c>
      <c r="B71" s="1">
        <v>1</v>
      </c>
      <c r="E71" s="109" t="s">
        <v>21</v>
      </c>
      <c r="F71" s="108">
        <f t="shared" si="4"/>
        <v>0</v>
      </c>
      <c r="J71" s="39"/>
      <c r="K71" s="39" t="s">
        <v>59</v>
      </c>
    </row>
    <row r="72" spans="1:11" x14ac:dyDescent="0.2">
      <c r="A72" s="116">
        <f t="shared" si="5"/>
        <v>0</v>
      </c>
      <c r="B72" s="1">
        <v>2</v>
      </c>
      <c r="E72" s="109" t="s">
        <v>18</v>
      </c>
      <c r="F72" s="108">
        <f t="shared" si="4"/>
        <v>0</v>
      </c>
    </row>
    <row r="73" spans="1:11" x14ac:dyDescent="0.2">
      <c r="A73" s="116">
        <f t="shared" si="5"/>
        <v>0</v>
      </c>
      <c r="B73" s="1">
        <v>3</v>
      </c>
      <c r="E73" s="109" t="s">
        <v>73</v>
      </c>
      <c r="F73" s="108">
        <f t="shared" si="4"/>
        <v>0</v>
      </c>
    </row>
    <row r="74" spans="1:11" x14ac:dyDescent="0.2">
      <c r="A74" s="116">
        <f t="shared" si="5"/>
        <v>0</v>
      </c>
      <c r="B74" s="1">
        <v>4</v>
      </c>
      <c r="E74" s="109" t="s">
        <v>74</v>
      </c>
      <c r="F74" s="108">
        <f t="shared" si="4"/>
        <v>0</v>
      </c>
    </row>
    <row r="75" spans="1:11" x14ac:dyDescent="0.2">
      <c r="A75" s="116">
        <f t="shared" si="5"/>
        <v>0</v>
      </c>
      <c r="B75" s="1">
        <v>5</v>
      </c>
      <c r="E75" s="109" t="s">
        <v>26</v>
      </c>
      <c r="F75" s="108">
        <f t="shared" si="4"/>
        <v>0</v>
      </c>
    </row>
    <row r="76" spans="1:11" x14ac:dyDescent="0.2">
      <c r="A76" s="116">
        <f t="shared" si="5"/>
        <v>0</v>
      </c>
      <c r="B76" s="1">
        <v>6</v>
      </c>
      <c r="E76" s="109" t="s">
        <v>25</v>
      </c>
      <c r="F76" s="108">
        <f t="shared" si="4"/>
        <v>0</v>
      </c>
    </row>
    <row r="77" spans="1:11" x14ac:dyDescent="0.2">
      <c r="A77" s="117">
        <f>SUM(A71:A76)</f>
        <v>14</v>
      </c>
      <c r="E77" s="109" t="s">
        <v>46</v>
      </c>
      <c r="F77" s="108">
        <f t="shared" si="4"/>
        <v>0</v>
      </c>
    </row>
    <row r="78" spans="1:11" x14ac:dyDescent="0.2">
      <c r="E78" s="109" t="s">
        <v>48</v>
      </c>
      <c r="F78" s="108">
        <f t="shared" si="4"/>
        <v>0</v>
      </c>
    </row>
    <row r="79" spans="1:11" x14ac:dyDescent="0.2">
      <c r="E79" s="109" t="s">
        <v>50</v>
      </c>
      <c r="F79" s="108">
        <f t="shared" si="4"/>
        <v>0</v>
      </c>
    </row>
    <row r="80" spans="1:11" ht="13.5" thickBot="1" x14ac:dyDescent="0.25">
      <c r="E80" s="108"/>
      <c r="F80" s="108"/>
    </row>
    <row r="81" spans="5:6" ht="13.5" thickBot="1" x14ac:dyDescent="0.25">
      <c r="E81" s="108"/>
      <c r="F81" s="110">
        <f>SUM(F69:F80)</f>
        <v>0</v>
      </c>
    </row>
  </sheetData>
  <sheetProtection sheet="1" objects="1" scenarios="1" insertRows="0"/>
  <mergeCells count="11">
    <mergeCell ref="B53:G53"/>
    <mergeCell ref="B54:G54"/>
    <mergeCell ref="B55:G55"/>
    <mergeCell ref="B59:G59"/>
    <mergeCell ref="C2:D2"/>
    <mergeCell ref="C3:D3"/>
    <mergeCell ref="A7:J7"/>
    <mergeCell ref="B52:G52"/>
    <mergeCell ref="D9:E9"/>
    <mergeCell ref="F9:G9"/>
    <mergeCell ref="C4:F4"/>
  </mergeCells>
  <dataValidations count="3">
    <dataValidation type="list" allowBlank="1" showInputMessage="1" showErrorMessage="1" sqref="E11:E48" xr:uid="{00000000-0002-0000-0300-000000000000}">
      <formula1>$E$69:$E$79</formula1>
    </dataValidation>
    <dataValidation type="list" allowBlank="1" showInputMessage="1" showErrorMessage="1" sqref="J53:J59" xr:uid="{00000000-0002-0000-0300-000001000000}">
      <formula1>$J$62:$J$71</formula1>
    </dataValidation>
    <dataValidation type="list" allowBlank="1" showInputMessage="1" showErrorMessage="1" sqref="K53:K59" xr:uid="{00000000-0002-0000-0300-000002000000}">
      <formula1>$K$62:$K$71</formula1>
    </dataValidation>
  </dataValidations>
  <pageMargins left="0.35433070866141736" right="0.27559055118110237" top="0.59055118110236227" bottom="0.74803149606299213" header="0.31496062992125984" footer="0.31496062992125984"/>
  <pageSetup paperSize="9" orientation="portrait" r:id="rId1"/>
  <headerFooter>
    <oddFooter>&amp;L&amp;D&amp;R&amp;F  -  &amp;A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3000000}">
          <x14:formula1>
            <xm:f>front!$J$36:$J$47</xm:f>
          </x14:formula1>
          <xm:sqref>E50:F50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00"/>
    <pageSetUpPr fitToPage="1"/>
  </sheetPr>
  <dimension ref="A1:O81"/>
  <sheetViews>
    <sheetView showGridLines="0" workbookViewId="0">
      <pane ySplit="12" topLeftCell="A13" activePane="bottomLeft" state="frozen"/>
      <selection activeCell="H45" sqref="H45"/>
      <selection pane="bottomLeft" activeCell="G43" sqref="G43"/>
    </sheetView>
  </sheetViews>
  <sheetFormatPr defaultRowHeight="12.75" x14ac:dyDescent="0.2"/>
  <cols>
    <col min="1" max="1" width="6.85546875" customWidth="1"/>
    <col min="2" max="2" width="8.7109375" customWidth="1"/>
    <col min="3" max="3" width="7" customWidth="1"/>
    <col min="4" max="4" width="7.85546875" customWidth="1"/>
    <col min="5" max="5" width="6.85546875" customWidth="1"/>
    <col min="6" max="6" width="9.42578125" customWidth="1"/>
    <col min="7" max="7" width="7.140625" customWidth="1"/>
    <col min="8" max="9" width="11.85546875" customWidth="1"/>
    <col min="10" max="10" width="18.42578125" customWidth="1"/>
    <col min="11" max="11" width="15.28515625" style="4" customWidth="1"/>
    <col min="12" max="12" width="19.85546875" customWidth="1"/>
    <col min="14" max="14" width="12.42578125" customWidth="1"/>
    <col min="15" max="15" width="32.5703125" customWidth="1"/>
  </cols>
  <sheetData>
    <row r="1" spans="1:15" ht="15.75" x14ac:dyDescent="0.25">
      <c r="A1" s="33"/>
      <c r="B1" s="33"/>
      <c r="C1" s="33"/>
      <c r="D1" s="33"/>
      <c r="E1" s="33"/>
      <c r="F1" s="33"/>
      <c r="G1" s="33"/>
      <c r="H1" s="33"/>
      <c r="I1" s="33"/>
      <c r="J1" s="33"/>
      <c r="O1" s="13"/>
    </row>
    <row r="2" spans="1:15" x14ac:dyDescent="0.2">
      <c r="A2" s="14" t="s">
        <v>3</v>
      </c>
      <c r="B2" s="148"/>
      <c r="C2" s="217">
        <f>+front!K6</f>
        <v>2023</v>
      </c>
      <c r="D2" s="217"/>
      <c r="E2" s="15"/>
      <c r="F2" s="15"/>
      <c r="G2" s="5"/>
      <c r="O2" s="13"/>
    </row>
    <row r="3" spans="1:15" ht="15.75" x14ac:dyDescent="0.25">
      <c r="A3" s="16" t="s">
        <v>4</v>
      </c>
      <c r="B3" s="149"/>
      <c r="C3" s="218" t="s">
        <v>33</v>
      </c>
      <c r="D3" s="218"/>
      <c r="E3" s="17"/>
      <c r="F3" s="17"/>
      <c r="G3" s="6"/>
      <c r="O3" s="13"/>
    </row>
    <row r="4" spans="1:15" ht="15.75" x14ac:dyDescent="0.25">
      <c r="A4" s="18" t="s">
        <v>32</v>
      </c>
      <c r="B4" s="150"/>
      <c r="C4" s="224" t="str">
        <f>+front!K10</f>
        <v>Egor Lipchinskiy</v>
      </c>
      <c r="D4" s="224"/>
      <c r="E4" s="224"/>
      <c r="F4" s="224"/>
      <c r="G4" s="7"/>
      <c r="O4" s="13"/>
    </row>
    <row r="5" spans="1:15" x14ac:dyDescent="0.2">
      <c r="H5" s="17"/>
      <c r="O5" s="13"/>
    </row>
    <row r="6" spans="1:15" x14ac:dyDescent="0.2">
      <c r="H6" s="17"/>
      <c r="O6" s="13"/>
    </row>
    <row r="7" spans="1:15" ht="18.75" x14ac:dyDescent="0.3">
      <c r="A7" s="244" t="str">
        <f>+front!A7</f>
        <v>ISx4 Timesheet</v>
      </c>
      <c r="B7" s="244"/>
      <c r="C7" s="244"/>
      <c r="D7" s="244"/>
      <c r="E7" s="244"/>
      <c r="F7" s="244"/>
      <c r="G7" s="244"/>
      <c r="H7" s="244"/>
      <c r="I7" s="244"/>
      <c r="J7" s="244"/>
      <c r="O7" s="13"/>
    </row>
    <row r="8" spans="1:15" ht="13.5" thickBot="1" x14ac:dyDescent="0.25">
      <c r="D8" s="103">
        <f>SUM(D11:D48)</f>
        <v>0</v>
      </c>
      <c r="E8" s="76" t="str">
        <f>IF(F81&lt;&gt;D8,"Out","ok")</f>
        <v>ok</v>
      </c>
      <c r="F8" s="103">
        <f>SUM(F11:F48)</f>
        <v>16</v>
      </c>
      <c r="O8" s="13"/>
    </row>
    <row r="9" spans="1:15" ht="13.5" thickBot="1" x14ac:dyDescent="0.25">
      <c r="A9" s="1">
        <f>VLOOKUP(C3,front!G36:H47,2,FALSE)</f>
        <v>20</v>
      </c>
      <c r="B9" s="76" t="str">
        <f>IF(C9&lt;&gt;A9,"Out","ok")</f>
        <v>Out</v>
      </c>
      <c r="C9" s="105">
        <f>+C49</f>
        <v>16</v>
      </c>
      <c r="D9" s="220" t="s">
        <v>68</v>
      </c>
      <c r="E9" s="221"/>
      <c r="F9" s="245" t="s">
        <v>67</v>
      </c>
      <c r="G9" s="223"/>
      <c r="H9" s="76" t="str">
        <f>IF(A77&lt;&gt;F8,"Out","ok")</f>
        <v>ok</v>
      </c>
      <c r="L9" s="42"/>
      <c r="M9" s="13"/>
      <c r="N9" s="13"/>
      <c r="O9" s="13"/>
    </row>
    <row r="10" spans="1:15" x14ac:dyDescent="0.2">
      <c r="A10" s="10" t="s">
        <v>6</v>
      </c>
      <c r="B10" s="11" t="s">
        <v>7</v>
      </c>
      <c r="C10" s="21" t="s">
        <v>15</v>
      </c>
      <c r="D10" s="10" t="s">
        <v>69</v>
      </c>
      <c r="E10" s="12" t="s">
        <v>70</v>
      </c>
      <c r="F10" s="11" t="s">
        <v>69</v>
      </c>
      <c r="G10" s="12" t="s">
        <v>71</v>
      </c>
      <c r="H10" s="11" t="s">
        <v>1</v>
      </c>
      <c r="I10" s="11" t="s">
        <v>2</v>
      </c>
      <c r="J10" s="20" t="s">
        <v>29</v>
      </c>
      <c r="K10" s="8"/>
      <c r="L10" s="42"/>
      <c r="M10" s="13"/>
      <c r="N10" s="13"/>
      <c r="O10" s="13"/>
    </row>
    <row r="11" spans="1:15" x14ac:dyDescent="0.2">
      <c r="A11" s="81" t="s">
        <v>14</v>
      </c>
      <c r="B11" s="82"/>
      <c r="C11" s="81">
        <f t="shared" ref="C11:C12" si="0">D11+F11</f>
        <v>0</v>
      </c>
      <c r="D11" s="161"/>
      <c r="E11" s="162"/>
      <c r="F11" s="161"/>
      <c r="G11" s="163"/>
      <c r="H11" s="84" t="str">
        <f>IF(ISNA(VLOOKUP($G11,front!$J$12:$L$17,2,FALSE)),"",VLOOKUP($G11,front!$J$12:$L$17,2,FALSE))</f>
        <v/>
      </c>
      <c r="I11" s="84" t="str">
        <f>IF(ISNA(VLOOKUP($G11,front!$J$12:$L$17,3,FALSE)),"",VLOOKUP($G11,front!$J$12:$L$17,3,FALSE))</f>
        <v/>
      </c>
      <c r="J11" s="169"/>
      <c r="K11" s="13"/>
      <c r="L11" s="42"/>
      <c r="M11" s="13"/>
      <c r="N11" s="13"/>
      <c r="O11" s="13"/>
    </row>
    <row r="12" spans="1:15" s="8" customFormat="1" x14ac:dyDescent="0.2">
      <c r="A12" s="86" t="s">
        <v>8</v>
      </c>
      <c r="B12" s="87"/>
      <c r="C12" s="86">
        <f t="shared" si="0"/>
        <v>0</v>
      </c>
      <c r="D12" s="158"/>
      <c r="E12" s="164"/>
      <c r="F12" s="158"/>
      <c r="G12" s="160"/>
      <c r="H12" s="90" t="str">
        <f>IF(ISNA(VLOOKUP($G12,front!$J$12:$L$17,2,FALSE)),"",VLOOKUP($G12,front!$J$12:$L$17,2,FALSE))</f>
        <v/>
      </c>
      <c r="I12" s="90" t="str">
        <f>IF(ISNA(VLOOKUP($G12,front!$J$12:$L$17,3,FALSE)),"",VLOOKUP($G12,front!$J$12:$L$17,3,FALSE))</f>
        <v/>
      </c>
      <c r="J12" s="170"/>
      <c r="K12" s="13"/>
      <c r="M12" s="13"/>
      <c r="N12" s="13"/>
      <c r="O12" s="13"/>
    </row>
    <row r="13" spans="1:15" s="13" customFormat="1" x14ac:dyDescent="0.2">
      <c r="A13" s="23" t="s">
        <v>9</v>
      </c>
      <c r="B13" s="25"/>
      <c r="C13" s="101">
        <f>D13+F13</f>
        <v>0</v>
      </c>
      <c r="D13" s="154"/>
      <c r="E13" s="155"/>
      <c r="F13" s="154"/>
      <c r="G13" s="156"/>
      <c r="H13" s="24" t="str">
        <f>IF(ISNA(VLOOKUP($G13,front!$J$12:$L$17,2,FALSE)),"",VLOOKUP($G13,front!$J$12:$L$17,2,FALSE))</f>
        <v/>
      </c>
      <c r="I13" s="24" t="str">
        <f>IF(ISNA(VLOOKUP($G13,front!$J$12:$L$17,3,FALSE)),"",VLOOKUP($G13,front!$J$12:$L$17,3,FALSE))</f>
        <v/>
      </c>
      <c r="J13" s="171"/>
    </row>
    <row r="14" spans="1:15" s="13" customFormat="1" x14ac:dyDescent="0.2">
      <c r="A14" s="23" t="s">
        <v>10</v>
      </c>
      <c r="B14" s="25"/>
      <c r="C14" s="101">
        <f t="shared" ref="C14:C47" si="1">D14+F14</f>
        <v>0</v>
      </c>
      <c r="D14" s="154"/>
      <c r="E14" s="155"/>
      <c r="F14" s="154"/>
      <c r="G14" s="156"/>
      <c r="H14" s="24" t="str">
        <f>IF(ISNA(VLOOKUP($G14,front!$J$12:$L$17,2,FALSE)),"",VLOOKUP($G14,front!$J$12:$L$17,2,FALSE))</f>
        <v/>
      </c>
      <c r="I14" s="24" t="str">
        <f>IF(ISNA(VLOOKUP($G14,front!$J$12:$L$17,3,FALSE)),"",VLOOKUP($G14,front!$J$12:$L$17,3,FALSE))</f>
        <v/>
      </c>
      <c r="J14" s="171"/>
    </row>
    <row r="15" spans="1:15" s="13" customFormat="1" x14ac:dyDescent="0.2">
      <c r="A15" s="23" t="s">
        <v>11</v>
      </c>
      <c r="B15" s="25">
        <v>44593</v>
      </c>
      <c r="C15" s="101">
        <f t="shared" si="1"/>
        <v>1</v>
      </c>
      <c r="D15" s="154"/>
      <c r="E15" s="157"/>
      <c r="F15" s="154">
        <v>1</v>
      </c>
      <c r="G15" s="156">
        <v>1</v>
      </c>
      <c r="H15" s="24" t="str">
        <f>IF(ISNA(VLOOKUP($G15,front!$J$12:$L$17,2,FALSE)),"",VLOOKUP($G15,front!$J$12:$L$17,2,FALSE))</f>
        <v>SAS ABN</v>
      </c>
      <c r="I15" s="24" t="str">
        <f>IF(ISNA(VLOOKUP($G15,front!$J$12:$L$17,3,FALSE)),"",VLOOKUP($G15,front!$J$12:$L$17,3,FALSE))</f>
        <v>FRAAI</v>
      </c>
      <c r="J15" s="171"/>
    </row>
    <row r="16" spans="1:15" s="13" customFormat="1" x14ac:dyDescent="0.2">
      <c r="A16" s="23" t="s">
        <v>12</v>
      </c>
      <c r="B16" s="25">
        <f>+B15+1</f>
        <v>44594</v>
      </c>
      <c r="C16" s="101">
        <f t="shared" si="1"/>
        <v>0</v>
      </c>
      <c r="D16" s="154">
        <v>0</v>
      </c>
      <c r="E16" s="157" t="s">
        <v>16</v>
      </c>
      <c r="F16" s="154"/>
      <c r="G16" s="156"/>
      <c r="H16" s="24" t="str">
        <f>IF(ISNA(VLOOKUP($G16,front!$J$12:$L$17,2,FALSE)),"",VLOOKUP($G16,front!$J$12:$L$17,2,FALSE))</f>
        <v/>
      </c>
      <c r="I16" s="24" t="str">
        <f>IF(ISNA(VLOOKUP($G16,front!$J$12:$L$17,3,FALSE)),"",VLOOKUP($G16,front!$J$12:$L$17,3,FALSE))</f>
        <v/>
      </c>
      <c r="J16" s="171"/>
    </row>
    <row r="17" spans="1:10" s="13" customFormat="1" x14ac:dyDescent="0.2">
      <c r="A17" s="23" t="s">
        <v>13</v>
      </c>
      <c r="B17" s="25">
        <f>+B16+1</f>
        <v>44595</v>
      </c>
      <c r="C17" s="101">
        <f t="shared" si="1"/>
        <v>1</v>
      </c>
      <c r="D17" s="154"/>
      <c r="E17" s="157"/>
      <c r="F17" s="154">
        <v>1</v>
      </c>
      <c r="G17" s="156">
        <v>1</v>
      </c>
      <c r="H17" s="24" t="str">
        <f>IF(ISNA(VLOOKUP($G17,front!$J$12:$L$17,2,FALSE)),"",VLOOKUP($G17,front!$J$12:$L$17,2,FALSE))</f>
        <v>SAS ABN</v>
      </c>
      <c r="I17" s="24" t="str">
        <f>IF(ISNA(VLOOKUP($G17,front!$J$12:$L$17,3,FALSE)),"",VLOOKUP($G17,front!$J$12:$L$17,3,FALSE))</f>
        <v>FRAAI</v>
      </c>
      <c r="J17" s="171"/>
    </row>
    <row r="18" spans="1:10" s="13" customFormat="1" x14ac:dyDescent="0.2">
      <c r="A18" s="86" t="s">
        <v>14</v>
      </c>
      <c r="B18" s="87">
        <f>+B17+1</f>
        <v>44596</v>
      </c>
      <c r="C18" s="86">
        <f t="shared" si="1"/>
        <v>0</v>
      </c>
      <c r="D18" s="158"/>
      <c r="E18" s="159"/>
      <c r="F18" s="158"/>
      <c r="G18" s="160"/>
      <c r="H18" s="90" t="str">
        <f>IF(ISNA(VLOOKUP($G18,front!$J$12:$L$17,2,FALSE)),"",VLOOKUP($G18,front!$J$12:$L$17,2,FALSE))</f>
        <v/>
      </c>
      <c r="I18" s="90" t="str">
        <f>IF(ISNA(VLOOKUP($G18,front!$J$12:$L$17,3,FALSE)),"",VLOOKUP($G18,front!$J$12:$L$17,3,FALSE))</f>
        <v/>
      </c>
      <c r="J18" s="170"/>
    </row>
    <row r="19" spans="1:10" s="13" customFormat="1" x14ac:dyDescent="0.2">
      <c r="A19" s="86" t="s">
        <v>8</v>
      </c>
      <c r="B19" s="87">
        <f t="shared" ref="B19:B42" si="2">+B18+1</f>
        <v>44597</v>
      </c>
      <c r="C19" s="86">
        <f t="shared" si="1"/>
        <v>0</v>
      </c>
      <c r="D19" s="158"/>
      <c r="E19" s="159"/>
      <c r="F19" s="158"/>
      <c r="G19" s="160"/>
      <c r="H19" s="90" t="str">
        <f>IF(ISNA(VLOOKUP($G19,front!$J$12:$L$17,2,FALSE)),"",VLOOKUP($G19,front!$J$12:$L$17,2,FALSE))</f>
        <v/>
      </c>
      <c r="I19" s="90" t="str">
        <f>IF(ISNA(VLOOKUP($G19,front!$J$12:$L$17,3,FALSE)),"",VLOOKUP($G19,front!$J$12:$L$17,3,FALSE))</f>
        <v/>
      </c>
      <c r="J19" s="170"/>
    </row>
    <row r="20" spans="1:10" s="13" customFormat="1" x14ac:dyDescent="0.2">
      <c r="A20" s="23" t="s">
        <v>9</v>
      </c>
      <c r="B20" s="25">
        <f t="shared" si="2"/>
        <v>44598</v>
      </c>
      <c r="C20" s="101">
        <f t="shared" si="1"/>
        <v>1</v>
      </c>
      <c r="D20" s="154"/>
      <c r="E20" s="157"/>
      <c r="F20" s="154">
        <v>1</v>
      </c>
      <c r="G20" s="156">
        <v>1</v>
      </c>
      <c r="H20" s="24" t="str">
        <f>IF(ISNA(VLOOKUP($G20,front!$J$12:$L$17,2,FALSE)),"",VLOOKUP($G20,front!$J$12:$L$17,2,FALSE))</f>
        <v>SAS ABN</v>
      </c>
      <c r="I20" s="24" t="str">
        <f>IF(ISNA(VLOOKUP($G20,front!$J$12:$L$17,3,FALSE)),"",VLOOKUP($G20,front!$J$12:$L$17,3,FALSE))</f>
        <v>FRAAI</v>
      </c>
      <c r="J20" s="171"/>
    </row>
    <row r="21" spans="1:10" s="13" customFormat="1" x14ac:dyDescent="0.2">
      <c r="A21" s="23" t="s">
        <v>10</v>
      </c>
      <c r="B21" s="25">
        <f t="shared" si="2"/>
        <v>44599</v>
      </c>
      <c r="C21" s="101">
        <f t="shared" si="1"/>
        <v>1</v>
      </c>
      <c r="D21" s="154"/>
      <c r="E21" s="157"/>
      <c r="F21" s="154">
        <v>1</v>
      </c>
      <c r="G21" s="156">
        <v>1</v>
      </c>
      <c r="H21" s="24" t="str">
        <f>IF(ISNA(VLOOKUP($G21,front!$J$12:$L$17,2,FALSE)),"",VLOOKUP($G21,front!$J$12:$L$17,2,FALSE))</f>
        <v>SAS ABN</v>
      </c>
      <c r="I21" s="24" t="str">
        <f>IF(ISNA(VLOOKUP($G21,front!$J$12:$L$17,3,FALSE)),"",VLOOKUP($G21,front!$J$12:$L$17,3,FALSE))</f>
        <v>FRAAI</v>
      </c>
      <c r="J21" s="171"/>
    </row>
    <row r="22" spans="1:10" s="13" customFormat="1" x14ac:dyDescent="0.2">
      <c r="A22" s="23" t="s">
        <v>11</v>
      </c>
      <c r="B22" s="25">
        <f t="shared" si="2"/>
        <v>44600</v>
      </c>
      <c r="C22" s="101">
        <f t="shared" si="1"/>
        <v>1</v>
      </c>
      <c r="D22" s="154"/>
      <c r="E22" s="157"/>
      <c r="F22" s="154">
        <v>1</v>
      </c>
      <c r="G22" s="156">
        <v>1</v>
      </c>
      <c r="H22" s="24" t="str">
        <f>IF(ISNA(VLOOKUP($G22,front!$J$12:$L$17,2,FALSE)),"",VLOOKUP($G22,front!$J$12:$L$17,2,FALSE))</f>
        <v>SAS ABN</v>
      </c>
      <c r="I22" s="24" t="str">
        <f>IF(ISNA(VLOOKUP($G22,front!$J$12:$L$17,3,FALSE)),"",VLOOKUP($G22,front!$J$12:$L$17,3,FALSE))</f>
        <v>FRAAI</v>
      </c>
      <c r="J22" s="171"/>
    </row>
    <row r="23" spans="1:10" s="13" customFormat="1" x14ac:dyDescent="0.2">
      <c r="A23" s="23" t="s">
        <v>12</v>
      </c>
      <c r="B23" s="25">
        <f t="shared" si="2"/>
        <v>44601</v>
      </c>
      <c r="C23" s="101">
        <f t="shared" si="1"/>
        <v>1</v>
      </c>
      <c r="D23" s="154"/>
      <c r="E23" s="157"/>
      <c r="F23" s="154">
        <v>1</v>
      </c>
      <c r="G23" s="156">
        <v>1</v>
      </c>
      <c r="H23" s="24" t="str">
        <f>IF(ISNA(VLOOKUP($G23,front!$J$12:$L$17,2,FALSE)),"",VLOOKUP($G23,front!$J$12:$L$17,2,FALSE))</f>
        <v>SAS ABN</v>
      </c>
      <c r="I23" s="24" t="str">
        <f>IF(ISNA(VLOOKUP($G23,front!$J$12:$L$17,3,FALSE)),"",VLOOKUP($G23,front!$J$12:$L$17,3,FALSE))</f>
        <v>FRAAI</v>
      </c>
      <c r="J23" s="171"/>
    </row>
    <row r="24" spans="1:10" s="13" customFormat="1" x14ac:dyDescent="0.2">
      <c r="A24" s="23" t="s">
        <v>13</v>
      </c>
      <c r="B24" s="25">
        <f t="shared" si="2"/>
        <v>44602</v>
      </c>
      <c r="C24" s="101">
        <f t="shared" si="1"/>
        <v>0</v>
      </c>
      <c r="D24" s="154">
        <v>0</v>
      </c>
      <c r="E24" s="157" t="s">
        <v>16</v>
      </c>
      <c r="F24" s="154"/>
      <c r="G24" s="156"/>
      <c r="H24" s="24" t="str">
        <f>IF(ISNA(VLOOKUP($G24,front!$J$12:$L$17,2,FALSE)),"",VLOOKUP($G24,front!$J$12:$L$17,2,FALSE))</f>
        <v/>
      </c>
      <c r="I24" s="24" t="str">
        <f>IF(ISNA(VLOOKUP($G24,front!$J$12:$L$17,3,FALSE)),"",VLOOKUP($G24,front!$J$12:$L$17,3,FALSE))</f>
        <v/>
      </c>
      <c r="J24" s="171"/>
    </row>
    <row r="25" spans="1:10" s="13" customFormat="1" x14ac:dyDescent="0.2">
      <c r="A25" s="86" t="s">
        <v>14</v>
      </c>
      <c r="B25" s="87">
        <f t="shared" si="2"/>
        <v>44603</v>
      </c>
      <c r="C25" s="86">
        <f t="shared" si="1"/>
        <v>0</v>
      </c>
      <c r="D25" s="158"/>
      <c r="E25" s="159"/>
      <c r="F25" s="158"/>
      <c r="G25" s="160"/>
      <c r="H25" s="90" t="str">
        <f>IF(ISNA(VLOOKUP($G25,front!$J$12:$L$17,2,FALSE)),"",VLOOKUP($G25,front!$J$12:$L$17,2,FALSE))</f>
        <v/>
      </c>
      <c r="I25" s="90" t="str">
        <f>IF(ISNA(VLOOKUP($G25,front!$J$12:$L$17,3,FALSE)),"",VLOOKUP($G25,front!$J$12:$L$17,3,FALSE))</f>
        <v/>
      </c>
      <c r="J25" s="170"/>
    </row>
    <row r="26" spans="1:10" s="13" customFormat="1" x14ac:dyDescent="0.2">
      <c r="A26" s="86" t="s">
        <v>8</v>
      </c>
      <c r="B26" s="87">
        <f t="shared" si="2"/>
        <v>44604</v>
      </c>
      <c r="C26" s="86">
        <f t="shared" si="1"/>
        <v>0</v>
      </c>
      <c r="D26" s="158"/>
      <c r="E26" s="159"/>
      <c r="F26" s="158"/>
      <c r="G26" s="160"/>
      <c r="H26" s="90" t="str">
        <f>IF(ISNA(VLOOKUP($G26,front!$J$12:$L$17,2,FALSE)),"",VLOOKUP($G26,front!$J$12:$L$17,2,FALSE))</f>
        <v/>
      </c>
      <c r="I26" s="90" t="str">
        <f>IF(ISNA(VLOOKUP($G26,front!$J$12:$L$17,3,FALSE)),"",VLOOKUP($G26,front!$J$12:$L$17,3,FALSE))</f>
        <v/>
      </c>
      <c r="J26" s="170"/>
    </row>
    <row r="27" spans="1:10" s="13" customFormat="1" x14ac:dyDescent="0.2">
      <c r="A27" s="23" t="s">
        <v>9</v>
      </c>
      <c r="B27" s="25">
        <f t="shared" si="2"/>
        <v>44605</v>
      </c>
      <c r="C27" s="101">
        <f t="shared" si="1"/>
        <v>1</v>
      </c>
      <c r="D27" s="154"/>
      <c r="E27" s="157"/>
      <c r="F27" s="154">
        <v>1</v>
      </c>
      <c r="G27" s="156">
        <v>1</v>
      </c>
      <c r="H27" s="24" t="str">
        <f>IF(ISNA(VLOOKUP($G27,front!$J$12:$L$17,2,FALSE)),"",VLOOKUP($G27,front!$J$12:$L$17,2,FALSE))</f>
        <v>SAS ABN</v>
      </c>
      <c r="I27" s="24" t="str">
        <f>IF(ISNA(VLOOKUP($G27,front!$J$12:$L$17,3,FALSE)),"",VLOOKUP($G27,front!$J$12:$L$17,3,FALSE))</f>
        <v>FRAAI</v>
      </c>
      <c r="J27" s="171"/>
    </row>
    <row r="28" spans="1:10" s="13" customFormat="1" x14ac:dyDescent="0.2">
      <c r="A28" s="23" t="s">
        <v>10</v>
      </c>
      <c r="B28" s="25">
        <f t="shared" si="2"/>
        <v>44606</v>
      </c>
      <c r="C28" s="101">
        <f t="shared" si="1"/>
        <v>1</v>
      </c>
      <c r="D28" s="154"/>
      <c r="E28" s="157"/>
      <c r="F28" s="154">
        <v>1</v>
      </c>
      <c r="G28" s="156">
        <v>1</v>
      </c>
      <c r="H28" s="24" t="str">
        <f>IF(ISNA(VLOOKUP($G28,front!$J$12:$L$17,2,FALSE)),"",VLOOKUP($G28,front!$J$12:$L$17,2,FALSE))</f>
        <v>SAS ABN</v>
      </c>
      <c r="I28" s="24" t="str">
        <f>IF(ISNA(VLOOKUP($G28,front!$J$12:$L$17,3,FALSE)),"",VLOOKUP($G28,front!$J$12:$L$17,3,FALSE))</f>
        <v>FRAAI</v>
      </c>
      <c r="J28" s="171"/>
    </row>
    <row r="29" spans="1:10" s="13" customFormat="1" x14ac:dyDescent="0.2">
      <c r="A29" s="23" t="s">
        <v>11</v>
      </c>
      <c r="B29" s="25">
        <f t="shared" si="2"/>
        <v>44607</v>
      </c>
      <c r="C29" s="101">
        <f t="shared" si="1"/>
        <v>1</v>
      </c>
      <c r="D29" s="154"/>
      <c r="E29" s="157"/>
      <c r="F29" s="154">
        <v>1</v>
      </c>
      <c r="G29" s="156">
        <v>1</v>
      </c>
      <c r="H29" s="24" t="str">
        <f>IF(ISNA(VLOOKUP($G29,front!$J$12:$L$17,2,FALSE)),"",VLOOKUP($G29,front!$J$12:$L$17,2,FALSE))</f>
        <v>SAS ABN</v>
      </c>
      <c r="I29" s="24" t="str">
        <f>IF(ISNA(VLOOKUP($G29,front!$J$12:$L$17,3,FALSE)),"",VLOOKUP($G29,front!$J$12:$L$17,3,FALSE))</f>
        <v>FRAAI</v>
      </c>
      <c r="J29" s="171"/>
    </row>
    <row r="30" spans="1:10" s="13" customFormat="1" x14ac:dyDescent="0.2">
      <c r="A30" s="23" t="s">
        <v>12</v>
      </c>
      <c r="B30" s="25">
        <f t="shared" si="2"/>
        <v>44608</v>
      </c>
      <c r="C30" s="101">
        <f t="shared" si="1"/>
        <v>1</v>
      </c>
      <c r="D30" s="154"/>
      <c r="E30" s="157"/>
      <c r="F30" s="154">
        <v>1</v>
      </c>
      <c r="G30" s="156">
        <v>1</v>
      </c>
      <c r="H30" s="24" t="str">
        <f>IF(ISNA(VLOOKUP($G30,front!$J$12:$L$17,2,FALSE)),"",VLOOKUP($G30,front!$J$12:$L$17,2,FALSE))</f>
        <v>SAS ABN</v>
      </c>
      <c r="I30" s="24" t="str">
        <f>IF(ISNA(VLOOKUP($G30,front!$J$12:$L$17,3,FALSE)),"",VLOOKUP($G30,front!$J$12:$L$17,3,FALSE))</f>
        <v>FRAAI</v>
      </c>
      <c r="J30" s="171"/>
    </row>
    <row r="31" spans="1:10" s="13" customFormat="1" x14ac:dyDescent="0.2">
      <c r="A31" s="23" t="s">
        <v>13</v>
      </c>
      <c r="B31" s="25">
        <f t="shared" si="2"/>
        <v>44609</v>
      </c>
      <c r="C31" s="101">
        <f t="shared" si="1"/>
        <v>1</v>
      </c>
      <c r="D31" s="154"/>
      <c r="E31" s="157"/>
      <c r="F31" s="154">
        <v>1</v>
      </c>
      <c r="G31" s="156">
        <v>1</v>
      </c>
      <c r="H31" s="24" t="str">
        <f>IF(ISNA(VLOOKUP($G31,front!$J$12:$L$17,2,FALSE)),"",VLOOKUP($G31,front!$J$12:$L$17,2,FALSE))</f>
        <v>SAS ABN</v>
      </c>
      <c r="I31" s="24" t="str">
        <f>IF(ISNA(VLOOKUP($G31,front!$J$12:$L$17,3,FALSE)),"",VLOOKUP($G31,front!$J$12:$L$17,3,FALSE))</f>
        <v>FRAAI</v>
      </c>
      <c r="J31" s="171"/>
    </row>
    <row r="32" spans="1:10" s="13" customFormat="1" x14ac:dyDescent="0.2">
      <c r="A32" s="86" t="s">
        <v>14</v>
      </c>
      <c r="B32" s="87">
        <f t="shared" si="2"/>
        <v>44610</v>
      </c>
      <c r="C32" s="86">
        <f t="shared" si="1"/>
        <v>0</v>
      </c>
      <c r="D32" s="158"/>
      <c r="E32" s="159"/>
      <c r="F32" s="158"/>
      <c r="G32" s="160"/>
      <c r="H32" s="90" t="str">
        <f>IF(ISNA(VLOOKUP($G32,front!$J$12:$L$17,2,FALSE)),"",VLOOKUP($G32,front!$J$12:$L$17,2,FALSE))</f>
        <v/>
      </c>
      <c r="I32" s="90" t="str">
        <f>IF(ISNA(VLOOKUP($G32,front!$J$12:$L$17,3,FALSE)),"",VLOOKUP($G32,front!$J$12:$L$17,3,FALSE))</f>
        <v/>
      </c>
      <c r="J32" s="170"/>
    </row>
    <row r="33" spans="1:11" s="13" customFormat="1" x14ac:dyDescent="0.2">
      <c r="A33" s="86" t="s">
        <v>8</v>
      </c>
      <c r="B33" s="87">
        <f t="shared" si="2"/>
        <v>44611</v>
      </c>
      <c r="C33" s="86">
        <f t="shared" si="1"/>
        <v>0</v>
      </c>
      <c r="D33" s="158"/>
      <c r="E33" s="159"/>
      <c r="F33" s="158"/>
      <c r="G33" s="160"/>
      <c r="H33" s="90" t="str">
        <f>IF(ISNA(VLOOKUP($G33,front!$J$12:$L$17,2,FALSE)),"",VLOOKUP($G33,front!$J$12:$L$17,2,FALSE))</f>
        <v/>
      </c>
      <c r="I33" s="90" t="str">
        <f>IF(ISNA(VLOOKUP($G33,front!$J$12:$L$17,3,FALSE)),"",VLOOKUP($G33,front!$J$12:$L$17,3,FALSE))</f>
        <v/>
      </c>
      <c r="J33" s="170"/>
    </row>
    <row r="34" spans="1:11" s="13" customFormat="1" x14ac:dyDescent="0.2">
      <c r="A34" s="23" t="s">
        <v>9</v>
      </c>
      <c r="B34" s="25">
        <f t="shared" si="2"/>
        <v>44612</v>
      </c>
      <c r="C34" s="101">
        <f t="shared" si="1"/>
        <v>1</v>
      </c>
      <c r="D34" s="154"/>
      <c r="E34" s="157"/>
      <c r="F34" s="154">
        <v>1</v>
      </c>
      <c r="G34" s="156">
        <v>1</v>
      </c>
      <c r="H34" s="24" t="str">
        <f>IF(ISNA(VLOOKUP($G34,front!$J$12:$L$17,2,FALSE)),"",VLOOKUP($G34,front!$J$12:$L$17,2,FALSE))</f>
        <v>SAS ABN</v>
      </c>
      <c r="I34" s="24" t="str">
        <f>IF(ISNA(VLOOKUP($G34,front!$J$12:$L$17,3,FALSE)),"",VLOOKUP($G34,front!$J$12:$L$17,3,FALSE))</f>
        <v>FRAAI</v>
      </c>
      <c r="J34" s="171"/>
    </row>
    <row r="35" spans="1:11" s="13" customFormat="1" x14ac:dyDescent="0.2">
      <c r="A35" s="23" t="s">
        <v>10</v>
      </c>
      <c r="B35" s="25">
        <f t="shared" si="2"/>
        <v>44613</v>
      </c>
      <c r="C35" s="101">
        <f t="shared" si="1"/>
        <v>1</v>
      </c>
      <c r="D35" s="154"/>
      <c r="E35" s="157"/>
      <c r="F35" s="154">
        <v>1</v>
      </c>
      <c r="G35" s="156">
        <v>1</v>
      </c>
      <c r="H35" s="24" t="str">
        <f>IF(ISNA(VLOOKUP($G35,front!$J$12:$L$17,2,FALSE)),"",VLOOKUP($G35,front!$J$12:$L$17,2,FALSE))</f>
        <v>SAS ABN</v>
      </c>
      <c r="I35" s="24" t="str">
        <f>IF(ISNA(VLOOKUP($G35,front!$J$12:$L$17,3,FALSE)),"",VLOOKUP($G35,front!$J$12:$L$17,3,FALSE))</f>
        <v>FRAAI</v>
      </c>
      <c r="J35" s="171"/>
    </row>
    <row r="36" spans="1:11" s="13" customFormat="1" x14ac:dyDescent="0.2">
      <c r="A36" s="23" t="s">
        <v>11</v>
      </c>
      <c r="B36" s="25">
        <f t="shared" si="2"/>
        <v>44614</v>
      </c>
      <c r="C36" s="101">
        <f t="shared" si="1"/>
        <v>1</v>
      </c>
      <c r="D36" s="154"/>
      <c r="E36" s="157"/>
      <c r="F36" s="154">
        <v>1</v>
      </c>
      <c r="G36" s="156">
        <v>1</v>
      </c>
      <c r="H36" s="24" t="str">
        <f>IF(ISNA(VLOOKUP($G36,front!$J$12:$L$17,2,FALSE)),"",VLOOKUP($G36,front!$J$12:$L$17,2,FALSE))</f>
        <v>SAS ABN</v>
      </c>
      <c r="I36" s="24" t="str">
        <f>IF(ISNA(VLOOKUP($G36,front!$J$12:$L$17,3,FALSE)),"",VLOOKUP($G36,front!$J$12:$L$17,3,FALSE))</f>
        <v>FRAAI</v>
      </c>
      <c r="J36" s="171"/>
    </row>
    <row r="37" spans="1:11" s="13" customFormat="1" x14ac:dyDescent="0.2">
      <c r="A37" s="23" t="s">
        <v>12</v>
      </c>
      <c r="B37" s="25">
        <f t="shared" si="2"/>
        <v>44615</v>
      </c>
      <c r="C37" s="101">
        <f t="shared" si="1"/>
        <v>0</v>
      </c>
      <c r="D37" s="154">
        <v>0</v>
      </c>
      <c r="E37" s="157" t="s">
        <v>18</v>
      </c>
      <c r="F37" s="154"/>
      <c r="G37" s="156"/>
      <c r="H37" s="24" t="str">
        <f>IF(ISNA(VLOOKUP($G37,front!$J$12:$L$17,2,FALSE)),"",VLOOKUP($G37,front!$J$12:$L$17,2,FALSE))</f>
        <v/>
      </c>
      <c r="I37" s="24" t="str">
        <f>IF(ISNA(VLOOKUP($G37,front!$J$12:$L$17,3,FALSE)),"",VLOOKUP($G37,front!$J$12:$L$17,3,FALSE))</f>
        <v/>
      </c>
      <c r="J37" s="171"/>
    </row>
    <row r="38" spans="1:11" s="13" customFormat="1" x14ac:dyDescent="0.2">
      <c r="A38" s="23" t="s">
        <v>13</v>
      </c>
      <c r="B38" s="25">
        <f t="shared" si="2"/>
        <v>44616</v>
      </c>
      <c r="C38" s="101">
        <f t="shared" si="1"/>
        <v>0</v>
      </c>
      <c r="D38" s="154">
        <v>0</v>
      </c>
      <c r="E38" s="157" t="s">
        <v>18</v>
      </c>
      <c r="F38" s="154"/>
      <c r="G38" s="156"/>
      <c r="H38" s="24" t="str">
        <f>IF(ISNA(VLOOKUP($G38,front!$J$12:$L$17,2,FALSE)),"",VLOOKUP($G38,front!$J$12:$L$17,2,FALSE))</f>
        <v/>
      </c>
      <c r="I38" s="24" t="str">
        <f>IF(ISNA(VLOOKUP($G38,front!$J$12:$L$17,3,FALSE)),"",VLOOKUP($G38,front!$J$12:$L$17,3,FALSE))</f>
        <v/>
      </c>
      <c r="J38" s="171"/>
    </row>
    <row r="39" spans="1:11" s="13" customFormat="1" x14ac:dyDescent="0.2">
      <c r="A39" s="86" t="s">
        <v>14</v>
      </c>
      <c r="B39" s="87">
        <f t="shared" si="2"/>
        <v>44617</v>
      </c>
      <c r="C39" s="86">
        <f t="shared" si="1"/>
        <v>0</v>
      </c>
      <c r="D39" s="158"/>
      <c r="E39" s="159"/>
      <c r="F39" s="158"/>
      <c r="G39" s="160"/>
      <c r="H39" s="90" t="str">
        <f>IF(ISNA(VLOOKUP($G39,front!$J$12:$L$17,2,FALSE)),"",VLOOKUP($G39,front!$J$12:$L$17,2,FALSE))</f>
        <v/>
      </c>
      <c r="I39" s="90" t="str">
        <f>IF(ISNA(VLOOKUP($G39,front!$J$12:$L$17,3,FALSE)),"",VLOOKUP($G39,front!$J$12:$L$17,3,FALSE))</f>
        <v/>
      </c>
      <c r="J39" s="170"/>
    </row>
    <row r="40" spans="1:11" s="13" customFormat="1" x14ac:dyDescent="0.2">
      <c r="A40" s="86" t="s">
        <v>8</v>
      </c>
      <c r="B40" s="87">
        <f>+B39+1</f>
        <v>44618</v>
      </c>
      <c r="C40" s="86">
        <f t="shared" si="1"/>
        <v>0</v>
      </c>
      <c r="D40" s="158"/>
      <c r="E40" s="159"/>
      <c r="F40" s="158"/>
      <c r="G40" s="160"/>
      <c r="H40" s="90" t="str">
        <f>IF(ISNA(VLOOKUP($G40,front!$J$12:$L$17,2,FALSE)),"",VLOOKUP($G40,front!$J$12:$L$17,2,FALSE))</f>
        <v/>
      </c>
      <c r="I40" s="90" t="str">
        <f>IF(ISNA(VLOOKUP($G40,front!$J$12:$L$17,3,FALSE)),"",VLOOKUP($G40,front!$J$12:$L$17,3,FALSE))</f>
        <v/>
      </c>
      <c r="J40" s="170"/>
    </row>
    <row r="41" spans="1:11" s="13" customFormat="1" x14ac:dyDescent="0.2">
      <c r="A41" s="23" t="s">
        <v>9</v>
      </c>
      <c r="B41" s="25">
        <f t="shared" si="2"/>
        <v>44619</v>
      </c>
      <c r="C41" s="101">
        <f t="shared" si="1"/>
        <v>1</v>
      </c>
      <c r="D41" s="154"/>
      <c r="E41" s="157"/>
      <c r="F41" s="154">
        <v>1</v>
      </c>
      <c r="G41" s="156">
        <v>1</v>
      </c>
      <c r="H41" s="24" t="str">
        <f>IF(ISNA(VLOOKUP($G41,front!$J$12:$L$17,2,FALSE)),"",VLOOKUP($G41,front!$J$12:$L$17,2,FALSE))</f>
        <v>SAS ABN</v>
      </c>
      <c r="I41" s="24" t="str">
        <f>IF(ISNA(VLOOKUP($G41,front!$J$12:$L$17,3,FALSE)),"",VLOOKUP($G41,front!$J$12:$L$17,3,FALSE))</f>
        <v>FRAAI</v>
      </c>
      <c r="J41" s="171"/>
    </row>
    <row r="42" spans="1:11" s="13" customFormat="1" x14ac:dyDescent="0.2">
      <c r="A42" s="23" t="s">
        <v>10</v>
      </c>
      <c r="B42" s="25">
        <f t="shared" si="2"/>
        <v>44620</v>
      </c>
      <c r="C42" s="101">
        <f t="shared" si="1"/>
        <v>1</v>
      </c>
      <c r="D42" s="154"/>
      <c r="E42" s="157"/>
      <c r="F42" s="154">
        <v>1</v>
      </c>
      <c r="G42" s="156">
        <v>1</v>
      </c>
      <c r="H42" s="24" t="str">
        <f>IF(ISNA(VLOOKUP($G42,front!$J$12:$L$17,2,FALSE)),"",VLOOKUP($G42,front!$J$12:$L$17,2,FALSE))</f>
        <v>SAS ABN</v>
      </c>
      <c r="I42" s="24" t="str">
        <f>IF(ISNA(VLOOKUP($G42,front!$J$12:$L$17,3,FALSE)),"",VLOOKUP($G42,front!$J$12:$L$17,3,FALSE))</f>
        <v>FRAAI</v>
      </c>
      <c r="J42" s="171"/>
    </row>
    <row r="43" spans="1:11" s="13" customFormat="1" x14ac:dyDescent="0.2">
      <c r="A43" s="23" t="s">
        <v>11</v>
      </c>
      <c r="B43" s="25"/>
      <c r="C43" s="101">
        <f t="shared" si="1"/>
        <v>0</v>
      </c>
      <c r="D43" s="154"/>
      <c r="E43" s="157"/>
      <c r="F43" s="154"/>
      <c r="G43" s="156"/>
      <c r="H43" s="24" t="str">
        <f>IF(ISNA(VLOOKUP($G43,front!$J$12:$L$17,2,FALSE)),"",VLOOKUP($G43,front!$J$12:$L$17,2,FALSE))</f>
        <v/>
      </c>
      <c r="I43" s="24" t="str">
        <f>IF(ISNA(VLOOKUP($G43,front!$J$12:$L$17,3,FALSE)),"",VLOOKUP($G43,front!$J$12:$L$17,3,FALSE))</f>
        <v/>
      </c>
      <c r="J43" s="171"/>
    </row>
    <row r="44" spans="1:11" s="13" customFormat="1" x14ac:dyDescent="0.2">
      <c r="A44" s="23" t="s">
        <v>12</v>
      </c>
      <c r="B44" s="25"/>
      <c r="C44" s="101">
        <f t="shared" si="1"/>
        <v>0</v>
      </c>
      <c r="D44" s="154"/>
      <c r="E44" s="157"/>
      <c r="F44" s="154"/>
      <c r="G44" s="156"/>
      <c r="H44" s="24" t="str">
        <f>IF(ISNA(VLOOKUP($G44,front!$J$12:$L$17,2,FALSE)),"",VLOOKUP($G44,front!$J$12:$L$17,2,FALSE))</f>
        <v/>
      </c>
      <c r="I44" s="24" t="str">
        <f>IF(ISNA(VLOOKUP($G44,front!$J$12:$L$17,3,FALSE)),"",VLOOKUP($G44,front!$J$12:$L$17,3,FALSE))</f>
        <v/>
      </c>
      <c r="J44" s="171"/>
    </row>
    <row r="45" spans="1:11" s="13" customFormat="1" x14ac:dyDescent="0.2">
      <c r="A45" s="23" t="s">
        <v>13</v>
      </c>
      <c r="B45" s="25"/>
      <c r="C45" s="101">
        <f t="shared" si="1"/>
        <v>0</v>
      </c>
      <c r="D45" s="154"/>
      <c r="E45" s="157"/>
      <c r="F45" s="154"/>
      <c r="G45" s="156"/>
      <c r="H45" s="24" t="str">
        <f>IF(ISNA(VLOOKUP($G45,front!$J$12:$L$17,2,FALSE)),"",VLOOKUP($G45,front!$J$12:$L$17,2,FALSE))</f>
        <v/>
      </c>
      <c r="I45" s="24" t="str">
        <f>IF(ISNA(VLOOKUP($G45,front!$J$12:$L$17,3,FALSE)),"",VLOOKUP($G45,front!$J$12:$L$17,3,FALSE))</f>
        <v/>
      </c>
      <c r="J45" s="171"/>
    </row>
    <row r="46" spans="1:11" s="13" customFormat="1" x14ac:dyDescent="0.2">
      <c r="A46" s="86" t="s">
        <v>14</v>
      </c>
      <c r="B46" s="87"/>
      <c r="C46" s="86">
        <f t="shared" si="1"/>
        <v>0</v>
      </c>
      <c r="D46" s="158"/>
      <c r="E46" s="159"/>
      <c r="F46" s="158"/>
      <c r="G46" s="160"/>
      <c r="H46" s="90" t="str">
        <f>IF(ISNA(VLOOKUP($G46,front!$J$12:$L$17,2,FALSE)),"",VLOOKUP($G46,front!$J$12:$L$17,2,FALSE))</f>
        <v/>
      </c>
      <c r="I46" s="90" t="str">
        <f>IF(ISNA(VLOOKUP($G46,front!$J$12:$L$17,3,FALSE)),"",VLOOKUP($G46,front!$J$12:$L$17,3,FALSE))</f>
        <v/>
      </c>
      <c r="J46" s="170"/>
    </row>
    <row r="47" spans="1:11" s="13" customFormat="1" x14ac:dyDescent="0.2">
      <c r="A47" s="86" t="s">
        <v>8</v>
      </c>
      <c r="B47" s="89"/>
      <c r="C47" s="86">
        <f t="shared" si="1"/>
        <v>0</v>
      </c>
      <c r="D47" s="158"/>
      <c r="E47" s="164"/>
      <c r="F47" s="158"/>
      <c r="G47" s="160"/>
      <c r="H47" s="90" t="str">
        <f>IF(ISNA(VLOOKUP($G47,front!$J$12:$L$17,2,FALSE)),"",VLOOKUP($G47,front!$J$12:$L$17,2,FALSE))</f>
        <v/>
      </c>
      <c r="I47" s="90" t="str">
        <f>IF(ISNA(VLOOKUP($G47,front!$J$12:$L$17,3,FALSE)),"",VLOOKUP($G47,front!$J$12:$L$17,3,FALSE))</f>
        <v/>
      </c>
      <c r="J47" s="170"/>
    </row>
    <row r="48" spans="1:11" s="13" customFormat="1" ht="13.5" thickBot="1" x14ac:dyDescent="0.25">
      <c r="A48" s="92"/>
      <c r="B48" s="93"/>
      <c r="C48" s="94"/>
      <c r="D48" s="165"/>
      <c r="E48" s="166"/>
      <c r="F48" s="167"/>
      <c r="G48" s="168"/>
      <c r="H48" s="96"/>
      <c r="I48" s="96"/>
      <c r="J48" s="172"/>
      <c r="K48"/>
    </row>
    <row r="49" spans="1:12" s="13" customFormat="1" ht="13.5" thickBot="1" x14ac:dyDescent="0.25">
      <c r="A49" s="74"/>
      <c r="B49" s="74"/>
      <c r="C49" s="9">
        <f>SUM(C10:C48)</f>
        <v>16</v>
      </c>
      <c r="D49" s="106">
        <f>SUM(D11:D48)</f>
        <v>0</v>
      </c>
      <c r="F49" s="9">
        <f>SUM(F11:F48)</f>
        <v>16</v>
      </c>
      <c r="H49" s="17"/>
      <c r="I49" s="17"/>
      <c r="J49" s="75"/>
      <c r="K49"/>
    </row>
    <row r="50" spans="1:12" ht="3.75" customHeight="1" x14ac:dyDescent="0.2">
      <c r="A50" s="1"/>
      <c r="B50" s="1"/>
      <c r="C50" s="1"/>
      <c r="D50" s="1"/>
      <c r="E50" s="1"/>
      <c r="F50" s="1"/>
    </row>
    <row r="51" spans="1:12" ht="14.25" customHeight="1" x14ac:dyDescent="0.2">
      <c r="A51" s="40" t="s">
        <v>60</v>
      </c>
      <c r="B51" s="1"/>
      <c r="C51" s="1"/>
      <c r="D51" s="1"/>
      <c r="E51" s="1"/>
      <c r="F51" s="1"/>
    </row>
    <row r="52" spans="1:12" ht="20.25" customHeight="1" x14ac:dyDescent="0.2">
      <c r="A52" s="45" t="s">
        <v>52</v>
      </c>
      <c r="B52" s="225" t="s">
        <v>53</v>
      </c>
      <c r="C52" s="225"/>
      <c r="D52" s="225"/>
      <c r="E52" s="225"/>
      <c r="F52" s="225"/>
      <c r="G52" s="225"/>
      <c r="H52" s="65"/>
      <c r="I52" s="46" t="s">
        <v>54</v>
      </c>
      <c r="J52" s="46" t="s">
        <v>61</v>
      </c>
      <c r="K52" s="46" t="s">
        <v>55</v>
      </c>
      <c r="L52" s="47" t="s">
        <v>29</v>
      </c>
    </row>
    <row r="53" spans="1:12" x14ac:dyDescent="0.2">
      <c r="A53" s="173"/>
      <c r="B53" s="235"/>
      <c r="C53" s="236"/>
      <c r="D53" s="236"/>
      <c r="E53" s="236"/>
      <c r="F53" s="236"/>
      <c r="G53" s="237"/>
      <c r="H53" s="174"/>
      <c r="I53" s="175"/>
      <c r="J53" s="176"/>
      <c r="K53" s="176"/>
      <c r="L53" s="177"/>
    </row>
    <row r="54" spans="1:12" s="1" customFormat="1" x14ac:dyDescent="0.2">
      <c r="A54" s="178"/>
      <c r="B54" s="238"/>
      <c r="C54" s="239"/>
      <c r="D54" s="239"/>
      <c r="E54" s="239"/>
      <c r="F54" s="239"/>
      <c r="G54" s="240"/>
      <c r="H54" s="179"/>
      <c r="I54" s="180"/>
      <c r="J54" s="181"/>
      <c r="K54" s="181"/>
      <c r="L54" s="182"/>
    </row>
    <row r="55" spans="1:12" s="13" customFormat="1" x14ac:dyDescent="0.2">
      <c r="A55" s="178"/>
      <c r="B55" s="238"/>
      <c r="C55" s="239"/>
      <c r="D55" s="239"/>
      <c r="E55" s="239"/>
      <c r="F55" s="239"/>
      <c r="G55" s="240"/>
      <c r="H55" s="179"/>
      <c r="I55" s="180"/>
      <c r="J55" s="181"/>
      <c r="K55" s="181"/>
      <c r="L55" s="183"/>
    </row>
    <row r="56" spans="1:12" s="13" customFormat="1" x14ac:dyDescent="0.2">
      <c r="A56" s="184"/>
      <c r="B56" s="185"/>
      <c r="C56" s="186"/>
      <c r="D56" s="186"/>
      <c r="E56" s="186"/>
      <c r="F56" s="186"/>
      <c r="G56" s="187"/>
      <c r="H56" s="187"/>
      <c r="I56" s="188"/>
      <c r="J56" s="189"/>
      <c r="K56" s="189"/>
      <c r="L56" s="183"/>
    </row>
    <row r="57" spans="1:12" s="13" customFormat="1" x14ac:dyDescent="0.2">
      <c r="A57" s="184"/>
      <c r="B57" s="185"/>
      <c r="C57" s="186"/>
      <c r="D57" s="186"/>
      <c r="E57" s="186"/>
      <c r="F57" s="186"/>
      <c r="G57" s="187"/>
      <c r="H57" s="187"/>
      <c r="I57" s="188"/>
      <c r="J57" s="189"/>
      <c r="K57" s="189"/>
      <c r="L57" s="183"/>
    </row>
    <row r="58" spans="1:12" s="13" customFormat="1" x14ac:dyDescent="0.2">
      <c r="A58" s="184"/>
      <c r="B58" s="185"/>
      <c r="C58" s="186"/>
      <c r="D58" s="186"/>
      <c r="E58" s="186"/>
      <c r="F58" s="186"/>
      <c r="G58" s="187"/>
      <c r="H58" s="187"/>
      <c r="I58" s="188"/>
      <c r="J58" s="189"/>
      <c r="K58" s="189"/>
      <c r="L58" s="183"/>
    </row>
    <row r="59" spans="1:12" s="13" customFormat="1" x14ac:dyDescent="0.2">
      <c r="A59" s="190"/>
      <c r="B59" s="241"/>
      <c r="C59" s="242"/>
      <c r="D59" s="242"/>
      <c r="E59" s="242"/>
      <c r="F59" s="242"/>
      <c r="G59" s="243"/>
      <c r="H59" s="191"/>
      <c r="I59" s="192"/>
      <c r="J59" s="193"/>
      <c r="K59" s="193"/>
      <c r="L59" s="194"/>
    </row>
    <row r="60" spans="1:12" s="13" customFormat="1" x14ac:dyDescent="0.2">
      <c r="A60"/>
      <c r="B60"/>
      <c r="C60"/>
      <c r="D60"/>
      <c r="E60"/>
      <c r="F60"/>
      <c r="G60"/>
      <c r="H60"/>
      <c r="I60" s="41">
        <f>SUM(I53:I59)</f>
        <v>0</v>
      </c>
      <c r="J60" s="1">
        <f>SUMIF($J$52:$J$59,K60,I$52:I$59)</f>
        <v>0</v>
      </c>
      <c r="K60" s="4" t="s">
        <v>50</v>
      </c>
    </row>
    <row r="61" spans="1:12" s="13" customFormat="1" x14ac:dyDescent="0.2">
      <c r="A61"/>
      <c r="B61"/>
      <c r="C61"/>
      <c r="D61"/>
      <c r="E61"/>
      <c r="F61"/>
      <c r="G61"/>
      <c r="H61"/>
      <c r="I61" s="64">
        <f>+J61+J60</f>
        <v>0</v>
      </c>
      <c r="J61" s="1">
        <f>SUMIF($J$52:$J$59,K61,I$52:I$59)</f>
        <v>0</v>
      </c>
      <c r="K61" s="4" t="s">
        <v>62</v>
      </c>
    </row>
    <row r="62" spans="1:12" x14ac:dyDescent="0.2">
      <c r="J62" s="38" t="s">
        <v>50</v>
      </c>
      <c r="K62" s="38" t="s">
        <v>56</v>
      </c>
    </row>
    <row r="65" spans="1:11" s="138" customFormat="1" ht="6" customHeight="1" x14ac:dyDescent="0.2">
      <c r="K65" s="153"/>
    </row>
    <row r="68" spans="1:11" ht="21.75" customHeight="1" thickBot="1" x14ac:dyDescent="0.25"/>
    <row r="69" spans="1:11" x14ac:dyDescent="0.2">
      <c r="E69" s="107" t="s">
        <v>16</v>
      </c>
      <c r="F69" s="108">
        <f>SUMIF($E$11:$E$48,E69,$D$11:$D$48)</f>
        <v>0</v>
      </c>
    </row>
    <row r="70" spans="1:11" x14ac:dyDescent="0.2">
      <c r="A70" s="78" t="s">
        <v>66</v>
      </c>
      <c r="B70" s="79" t="s">
        <v>67</v>
      </c>
      <c r="E70" s="109" t="s">
        <v>22</v>
      </c>
      <c r="F70" s="108">
        <f t="shared" ref="F70:F79" si="3">SUMIF($E$11:$E$48,E70,$D$11:$D$48)</f>
        <v>0</v>
      </c>
      <c r="J70" s="44" t="s">
        <v>62</v>
      </c>
      <c r="K70" s="44" t="s">
        <v>57</v>
      </c>
    </row>
    <row r="71" spans="1:11" x14ac:dyDescent="0.2">
      <c r="A71" s="116">
        <f t="shared" ref="A71:A76" si="4">SUMIF($G$11:$G$48,$B71,$F$11:$F$48)</f>
        <v>16</v>
      </c>
      <c r="B71" s="1">
        <v>1</v>
      </c>
      <c r="E71" s="109" t="s">
        <v>21</v>
      </c>
      <c r="F71" s="108">
        <f t="shared" si="3"/>
        <v>0</v>
      </c>
      <c r="J71" s="39"/>
      <c r="K71" s="39" t="s">
        <v>59</v>
      </c>
    </row>
    <row r="72" spans="1:11" x14ac:dyDescent="0.2">
      <c r="A72" s="116">
        <f t="shared" si="4"/>
        <v>0</v>
      </c>
      <c r="B72" s="1">
        <v>2</v>
      </c>
      <c r="E72" s="109" t="s">
        <v>18</v>
      </c>
      <c r="F72" s="108">
        <f t="shared" si="3"/>
        <v>0</v>
      </c>
    </row>
    <row r="73" spans="1:11" x14ac:dyDescent="0.2">
      <c r="A73" s="116">
        <f t="shared" si="4"/>
        <v>0</v>
      </c>
      <c r="B73" s="1">
        <v>3</v>
      </c>
      <c r="E73" s="109" t="s">
        <v>73</v>
      </c>
      <c r="F73" s="108">
        <f t="shared" si="3"/>
        <v>0</v>
      </c>
    </row>
    <row r="74" spans="1:11" x14ac:dyDescent="0.2">
      <c r="A74" s="116">
        <f t="shared" si="4"/>
        <v>0</v>
      </c>
      <c r="B74" s="1">
        <v>4</v>
      </c>
      <c r="E74" s="109" t="s">
        <v>74</v>
      </c>
      <c r="F74" s="108">
        <f t="shared" si="3"/>
        <v>0</v>
      </c>
    </row>
    <row r="75" spans="1:11" x14ac:dyDescent="0.2">
      <c r="A75" s="116">
        <f t="shared" si="4"/>
        <v>0</v>
      </c>
      <c r="B75" s="1">
        <v>5</v>
      </c>
      <c r="E75" s="109" t="s">
        <v>26</v>
      </c>
      <c r="F75" s="108">
        <f t="shared" si="3"/>
        <v>0</v>
      </c>
    </row>
    <row r="76" spans="1:11" x14ac:dyDescent="0.2">
      <c r="A76" s="116">
        <f t="shared" si="4"/>
        <v>0</v>
      </c>
      <c r="B76" s="1">
        <v>6</v>
      </c>
      <c r="E76" s="109" t="s">
        <v>25</v>
      </c>
      <c r="F76" s="108">
        <f t="shared" si="3"/>
        <v>0</v>
      </c>
    </row>
    <row r="77" spans="1:11" x14ac:dyDescent="0.2">
      <c r="A77" s="117">
        <f>SUM(A71:A76)</f>
        <v>16</v>
      </c>
      <c r="E77" s="109" t="s">
        <v>46</v>
      </c>
      <c r="F77" s="108">
        <f t="shared" si="3"/>
        <v>0</v>
      </c>
    </row>
    <row r="78" spans="1:11" x14ac:dyDescent="0.2">
      <c r="E78" s="109" t="s">
        <v>48</v>
      </c>
      <c r="F78" s="108">
        <f t="shared" si="3"/>
        <v>0</v>
      </c>
    </row>
    <row r="79" spans="1:11" x14ac:dyDescent="0.2">
      <c r="E79" s="109" t="s">
        <v>50</v>
      </c>
      <c r="F79" s="108">
        <f t="shared" si="3"/>
        <v>0</v>
      </c>
    </row>
    <row r="80" spans="1:11" ht="13.5" thickBot="1" x14ac:dyDescent="0.25">
      <c r="E80" s="108"/>
      <c r="F80" s="108"/>
    </row>
    <row r="81" spans="5:6" ht="13.5" thickBot="1" x14ac:dyDescent="0.25">
      <c r="E81" s="108"/>
      <c r="F81" s="110">
        <f>SUM(F69:F80)</f>
        <v>0</v>
      </c>
    </row>
  </sheetData>
  <sheetProtection sheet="1" objects="1" scenarios="1"/>
  <mergeCells count="11">
    <mergeCell ref="B53:G53"/>
    <mergeCell ref="B54:G54"/>
    <mergeCell ref="B55:G55"/>
    <mergeCell ref="B59:G59"/>
    <mergeCell ref="C2:D2"/>
    <mergeCell ref="C3:D3"/>
    <mergeCell ref="A7:J7"/>
    <mergeCell ref="B52:G52"/>
    <mergeCell ref="D9:E9"/>
    <mergeCell ref="F9:G9"/>
    <mergeCell ref="C4:F4"/>
  </mergeCells>
  <dataValidations count="3">
    <dataValidation type="list" allowBlank="1" showInputMessage="1" showErrorMessage="1" sqref="E11:E48" xr:uid="{00000000-0002-0000-0400-000000000000}">
      <formula1>$E$69:$E$79</formula1>
    </dataValidation>
    <dataValidation type="list" allowBlank="1" showInputMessage="1" showErrorMessage="1" sqref="J53:J59" xr:uid="{00000000-0002-0000-0400-000001000000}">
      <formula1>$J$62:$J$71</formula1>
    </dataValidation>
    <dataValidation type="list" allowBlank="1" showInputMessage="1" showErrorMessage="1" sqref="K53:K59" xr:uid="{00000000-0002-0000-0400-000002000000}">
      <formula1>$K$62:$K$71</formula1>
    </dataValidation>
  </dataValidations>
  <pageMargins left="0.35433070866141736" right="0.27559055118110237" top="0.59055118110236227" bottom="0.74803149606299213" header="0.31496062992125984" footer="0.31496062992125984"/>
  <pageSetup paperSize="9" orientation="portrait" r:id="rId1"/>
  <headerFooter>
    <oddFooter>&amp;L&amp;D&amp;R&amp;F  -  &amp;A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3000000}">
          <x14:formula1>
            <xm:f>front!$J$36:$J$47</xm:f>
          </x14:formula1>
          <xm:sqref>E50:F50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0000"/>
    <pageSetUpPr fitToPage="1"/>
  </sheetPr>
  <dimension ref="A1:O81"/>
  <sheetViews>
    <sheetView showGridLines="0" workbookViewId="0">
      <pane ySplit="12" topLeftCell="A13" activePane="bottomLeft" state="frozen"/>
      <selection activeCell="H45" sqref="H45"/>
      <selection pane="bottomLeft" activeCell="F13" sqref="F13"/>
    </sheetView>
  </sheetViews>
  <sheetFormatPr defaultRowHeight="12.75" x14ac:dyDescent="0.2"/>
  <cols>
    <col min="1" max="1" width="6.85546875" customWidth="1"/>
    <col min="2" max="2" width="8.7109375" customWidth="1"/>
    <col min="3" max="3" width="7" customWidth="1"/>
    <col min="4" max="4" width="7.85546875" customWidth="1"/>
    <col min="5" max="5" width="6.85546875" customWidth="1"/>
    <col min="6" max="6" width="9.42578125" customWidth="1"/>
    <col min="7" max="7" width="7.140625" customWidth="1"/>
    <col min="8" max="9" width="11.85546875" customWidth="1"/>
    <col min="10" max="10" width="18.42578125" customWidth="1"/>
    <col min="11" max="11" width="15.28515625" style="4" customWidth="1"/>
    <col min="12" max="12" width="19.85546875" customWidth="1"/>
    <col min="14" max="14" width="12.42578125" customWidth="1"/>
    <col min="15" max="15" width="32.5703125" customWidth="1"/>
  </cols>
  <sheetData>
    <row r="1" spans="1:15" ht="15.75" x14ac:dyDescent="0.25">
      <c r="A1" s="33"/>
      <c r="B1" s="33"/>
      <c r="C1" s="33"/>
      <c r="D1" s="33"/>
      <c r="E1" s="33"/>
      <c r="F1" s="33"/>
      <c r="G1" s="33"/>
      <c r="H1" s="33"/>
      <c r="I1" s="33"/>
      <c r="J1" s="33"/>
      <c r="O1" s="13"/>
    </row>
    <row r="2" spans="1:15" ht="15.75" x14ac:dyDescent="0.25">
      <c r="A2" s="14" t="s">
        <v>3</v>
      </c>
      <c r="B2" s="148"/>
      <c r="C2" s="217">
        <f>+front!K6</f>
        <v>2023</v>
      </c>
      <c r="D2" s="217"/>
      <c r="E2" s="15"/>
      <c r="F2" s="15"/>
      <c r="G2" s="5"/>
      <c r="H2" s="66"/>
      <c r="I2" s="32"/>
      <c r="J2" s="32"/>
      <c r="O2" s="13"/>
    </row>
    <row r="3" spans="1:15" ht="15.75" x14ac:dyDescent="0.25">
      <c r="A3" s="16" t="s">
        <v>4</v>
      </c>
      <c r="B3" s="149"/>
      <c r="C3" s="218" t="s">
        <v>34</v>
      </c>
      <c r="D3" s="218"/>
      <c r="E3" s="17"/>
      <c r="F3" s="17"/>
      <c r="G3" s="6"/>
      <c r="H3" s="66"/>
      <c r="I3" s="32"/>
      <c r="J3" s="32"/>
      <c r="O3" s="13"/>
    </row>
    <row r="4" spans="1:15" ht="15.75" x14ac:dyDescent="0.25">
      <c r="A4" s="18" t="s">
        <v>32</v>
      </c>
      <c r="B4" s="150"/>
      <c r="C4" s="224" t="str">
        <f>+front!K10</f>
        <v>Egor Lipchinskiy</v>
      </c>
      <c r="D4" s="224"/>
      <c r="E4" s="224"/>
      <c r="F4" s="224"/>
      <c r="G4" s="7"/>
      <c r="H4" s="66"/>
      <c r="I4" s="32"/>
      <c r="J4" s="32"/>
      <c r="O4" s="13"/>
    </row>
    <row r="5" spans="1:15" x14ac:dyDescent="0.2">
      <c r="H5" s="17"/>
      <c r="O5" s="13"/>
    </row>
    <row r="6" spans="1:15" ht="15.75" x14ac:dyDescent="0.25">
      <c r="H6" s="17"/>
      <c r="J6" s="34"/>
      <c r="O6" s="13"/>
    </row>
    <row r="7" spans="1:15" ht="18.75" x14ac:dyDescent="0.3">
      <c r="A7" s="244" t="str">
        <f>+front!A7</f>
        <v>ISx4 Timesheet</v>
      </c>
      <c r="B7" s="244"/>
      <c r="C7" s="244"/>
      <c r="D7" s="244"/>
      <c r="E7" s="244"/>
      <c r="F7" s="244"/>
      <c r="G7" s="244"/>
      <c r="H7" s="244"/>
      <c r="I7" s="244"/>
      <c r="J7" s="244"/>
      <c r="O7" s="13"/>
    </row>
    <row r="8" spans="1:15" ht="13.5" thickBot="1" x14ac:dyDescent="0.25">
      <c r="D8" s="103">
        <f>SUM(D11:D48)</f>
        <v>0</v>
      </c>
      <c r="E8" s="76" t="str">
        <f>IF(F81&lt;&gt;D8,"Out","ok")</f>
        <v>ok</v>
      </c>
      <c r="F8" s="103">
        <f>SUM(F11:F48)</f>
        <v>22</v>
      </c>
      <c r="O8" s="13"/>
    </row>
    <row r="9" spans="1:15" ht="13.5" thickBot="1" x14ac:dyDescent="0.25">
      <c r="A9" s="1">
        <f>VLOOKUP(C3,front!G36:H47,2,FALSE)</f>
        <v>23</v>
      </c>
      <c r="B9" s="76" t="str">
        <f>IF(C9&lt;&gt;A9,"Out","ok")</f>
        <v>Out</v>
      </c>
      <c r="C9" s="105">
        <f>+C49</f>
        <v>22</v>
      </c>
      <c r="D9" s="220" t="s">
        <v>68</v>
      </c>
      <c r="E9" s="221"/>
      <c r="F9" s="245" t="s">
        <v>67</v>
      </c>
      <c r="G9" s="223"/>
      <c r="H9" s="76" t="str">
        <f>IF(A77&lt;&gt;F8,"Out","ok")</f>
        <v>ok</v>
      </c>
      <c r="L9" s="42"/>
      <c r="M9" s="13"/>
      <c r="N9" s="13"/>
      <c r="O9" s="13"/>
    </row>
    <row r="10" spans="1:15" x14ac:dyDescent="0.2">
      <c r="A10" s="10" t="s">
        <v>6</v>
      </c>
      <c r="B10" s="11" t="s">
        <v>7</v>
      </c>
      <c r="C10" s="21" t="s">
        <v>15</v>
      </c>
      <c r="D10" s="10" t="s">
        <v>69</v>
      </c>
      <c r="E10" s="12" t="s">
        <v>70</v>
      </c>
      <c r="F10" s="11" t="s">
        <v>69</v>
      </c>
      <c r="G10" s="12" t="s">
        <v>71</v>
      </c>
      <c r="H10" s="11" t="s">
        <v>1</v>
      </c>
      <c r="I10" s="11" t="s">
        <v>2</v>
      </c>
      <c r="J10" s="20" t="s">
        <v>29</v>
      </c>
      <c r="K10" s="8"/>
      <c r="L10" s="42"/>
      <c r="M10" s="13"/>
      <c r="N10" s="13"/>
      <c r="O10" s="13"/>
    </row>
    <row r="11" spans="1:15" x14ac:dyDescent="0.2">
      <c r="A11" s="81" t="s">
        <v>14</v>
      </c>
      <c r="B11" s="82"/>
      <c r="C11" s="81">
        <f t="shared" ref="C11:C12" si="0">D11+F11</f>
        <v>0</v>
      </c>
      <c r="D11" s="161"/>
      <c r="E11" s="162"/>
      <c r="F11" s="161"/>
      <c r="G11" s="163"/>
      <c r="H11" s="84" t="str">
        <f>IF(ISNA(VLOOKUP($G11,front!$J$12:$L$17,2,FALSE)),"",VLOOKUP($G11,front!$J$12:$L$17,2,FALSE))</f>
        <v/>
      </c>
      <c r="I11" s="84" t="str">
        <f>IF(ISNA(VLOOKUP($G11,front!$J$12:$L$17,3,FALSE)),"",VLOOKUP($G11,front!$J$12:$L$17,3,FALSE))</f>
        <v/>
      </c>
      <c r="J11" s="169"/>
      <c r="K11" s="13"/>
      <c r="L11" s="42"/>
      <c r="M11" s="13"/>
      <c r="N11" s="13"/>
      <c r="O11" s="13"/>
    </row>
    <row r="12" spans="1:15" s="8" customFormat="1" x14ac:dyDescent="0.2">
      <c r="A12" s="86" t="s">
        <v>8</v>
      </c>
      <c r="B12" s="87"/>
      <c r="C12" s="86">
        <f t="shared" si="0"/>
        <v>0</v>
      </c>
      <c r="D12" s="158"/>
      <c r="E12" s="164"/>
      <c r="F12" s="158"/>
      <c r="G12" s="160"/>
      <c r="H12" s="90" t="str">
        <f>IF(ISNA(VLOOKUP($G12,front!$J$12:$L$17,2,FALSE)),"",VLOOKUP($G12,front!$J$12:$L$17,2,FALSE))</f>
        <v/>
      </c>
      <c r="I12" s="90" t="str">
        <f>IF(ISNA(VLOOKUP($G12,front!$J$12:$L$17,3,FALSE)),"",VLOOKUP($G12,front!$J$12:$L$17,3,FALSE))</f>
        <v/>
      </c>
      <c r="J12" s="170"/>
      <c r="K12" s="13"/>
      <c r="M12" s="13"/>
      <c r="N12" s="13"/>
      <c r="O12" s="13"/>
    </row>
    <row r="13" spans="1:15" s="13" customFormat="1" x14ac:dyDescent="0.2">
      <c r="A13" s="23" t="s">
        <v>9</v>
      </c>
      <c r="B13" s="25"/>
      <c r="C13" s="101">
        <f>D13+F13</f>
        <v>0</v>
      </c>
      <c r="D13" s="154"/>
      <c r="E13" s="155"/>
      <c r="F13" s="154"/>
      <c r="G13" s="156"/>
      <c r="H13" s="24" t="str">
        <f>IF(ISNA(VLOOKUP($G13,front!$J$12:$L$17,2,FALSE)),"",VLOOKUP($G13,front!$J$12:$L$17,2,FALSE))</f>
        <v/>
      </c>
      <c r="I13" s="24" t="str">
        <f>IF(ISNA(VLOOKUP($G13,front!$J$12:$L$17,3,FALSE)),"",VLOOKUP($G13,front!$J$12:$L$17,3,FALSE))</f>
        <v/>
      </c>
      <c r="J13" s="171"/>
      <c r="M13" s="8"/>
      <c r="N13" s="8"/>
    </row>
    <row r="14" spans="1:15" s="13" customFormat="1" x14ac:dyDescent="0.2">
      <c r="A14" s="23" t="s">
        <v>10</v>
      </c>
      <c r="B14" s="25"/>
      <c r="C14" s="101">
        <f t="shared" ref="C14:C47" si="1">D14+F14</f>
        <v>0</v>
      </c>
      <c r="D14" s="154"/>
      <c r="E14" s="155"/>
      <c r="F14" s="154"/>
      <c r="G14" s="156"/>
      <c r="H14" s="24" t="str">
        <f>IF(ISNA(VLOOKUP($G14,front!$J$12:$L$17,2,FALSE)),"",VLOOKUP($G14,front!$J$12:$L$17,2,FALSE))</f>
        <v/>
      </c>
      <c r="I14" s="24" t="str">
        <f>IF(ISNA(VLOOKUP($G14,front!$J$12:$L$17,3,FALSE)),"",VLOOKUP($G14,front!$J$12:$L$17,3,FALSE))</f>
        <v/>
      </c>
      <c r="J14" s="171"/>
    </row>
    <row r="15" spans="1:15" s="13" customFormat="1" x14ac:dyDescent="0.2">
      <c r="A15" s="23" t="s">
        <v>11</v>
      </c>
      <c r="B15" s="25">
        <v>44621</v>
      </c>
      <c r="C15" s="101">
        <f t="shared" si="1"/>
        <v>1</v>
      </c>
      <c r="D15" s="154"/>
      <c r="E15" s="157"/>
      <c r="F15" s="154">
        <v>1</v>
      </c>
      <c r="G15" s="156">
        <v>1</v>
      </c>
      <c r="H15" s="24" t="str">
        <f>IF(ISNA(VLOOKUP($G15,front!$J$12:$L$17,2,FALSE)),"",VLOOKUP($G15,front!$J$12:$L$17,2,FALSE))</f>
        <v>SAS ABN</v>
      </c>
      <c r="I15" s="24" t="str">
        <f>IF(ISNA(VLOOKUP($G15,front!$J$12:$L$17,3,FALSE)),"",VLOOKUP($G15,front!$J$12:$L$17,3,FALSE))</f>
        <v>FRAAI</v>
      </c>
      <c r="J15" s="171"/>
    </row>
    <row r="16" spans="1:15" s="13" customFormat="1" x14ac:dyDescent="0.2">
      <c r="A16" s="23" t="s">
        <v>12</v>
      </c>
      <c r="B16" s="25">
        <f>+B15+1</f>
        <v>44622</v>
      </c>
      <c r="C16" s="101">
        <f t="shared" si="1"/>
        <v>1</v>
      </c>
      <c r="D16" s="154"/>
      <c r="E16" s="157"/>
      <c r="F16" s="154">
        <v>1</v>
      </c>
      <c r="G16" s="156">
        <v>1</v>
      </c>
      <c r="H16" s="24" t="str">
        <f>IF(ISNA(VLOOKUP($G16,front!$J$12:$L$17,2,FALSE)),"",VLOOKUP($G16,front!$J$12:$L$17,2,FALSE))</f>
        <v>SAS ABN</v>
      </c>
      <c r="I16" s="24" t="str">
        <f>IF(ISNA(VLOOKUP($G16,front!$J$12:$L$17,3,FALSE)),"",VLOOKUP($G16,front!$J$12:$L$17,3,FALSE))</f>
        <v>FRAAI</v>
      </c>
      <c r="J16" s="171"/>
    </row>
    <row r="17" spans="1:10" s="13" customFormat="1" x14ac:dyDescent="0.2">
      <c r="A17" s="23" t="s">
        <v>13</v>
      </c>
      <c r="B17" s="25">
        <f>+B16+1</f>
        <v>44623</v>
      </c>
      <c r="C17" s="101">
        <f t="shared" si="1"/>
        <v>1</v>
      </c>
      <c r="D17" s="154"/>
      <c r="E17" s="157"/>
      <c r="F17" s="154">
        <v>1</v>
      </c>
      <c r="G17" s="156">
        <v>1</v>
      </c>
      <c r="H17" s="24" t="str">
        <f>IF(ISNA(VLOOKUP($G17,front!$J$12:$L$17,2,FALSE)),"",VLOOKUP($G17,front!$J$12:$L$17,2,FALSE))</f>
        <v>SAS ABN</v>
      </c>
      <c r="I17" s="24" t="str">
        <f>IF(ISNA(VLOOKUP($G17,front!$J$12:$L$17,3,FALSE)),"",VLOOKUP($G17,front!$J$12:$L$17,3,FALSE))</f>
        <v>FRAAI</v>
      </c>
      <c r="J17" s="171"/>
    </row>
    <row r="18" spans="1:10" s="13" customFormat="1" x14ac:dyDescent="0.2">
      <c r="A18" s="86" t="s">
        <v>14</v>
      </c>
      <c r="B18" s="87">
        <f>+B17+1</f>
        <v>44624</v>
      </c>
      <c r="C18" s="86">
        <f t="shared" si="1"/>
        <v>0</v>
      </c>
      <c r="D18" s="158"/>
      <c r="E18" s="159"/>
      <c r="F18" s="158"/>
      <c r="G18" s="160"/>
      <c r="H18" s="90" t="str">
        <f>IF(ISNA(VLOOKUP($G18,front!$J$12:$L$17,2,FALSE)),"",VLOOKUP($G18,front!$J$12:$L$17,2,FALSE))</f>
        <v/>
      </c>
      <c r="I18" s="90" t="str">
        <f>IF(ISNA(VLOOKUP($G18,front!$J$12:$L$17,3,FALSE)),"",VLOOKUP($G18,front!$J$12:$L$17,3,FALSE))</f>
        <v/>
      </c>
      <c r="J18" s="170"/>
    </row>
    <row r="19" spans="1:10" s="13" customFormat="1" x14ac:dyDescent="0.2">
      <c r="A19" s="86" t="s">
        <v>8</v>
      </c>
      <c r="B19" s="87">
        <f t="shared" ref="B19:B45" si="2">+B18+1</f>
        <v>44625</v>
      </c>
      <c r="C19" s="86">
        <f t="shared" si="1"/>
        <v>0</v>
      </c>
      <c r="D19" s="158"/>
      <c r="E19" s="159"/>
      <c r="F19" s="158"/>
      <c r="G19" s="160"/>
      <c r="H19" s="90" t="str">
        <f>IF(ISNA(VLOOKUP($G19,front!$J$12:$L$17,2,FALSE)),"",VLOOKUP($G19,front!$J$12:$L$17,2,FALSE))</f>
        <v/>
      </c>
      <c r="I19" s="90" t="str">
        <f>IF(ISNA(VLOOKUP($G19,front!$J$12:$L$17,3,FALSE)),"",VLOOKUP($G19,front!$J$12:$L$17,3,FALSE))</f>
        <v/>
      </c>
      <c r="J19" s="170"/>
    </row>
    <row r="20" spans="1:10" s="13" customFormat="1" x14ac:dyDescent="0.2">
      <c r="A20" s="23" t="s">
        <v>9</v>
      </c>
      <c r="B20" s="25">
        <f t="shared" si="2"/>
        <v>44626</v>
      </c>
      <c r="C20" s="101">
        <f t="shared" si="1"/>
        <v>1</v>
      </c>
      <c r="D20" s="154"/>
      <c r="E20" s="157"/>
      <c r="F20" s="154">
        <v>1</v>
      </c>
      <c r="G20" s="156">
        <v>1</v>
      </c>
      <c r="H20" s="24" t="str">
        <f>IF(ISNA(VLOOKUP($G20,front!$J$12:$L$17,2,FALSE)),"",VLOOKUP($G20,front!$J$12:$L$17,2,FALSE))</f>
        <v>SAS ABN</v>
      </c>
      <c r="I20" s="24" t="str">
        <f>IF(ISNA(VLOOKUP($G20,front!$J$12:$L$17,3,FALSE)),"",VLOOKUP($G20,front!$J$12:$L$17,3,FALSE))</f>
        <v>FRAAI</v>
      </c>
      <c r="J20" s="171"/>
    </row>
    <row r="21" spans="1:10" s="13" customFormat="1" x14ac:dyDescent="0.2">
      <c r="A21" s="23" t="s">
        <v>10</v>
      </c>
      <c r="B21" s="25">
        <f t="shared" si="2"/>
        <v>44627</v>
      </c>
      <c r="C21" s="101">
        <f t="shared" si="1"/>
        <v>1</v>
      </c>
      <c r="D21" s="154"/>
      <c r="E21" s="157"/>
      <c r="F21" s="154">
        <v>1</v>
      </c>
      <c r="G21" s="156">
        <v>1</v>
      </c>
      <c r="H21" s="24" t="str">
        <f>IF(ISNA(VLOOKUP($G21,front!$J$12:$L$17,2,FALSE)),"",VLOOKUP($G21,front!$J$12:$L$17,2,FALSE))</f>
        <v>SAS ABN</v>
      </c>
      <c r="I21" s="24" t="str">
        <f>IF(ISNA(VLOOKUP($G21,front!$J$12:$L$17,3,FALSE)),"",VLOOKUP($G21,front!$J$12:$L$17,3,FALSE))</f>
        <v>FRAAI</v>
      </c>
      <c r="J21" s="171"/>
    </row>
    <row r="22" spans="1:10" s="13" customFormat="1" x14ac:dyDescent="0.2">
      <c r="A22" s="23" t="s">
        <v>11</v>
      </c>
      <c r="B22" s="25">
        <f t="shared" si="2"/>
        <v>44628</v>
      </c>
      <c r="C22" s="101">
        <f t="shared" si="1"/>
        <v>1</v>
      </c>
      <c r="D22" s="154"/>
      <c r="E22" s="157"/>
      <c r="F22" s="154">
        <v>1</v>
      </c>
      <c r="G22" s="156">
        <v>1</v>
      </c>
      <c r="H22" s="24" t="str">
        <f>IF(ISNA(VLOOKUP($G22,front!$J$12:$L$17,2,FALSE)),"",VLOOKUP($G22,front!$J$12:$L$17,2,FALSE))</f>
        <v>SAS ABN</v>
      </c>
      <c r="I22" s="24" t="str">
        <f>IF(ISNA(VLOOKUP($G22,front!$J$12:$L$17,3,FALSE)),"",VLOOKUP($G22,front!$J$12:$L$17,3,FALSE))</f>
        <v>FRAAI</v>
      </c>
      <c r="J22" s="171"/>
    </row>
    <row r="23" spans="1:10" s="13" customFormat="1" x14ac:dyDescent="0.2">
      <c r="A23" s="23" t="s">
        <v>12</v>
      </c>
      <c r="B23" s="25">
        <f t="shared" si="2"/>
        <v>44629</v>
      </c>
      <c r="C23" s="101">
        <f t="shared" si="1"/>
        <v>1</v>
      </c>
      <c r="D23" s="154"/>
      <c r="E23" s="157"/>
      <c r="F23" s="154">
        <v>1</v>
      </c>
      <c r="G23" s="156">
        <v>1</v>
      </c>
      <c r="H23" s="24" t="str">
        <f>IF(ISNA(VLOOKUP($G23,front!$J$12:$L$17,2,FALSE)),"",VLOOKUP($G23,front!$J$12:$L$17,2,FALSE))</f>
        <v>SAS ABN</v>
      </c>
      <c r="I23" s="24" t="str">
        <f>IF(ISNA(VLOOKUP($G23,front!$J$12:$L$17,3,FALSE)),"",VLOOKUP($G23,front!$J$12:$L$17,3,FALSE))</f>
        <v>FRAAI</v>
      </c>
      <c r="J23" s="171"/>
    </row>
    <row r="24" spans="1:10" s="13" customFormat="1" x14ac:dyDescent="0.2">
      <c r="A24" s="23" t="s">
        <v>13</v>
      </c>
      <c r="B24" s="25">
        <f t="shared" si="2"/>
        <v>44630</v>
      </c>
      <c r="C24" s="101">
        <f t="shared" si="1"/>
        <v>1</v>
      </c>
      <c r="D24" s="154"/>
      <c r="E24" s="157"/>
      <c r="F24" s="154">
        <v>1</v>
      </c>
      <c r="G24" s="156">
        <v>1</v>
      </c>
      <c r="H24" s="24" t="str">
        <f>IF(ISNA(VLOOKUP($G24,front!$J$12:$L$17,2,FALSE)),"",VLOOKUP($G24,front!$J$12:$L$17,2,FALSE))</f>
        <v>SAS ABN</v>
      </c>
      <c r="I24" s="24" t="str">
        <f>IF(ISNA(VLOOKUP($G24,front!$J$12:$L$17,3,FALSE)),"",VLOOKUP($G24,front!$J$12:$L$17,3,FALSE))</f>
        <v>FRAAI</v>
      </c>
      <c r="J24" s="171"/>
    </row>
    <row r="25" spans="1:10" s="13" customFormat="1" x14ac:dyDescent="0.2">
      <c r="A25" s="86" t="s">
        <v>14</v>
      </c>
      <c r="B25" s="87">
        <f t="shared" si="2"/>
        <v>44631</v>
      </c>
      <c r="C25" s="86">
        <f t="shared" si="1"/>
        <v>0</v>
      </c>
      <c r="D25" s="158"/>
      <c r="E25" s="159"/>
      <c r="F25" s="158"/>
      <c r="G25" s="160"/>
      <c r="H25" s="90" t="str">
        <f>IF(ISNA(VLOOKUP($G25,front!$J$12:$L$17,2,FALSE)),"",VLOOKUP($G25,front!$J$12:$L$17,2,FALSE))</f>
        <v/>
      </c>
      <c r="I25" s="90" t="str">
        <f>IF(ISNA(VLOOKUP($G25,front!$J$12:$L$17,3,FALSE)),"",VLOOKUP($G25,front!$J$12:$L$17,3,FALSE))</f>
        <v/>
      </c>
      <c r="J25" s="170"/>
    </row>
    <row r="26" spans="1:10" s="13" customFormat="1" x14ac:dyDescent="0.2">
      <c r="A26" s="86" t="s">
        <v>8</v>
      </c>
      <c r="B26" s="87">
        <f t="shared" si="2"/>
        <v>44632</v>
      </c>
      <c r="C26" s="86">
        <f t="shared" si="1"/>
        <v>0</v>
      </c>
      <c r="D26" s="158"/>
      <c r="E26" s="159"/>
      <c r="F26" s="158"/>
      <c r="G26" s="160"/>
      <c r="H26" s="90" t="str">
        <f>IF(ISNA(VLOOKUP($G26,front!$J$12:$L$17,2,FALSE)),"",VLOOKUP($G26,front!$J$12:$L$17,2,FALSE))</f>
        <v/>
      </c>
      <c r="I26" s="90" t="str">
        <f>IF(ISNA(VLOOKUP($G26,front!$J$12:$L$17,3,FALSE)),"",VLOOKUP($G26,front!$J$12:$L$17,3,FALSE))</f>
        <v/>
      </c>
      <c r="J26" s="170"/>
    </row>
    <row r="27" spans="1:10" s="13" customFormat="1" x14ac:dyDescent="0.2">
      <c r="A27" s="23" t="s">
        <v>9</v>
      </c>
      <c r="B27" s="25">
        <f t="shared" si="2"/>
        <v>44633</v>
      </c>
      <c r="C27" s="101">
        <f t="shared" si="1"/>
        <v>1</v>
      </c>
      <c r="D27" s="154"/>
      <c r="E27" s="157"/>
      <c r="F27" s="154">
        <v>1</v>
      </c>
      <c r="G27" s="156">
        <v>1</v>
      </c>
      <c r="H27" s="24" t="str">
        <f>IF(ISNA(VLOOKUP($G27,front!$J$12:$L$17,2,FALSE)),"",VLOOKUP($G27,front!$J$12:$L$17,2,FALSE))</f>
        <v>SAS ABN</v>
      </c>
      <c r="I27" s="24" t="str">
        <f>IF(ISNA(VLOOKUP($G27,front!$J$12:$L$17,3,FALSE)),"",VLOOKUP($G27,front!$J$12:$L$17,3,FALSE))</f>
        <v>FRAAI</v>
      </c>
      <c r="J27" s="171"/>
    </row>
    <row r="28" spans="1:10" s="13" customFormat="1" x14ac:dyDescent="0.2">
      <c r="A28" s="23" t="s">
        <v>10</v>
      </c>
      <c r="B28" s="25">
        <f t="shared" si="2"/>
        <v>44634</v>
      </c>
      <c r="C28" s="101">
        <f t="shared" si="1"/>
        <v>1</v>
      </c>
      <c r="D28" s="154"/>
      <c r="E28" s="157"/>
      <c r="F28" s="154">
        <v>1</v>
      </c>
      <c r="G28" s="156">
        <v>1</v>
      </c>
      <c r="H28" s="24" t="str">
        <f>IF(ISNA(VLOOKUP($G28,front!$J$12:$L$17,2,FALSE)),"",VLOOKUP($G28,front!$J$12:$L$17,2,FALSE))</f>
        <v>SAS ABN</v>
      </c>
      <c r="I28" s="24" t="str">
        <f>IF(ISNA(VLOOKUP($G28,front!$J$12:$L$17,3,FALSE)),"",VLOOKUP($G28,front!$J$12:$L$17,3,FALSE))</f>
        <v>FRAAI</v>
      </c>
      <c r="J28" s="171"/>
    </row>
    <row r="29" spans="1:10" s="13" customFormat="1" x14ac:dyDescent="0.2">
      <c r="A29" s="23" t="s">
        <v>11</v>
      </c>
      <c r="B29" s="25">
        <f t="shared" si="2"/>
        <v>44635</v>
      </c>
      <c r="C29" s="101">
        <f t="shared" si="1"/>
        <v>1</v>
      </c>
      <c r="D29" s="154"/>
      <c r="E29" s="157"/>
      <c r="F29" s="154">
        <v>1</v>
      </c>
      <c r="G29" s="156">
        <v>1</v>
      </c>
      <c r="H29" s="24" t="str">
        <f>IF(ISNA(VLOOKUP($G29,front!$J$12:$L$17,2,FALSE)),"",VLOOKUP($G29,front!$J$12:$L$17,2,FALSE))</f>
        <v>SAS ABN</v>
      </c>
      <c r="I29" s="24" t="str">
        <f>IF(ISNA(VLOOKUP($G29,front!$J$12:$L$17,3,FALSE)),"",VLOOKUP($G29,front!$J$12:$L$17,3,FALSE))</f>
        <v>FRAAI</v>
      </c>
      <c r="J29" s="171"/>
    </row>
    <row r="30" spans="1:10" s="13" customFormat="1" x14ac:dyDescent="0.2">
      <c r="A30" s="23" t="s">
        <v>12</v>
      </c>
      <c r="B30" s="25">
        <f t="shared" si="2"/>
        <v>44636</v>
      </c>
      <c r="C30" s="101">
        <f t="shared" si="1"/>
        <v>1</v>
      </c>
      <c r="D30" s="154"/>
      <c r="E30" s="157"/>
      <c r="F30" s="154">
        <v>1</v>
      </c>
      <c r="G30" s="156">
        <v>1</v>
      </c>
      <c r="H30" s="24" t="str">
        <f>IF(ISNA(VLOOKUP($G30,front!$J$12:$L$17,2,FALSE)),"",VLOOKUP($G30,front!$J$12:$L$17,2,FALSE))</f>
        <v>SAS ABN</v>
      </c>
      <c r="I30" s="24" t="str">
        <f>IF(ISNA(VLOOKUP($G30,front!$J$12:$L$17,3,FALSE)),"",VLOOKUP($G30,front!$J$12:$L$17,3,FALSE))</f>
        <v>FRAAI</v>
      </c>
      <c r="J30" s="171"/>
    </row>
    <row r="31" spans="1:10" s="13" customFormat="1" x14ac:dyDescent="0.2">
      <c r="A31" s="23" t="s">
        <v>13</v>
      </c>
      <c r="B31" s="25">
        <f t="shared" si="2"/>
        <v>44637</v>
      </c>
      <c r="C31" s="101">
        <f t="shared" si="1"/>
        <v>0</v>
      </c>
      <c r="D31" s="154">
        <v>0</v>
      </c>
      <c r="E31" s="157" t="s">
        <v>16</v>
      </c>
      <c r="F31" s="154"/>
      <c r="G31" s="156"/>
      <c r="H31" s="24" t="str">
        <f>IF(ISNA(VLOOKUP($G31,front!$J$12:$L$17,2,FALSE)),"",VLOOKUP($G31,front!$J$12:$L$17,2,FALSE))</f>
        <v/>
      </c>
      <c r="I31" s="24" t="str">
        <f>IF(ISNA(VLOOKUP($G31,front!$J$12:$L$17,3,FALSE)),"",VLOOKUP($G31,front!$J$12:$L$17,3,FALSE))</f>
        <v/>
      </c>
      <c r="J31" s="171"/>
    </row>
    <row r="32" spans="1:10" s="13" customFormat="1" x14ac:dyDescent="0.2">
      <c r="A32" s="86" t="s">
        <v>14</v>
      </c>
      <c r="B32" s="87">
        <f t="shared" si="2"/>
        <v>44638</v>
      </c>
      <c r="C32" s="86">
        <f t="shared" si="1"/>
        <v>0</v>
      </c>
      <c r="D32" s="158"/>
      <c r="E32" s="159"/>
      <c r="F32" s="158"/>
      <c r="G32" s="160"/>
      <c r="H32" s="90" t="str">
        <f>IF(ISNA(VLOOKUP($G32,front!$J$12:$L$17,2,FALSE)),"",VLOOKUP($G32,front!$J$12:$L$17,2,FALSE))</f>
        <v/>
      </c>
      <c r="I32" s="90" t="str">
        <f>IF(ISNA(VLOOKUP($G32,front!$J$12:$L$17,3,FALSE)),"",VLOOKUP($G32,front!$J$12:$L$17,3,FALSE))</f>
        <v/>
      </c>
      <c r="J32" s="170"/>
    </row>
    <row r="33" spans="1:11" s="13" customFormat="1" x14ac:dyDescent="0.2">
      <c r="A33" s="86" t="s">
        <v>8</v>
      </c>
      <c r="B33" s="87">
        <f t="shared" si="2"/>
        <v>44639</v>
      </c>
      <c r="C33" s="86">
        <f t="shared" si="1"/>
        <v>0</v>
      </c>
      <c r="D33" s="158"/>
      <c r="E33" s="159"/>
      <c r="F33" s="158"/>
      <c r="G33" s="160"/>
      <c r="H33" s="90" t="str">
        <f>IF(ISNA(VLOOKUP($G33,front!$J$12:$L$17,2,FALSE)),"",VLOOKUP($G33,front!$J$12:$L$17,2,FALSE))</f>
        <v/>
      </c>
      <c r="I33" s="90" t="str">
        <f>IF(ISNA(VLOOKUP($G33,front!$J$12:$L$17,3,FALSE)),"",VLOOKUP($G33,front!$J$12:$L$17,3,FALSE))</f>
        <v/>
      </c>
      <c r="J33" s="170"/>
    </row>
    <row r="34" spans="1:11" s="13" customFormat="1" x14ac:dyDescent="0.2">
      <c r="A34" s="23" t="s">
        <v>9</v>
      </c>
      <c r="B34" s="25">
        <f t="shared" si="2"/>
        <v>44640</v>
      </c>
      <c r="C34" s="101">
        <f t="shared" si="1"/>
        <v>1</v>
      </c>
      <c r="D34" s="154"/>
      <c r="E34" s="157"/>
      <c r="F34" s="154">
        <v>1</v>
      </c>
      <c r="G34" s="156">
        <v>1</v>
      </c>
      <c r="H34" s="24" t="str">
        <f>IF(ISNA(VLOOKUP($G34,front!$J$12:$L$17,2,FALSE)),"",VLOOKUP($G34,front!$J$12:$L$17,2,FALSE))</f>
        <v>SAS ABN</v>
      </c>
      <c r="I34" s="24" t="str">
        <f>IF(ISNA(VLOOKUP($G34,front!$J$12:$L$17,3,FALSE)),"",VLOOKUP($G34,front!$J$12:$L$17,3,FALSE))</f>
        <v>FRAAI</v>
      </c>
      <c r="J34" s="171"/>
    </row>
    <row r="35" spans="1:11" s="13" customFormat="1" x14ac:dyDescent="0.2">
      <c r="A35" s="23" t="s">
        <v>10</v>
      </c>
      <c r="B35" s="25">
        <f t="shared" si="2"/>
        <v>44641</v>
      </c>
      <c r="C35" s="101">
        <f t="shared" si="1"/>
        <v>1</v>
      </c>
      <c r="D35" s="154"/>
      <c r="E35" s="157"/>
      <c r="F35" s="154">
        <v>1</v>
      </c>
      <c r="G35" s="156">
        <v>1</v>
      </c>
      <c r="H35" s="24" t="str">
        <f>IF(ISNA(VLOOKUP($G35,front!$J$12:$L$17,2,FALSE)),"",VLOOKUP($G35,front!$J$12:$L$17,2,FALSE))</f>
        <v>SAS ABN</v>
      </c>
      <c r="I35" s="24" t="str">
        <f>IF(ISNA(VLOOKUP($G35,front!$J$12:$L$17,3,FALSE)),"",VLOOKUP($G35,front!$J$12:$L$17,3,FALSE))</f>
        <v>FRAAI</v>
      </c>
      <c r="J35" s="171"/>
    </row>
    <row r="36" spans="1:11" s="13" customFormat="1" x14ac:dyDescent="0.2">
      <c r="A36" s="23" t="s">
        <v>11</v>
      </c>
      <c r="B36" s="25">
        <f t="shared" si="2"/>
        <v>44642</v>
      </c>
      <c r="C36" s="101">
        <f t="shared" si="1"/>
        <v>1</v>
      </c>
      <c r="D36" s="154"/>
      <c r="E36" s="157"/>
      <c r="F36" s="154">
        <v>1</v>
      </c>
      <c r="G36" s="156">
        <v>1</v>
      </c>
      <c r="H36" s="24" t="str">
        <f>IF(ISNA(VLOOKUP($G36,front!$J$12:$L$17,2,FALSE)),"",VLOOKUP($G36,front!$J$12:$L$17,2,FALSE))</f>
        <v>SAS ABN</v>
      </c>
      <c r="I36" s="24" t="str">
        <f>IF(ISNA(VLOOKUP($G36,front!$J$12:$L$17,3,FALSE)),"",VLOOKUP($G36,front!$J$12:$L$17,3,FALSE))</f>
        <v>FRAAI</v>
      </c>
      <c r="J36" s="171"/>
    </row>
    <row r="37" spans="1:11" s="13" customFormat="1" x14ac:dyDescent="0.2">
      <c r="A37" s="23" t="s">
        <v>12</v>
      </c>
      <c r="B37" s="25">
        <f t="shared" si="2"/>
        <v>44643</v>
      </c>
      <c r="C37" s="101">
        <f t="shared" si="1"/>
        <v>1</v>
      </c>
      <c r="D37" s="154"/>
      <c r="E37" s="157"/>
      <c r="F37" s="154">
        <v>1</v>
      </c>
      <c r="G37" s="156">
        <v>1</v>
      </c>
      <c r="H37" s="24" t="str">
        <f>IF(ISNA(VLOOKUP($G37,front!$J$12:$L$17,2,FALSE)),"",VLOOKUP($G37,front!$J$12:$L$17,2,FALSE))</f>
        <v>SAS ABN</v>
      </c>
      <c r="I37" s="24" t="str">
        <f>IF(ISNA(VLOOKUP($G37,front!$J$12:$L$17,3,FALSE)),"",VLOOKUP($G37,front!$J$12:$L$17,3,FALSE))</f>
        <v>FRAAI</v>
      </c>
      <c r="J37" s="171"/>
    </row>
    <row r="38" spans="1:11" s="13" customFormat="1" x14ac:dyDescent="0.2">
      <c r="A38" s="23" t="s">
        <v>13</v>
      </c>
      <c r="B38" s="25">
        <f t="shared" si="2"/>
        <v>44644</v>
      </c>
      <c r="C38" s="101">
        <f t="shared" si="1"/>
        <v>1</v>
      </c>
      <c r="D38" s="154"/>
      <c r="E38" s="157"/>
      <c r="F38" s="154">
        <v>1</v>
      </c>
      <c r="G38" s="156">
        <v>1</v>
      </c>
      <c r="H38" s="24" t="str">
        <f>IF(ISNA(VLOOKUP($G38,front!$J$12:$L$17,2,FALSE)),"",VLOOKUP($G38,front!$J$12:$L$17,2,FALSE))</f>
        <v>SAS ABN</v>
      </c>
      <c r="I38" s="24" t="str">
        <f>IF(ISNA(VLOOKUP($G38,front!$J$12:$L$17,3,FALSE)),"",VLOOKUP($G38,front!$J$12:$L$17,3,FALSE))</f>
        <v>FRAAI</v>
      </c>
      <c r="J38" s="171"/>
    </row>
    <row r="39" spans="1:11" s="13" customFormat="1" x14ac:dyDescent="0.2">
      <c r="A39" s="86" t="s">
        <v>14</v>
      </c>
      <c r="B39" s="87">
        <f t="shared" si="2"/>
        <v>44645</v>
      </c>
      <c r="C39" s="86">
        <f t="shared" si="1"/>
        <v>0</v>
      </c>
      <c r="D39" s="158"/>
      <c r="E39" s="159"/>
      <c r="F39" s="158"/>
      <c r="G39" s="160"/>
      <c r="H39" s="90" t="str">
        <f>IF(ISNA(VLOOKUP($G39,front!$J$12:$L$17,2,FALSE)),"",VLOOKUP($G39,front!$J$12:$L$17,2,FALSE))</f>
        <v/>
      </c>
      <c r="I39" s="90" t="str">
        <f>IF(ISNA(VLOOKUP($G39,front!$J$12:$L$17,3,FALSE)),"",VLOOKUP($G39,front!$J$12:$L$17,3,FALSE))</f>
        <v/>
      </c>
      <c r="J39" s="170"/>
    </row>
    <row r="40" spans="1:11" s="13" customFormat="1" x14ac:dyDescent="0.2">
      <c r="A40" s="86" t="s">
        <v>8</v>
      </c>
      <c r="B40" s="87">
        <f t="shared" si="2"/>
        <v>44646</v>
      </c>
      <c r="C40" s="86">
        <f t="shared" si="1"/>
        <v>0</v>
      </c>
      <c r="D40" s="158"/>
      <c r="E40" s="159"/>
      <c r="F40" s="158"/>
      <c r="G40" s="160"/>
      <c r="H40" s="90" t="str">
        <f>IF(ISNA(VLOOKUP($G40,front!$J$12:$L$17,2,FALSE)),"",VLOOKUP($G40,front!$J$12:$L$17,2,FALSE))</f>
        <v/>
      </c>
      <c r="I40" s="90" t="str">
        <f>IF(ISNA(VLOOKUP($G40,front!$J$12:$L$17,3,FALSE)),"",VLOOKUP($G40,front!$J$12:$L$17,3,FALSE))</f>
        <v/>
      </c>
      <c r="J40" s="170"/>
    </row>
    <row r="41" spans="1:11" s="13" customFormat="1" x14ac:dyDescent="0.2">
      <c r="A41" s="23" t="s">
        <v>9</v>
      </c>
      <c r="B41" s="25">
        <f t="shared" si="2"/>
        <v>44647</v>
      </c>
      <c r="C41" s="101">
        <f t="shared" si="1"/>
        <v>1</v>
      </c>
      <c r="D41" s="154"/>
      <c r="E41" s="157"/>
      <c r="F41" s="154">
        <v>1</v>
      </c>
      <c r="G41" s="156">
        <v>1</v>
      </c>
      <c r="H41" s="24" t="str">
        <f>IF(ISNA(VLOOKUP($G41,front!$J$12:$L$17,2,FALSE)),"",VLOOKUP($G41,front!$J$12:$L$17,2,FALSE))</f>
        <v>SAS ABN</v>
      </c>
      <c r="I41" s="24" t="str">
        <f>IF(ISNA(VLOOKUP($G41,front!$J$12:$L$17,3,FALSE)),"",VLOOKUP($G41,front!$J$12:$L$17,3,FALSE))</f>
        <v>FRAAI</v>
      </c>
      <c r="J41" s="171"/>
    </row>
    <row r="42" spans="1:11" s="13" customFormat="1" x14ac:dyDescent="0.2">
      <c r="A42" s="23" t="s">
        <v>10</v>
      </c>
      <c r="B42" s="25">
        <f t="shared" si="2"/>
        <v>44648</v>
      </c>
      <c r="C42" s="101">
        <f t="shared" si="1"/>
        <v>1</v>
      </c>
      <c r="D42" s="154"/>
      <c r="E42" s="157"/>
      <c r="F42" s="154">
        <v>1</v>
      </c>
      <c r="G42" s="156">
        <v>1</v>
      </c>
      <c r="H42" s="24" t="str">
        <f>IF(ISNA(VLOOKUP($G42,front!$J$12:$L$17,2,FALSE)),"",VLOOKUP($G42,front!$J$12:$L$17,2,FALSE))</f>
        <v>SAS ABN</v>
      </c>
      <c r="I42" s="24" t="str">
        <f>IF(ISNA(VLOOKUP($G42,front!$J$12:$L$17,3,FALSE)),"",VLOOKUP($G42,front!$J$12:$L$17,3,FALSE))</f>
        <v>FRAAI</v>
      </c>
      <c r="J42" s="171"/>
    </row>
    <row r="43" spans="1:11" s="13" customFormat="1" x14ac:dyDescent="0.2">
      <c r="A43" s="23" t="s">
        <v>11</v>
      </c>
      <c r="B43" s="25">
        <f t="shared" si="2"/>
        <v>44649</v>
      </c>
      <c r="C43" s="101">
        <f t="shared" si="1"/>
        <v>1</v>
      </c>
      <c r="D43" s="154"/>
      <c r="E43" s="157"/>
      <c r="F43" s="154">
        <v>1</v>
      </c>
      <c r="G43" s="156">
        <v>1</v>
      </c>
      <c r="H43" s="24" t="str">
        <f>IF(ISNA(VLOOKUP($G43,front!$J$12:$L$17,2,FALSE)),"",VLOOKUP($G43,front!$J$12:$L$17,2,FALSE))</f>
        <v>SAS ABN</v>
      </c>
      <c r="I43" s="24" t="str">
        <f>IF(ISNA(VLOOKUP($G43,front!$J$12:$L$17,3,FALSE)),"",VLOOKUP($G43,front!$J$12:$L$17,3,FALSE))</f>
        <v>FRAAI</v>
      </c>
      <c r="J43" s="171"/>
    </row>
    <row r="44" spans="1:11" s="13" customFormat="1" x14ac:dyDescent="0.2">
      <c r="A44" s="23" t="s">
        <v>12</v>
      </c>
      <c r="B44" s="25">
        <f t="shared" si="2"/>
        <v>44650</v>
      </c>
      <c r="C44" s="101">
        <f t="shared" si="1"/>
        <v>1</v>
      </c>
      <c r="D44" s="154"/>
      <c r="E44" s="157"/>
      <c r="F44" s="154">
        <v>1</v>
      </c>
      <c r="G44" s="156">
        <v>1</v>
      </c>
      <c r="H44" s="24" t="str">
        <f>IF(ISNA(VLOOKUP($G44,front!$J$12:$L$17,2,FALSE)),"",VLOOKUP($G44,front!$J$12:$L$17,2,FALSE))</f>
        <v>SAS ABN</v>
      </c>
      <c r="I44" s="24" t="str">
        <f>IF(ISNA(VLOOKUP($G44,front!$J$12:$L$17,3,FALSE)),"",VLOOKUP($G44,front!$J$12:$L$17,3,FALSE))</f>
        <v>FRAAI</v>
      </c>
      <c r="J44" s="171"/>
    </row>
    <row r="45" spans="1:11" s="13" customFormat="1" x14ac:dyDescent="0.2">
      <c r="A45" s="23" t="s">
        <v>13</v>
      </c>
      <c r="B45" s="25">
        <f t="shared" si="2"/>
        <v>44651</v>
      </c>
      <c r="C45" s="101">
        <f t="shared" si="1"/>
        <v>1</v>
      </c>
      <c r="D45" s="154"/>
      <c r="E45" s="157"/>
      <c r="F45" s="154">
        <v>1</v>
      </c>
      <c r="G45" s="156">
        <v>1</v>
      </c>
      <c r="H45" s="24" t="str">
        <f>IF(ISNA(VLOOKUP($G45,front!$J$12:$L$17,2,FALSE)),"",VLOOKUP($G45,front!$J$12:$L$17,2,FALSE))</f>
        <v>SAS ABN</v>
      </c>
      <c r="I45" s="24" t="str">
        <f>IF(ISNA(VLOOKUP($G45,front!$J$12:$L$17,3,FALSE)),"",VLOOKUP($G45,front!$J$12:$L$17,3,FALSE))</f>
        <v>FRAAI</v>
      </c>
      <c r="J45" s="171"/>
    </row>
    <row r="46" spans="1:11" s="13" customFormat="1" x14ac:dyDescent="0.2">
      <c r="A46" s="86" t="s">
        <v>14</v>
      </c>
      <c r="B46" s="87"/>
      <c r="C46" s="86">
        <f t="shared" si="1"/>
        <v>0</v>
      </c>
      <c r="D46" s="158"/>
      <c r="E46" s="159"/>
      <c r="F46" s="158"/>
      <c r="G46" s="160"/>
      <c r="H46" s="90" t="str">
        <f>IF(ISNA(VLOOKUP($G46,front!$J$12:$L$17,2,FALSE)),"",VLOOKUP($G46,front!$J$12:$L$17,2,FALSE))</f>
        <v/>
      </c>
      <c r="I46" s="90" t="str">
        <f>IF(ISNA(VLOOKUP($G46,front!$J$12:$L$17,3,FALSE)),"",VLOOKUP($G46,front!$J$12:$L$17,3,FALSE))</f>
        <v/>
      </c>
      <c r="J46" s="170"/>
    </row>
    <row r="47" spans="1:11" s="13" customFormat="1" x14ac:dyDescent="0.2">
      <c r="A47" s="86" t="s">
        <v>8</v>
      </c>
      <c r="B47" s="89"/>
      <c r="C47" s="86">
        <f t="shared" si="1"/>
        <v>0</v>
      </c>
      <c r="D47" s="158"/>
      <c r="E47" s="164"/>
      <c r="F47" s="158"/>
      <c r="G47" s="160"/>
      <c r="H47" s="90" t="str">
        <f>IF(ISNA(VLOOKUP($G47,front!$J$12:$L$17,2,FALSE)),"",VLOOKUP($G47,front!$J$12:$L$17,2,FALSE))</f>
        <v/>
      </c>
      <c r="I47" s="90" t="str">
        <f>IF(ISNA(VLOOKUP($G47,front!$J$12:$L$17,3,FALSE)),"",VLOOKUP($G47,front!$J$12:$L$17,3,FALSE))</f>
        <v/>
      </c>
      <c r="J47" s="170"/>
    </row>
    <row r="48" spans="1:11" s="13" customFormat="1" ht="13.5" thickBot="1" x14ac:dyDescent="0.25">
      <c r="A48" s="92"/>
      <c r="B48" s="93"/>
      <c r="C48" s="94"/>
      <c r="D48" s="165"/>
      <c r="E48" s="166"/>
      <c r="F48" s="167"/>
      <c r="G48" s="168"/>
      <c r="H48" s="96"/>
      <c r="I48" s="96"/>
      <c r="J48" s="172"/>
      <c r="K48"/>
    </row>
    <row r="49" spans="1:12" s="13" customFormat="1" ht="13.5" thickBot="1" x14ac:dyDescent="0.25">
      <c r="A49" s="74"/>
      <c r="B49" s="74"/>
      <c r="C49" s="9">
        <f>SUM(C10:C48)</f>
        <v>22</v>
      </c>
      <c r="D49" s="106">
        <f>SUM(D11:D48)</f>
        <v>0</v>
      </c>
      <c r="F49" s="9">
        <f>SUM(F11:F48)</f>
        <v>22</v>
      </c>
      <c r="H49" s="17"/>
      <c r="I49" s="17"/>
      <c r="J49" s="75"/>
      <c r="K49"/>
    </row>
    <row r="50" spans="1:12" ht="3.75" customHeight="1" x14ac:dyDescent="0.2">
      <c r="A50" s="1"/>
      <c r="B50" s="1"/>
      <c r="C50" s="1"/>
      <c r="D50" s="1"/>
      <c r="E50" s="1"/>
      <c r="F50" s="1"/>
    </row>
    <row r="51" spans="1:12" ht="14.25" customHeight="1" x14ac:dyDescent="0.2">
      <c r="A51" s="40" t="s">
        <v>60</v>
      </c>
      <c r="B51" s="1"/>
      <c r="C51" s="1"/>
      <c r="D51" s="1"/>
      <c r="E51" s="1"/>
      <c r="F51" s="1"/>
    </row>
    <row r="52" spans="1:12" ht="18" customHeight="1" x14ac:dyDescent="0.2">
      <c r="A52" s="45" t="s">
        <v>52</v>
      </c>
      <c r="B52" s="225" t="s">
        <v>53</v>
      </c>
      <c r="C52" s="225"/>
      <c r="D52" s="225"/>
      <c r="E52" s="225"/>
      <c r="F52" s="225"/>
      <c r="G52" s="225"/>
      <c r="H52" s="65"/>
      <c r="I52" s="46" t="s">
        <v>54</v>
      </c>
      <c r="J52" s="46" t="s">
        <v>61</v>
      </c>
      <c r="K52" s="46" t="s">
        <v>55</v>
      </c>
      <c r="L52" s="47" t="s">
        <v>29</v>
      </c>
    </row>
    <row r="53" spans="1:12" x14ac:dyDescent="0.2">
      <c r="A53" s="173"/>
      <c r="B53" s="235"/>
      <c r="C53" s="236"/>
      <c r="D53" s="236"/>
      <c r="E53" s="236"/>
      <c r="F53" s="236"/>
      <c r="G53" s="237"/>
      <c r="H53" s="174"/>
      <c r="I53" s="175"/>
      <c r="J53" s="176"/>
      <c r="K53" s="176"/>
      <c r="L53" s="177"/>
    </row>
    <row r="54" spans="1:12" s="1" customFormat="1" x14ac:dyDescent="0.2">
      <c r="A54" s="178"/>
      <c r="B54" s="238"/>
      <c r="C54" s="239"/>
      <c r="D54" s="239"/>
      <c r="E54" s="239"/>
      <c r="F54" s="239"/>
      <c r="G54" s="240"/>
      <c r="H54" s="179"/>
      <c r="I54" s="180"/>
      <c r="J54" s="181"/>
      <c r="K54" s="181"/>
      <c r="L54" s="182"/>
    </row>
    <row r="55" spans="1:12" s="13" customFormat="1" x14ac:dyDescent="0.2">
      <c r="A55" s="178"/>
      <c r="B55" s="238"/>
      <c r="C55" s="239"/>
      <c r="D55" s="239"/>
      <c r="E55" s="239"/>
      <c r="F55" s="239"/>
      <c r="G55" s="240"/>
      <c r="H55" s="179"/>
      <c r="I55" s="180"/>
      <c r="J55" s="181"/>
      <c r="K55" s="181"/>
      <c r="L55" s="183"/>
    </row>
    <row r="56" spans="1:12" s="13" customFormat="1" x14ac:dyDescent="0.2">
      <c r="A56" s="184"/>
      <c r="B56" s="185"/>
      <c r="C56" s="186"/>
      <c r="D56" s="186"/>
      <c r="E56" s="186"/>
      <c r="F56" s="186"/>
      <c r="G56" s="187"/>
      <c r="H56" s="187"/>
      <c r="I56" s="188"/>
      <c r="J56" s="189"/>
      <c r="K56" s="189"/>
      <c r="L56" s="183"/>
    </row>
    <row r="57" spans="1:12" s="13" customFormat="1" x14ac:dyDescent="0.2">
      <c r="A57" s="184"/>
      <c r="B57" s="185"/>
      <c r="C57" s="186"/>
      <c r="D57" s="186"/>
      <c r="E57" s="186"/>
      <c r="F57" s="186"/>
      <c r="G57" s="187"/>
      <c r="H57" s="187"/>
      <c r="I57" s="188"/>
      <c r="J57" s="189"/>
      <c r="K57" s="189"/>
      <c r="L57" s="183"/>
    </row>
    <row r="58" spans="1:12" s="13" customFormat="1" x14ac:dyDescent="0.2">
      <c r="A58" s="184"/>
      <c r="B58" s="185"/>
      <c r="C58" s="186"/>
      <c r="D58" s="186"/>
      <c r="E58" s="186"/>
      <c r="F58" s="186"/>
      <c r="G58" s="187"/>
      <c r="H58" s="187"/>
      <c r="I58" s="188"/>
      <c r="J58" s="189"/>
      <c r="K58" s="189"/>
      <c r="L58" s="183"/>
    </row>
    <row r="59" spans="1:12" s="13" customFormat="1" x14ac:dyDescent="0.2">
      <c r="A59" s="190"/>
      <c r="B59" s="241"/>
      <c r="C59" s="242"/>
      <c r="D59" s="242"/>
      <c r="E59" s="242"/>
      <c r="F59" s="242"/>
      <c r="G59" s="243"/>
      <c r="H59" s="191"/>
      <c r="I59" s="192"/>
      <c r="J59" s="193"/>
      <c r="K59" s="193"/>
      <c r="L59" s="194"/>
    </row>
    <row r="60" spans="1:12" s="13" customFormat="1" x14ac:dyDescent="0.2">
      <c r="A60"/>
      <c r="B60"/>
      <c r="C60"/>
      <c r="D60"/>
      <c r="E60"/>
      <c r="F60"/>
      <c r="G60"/>
      <c r="H60"/>
      <c r="I60" s="41">
        <f>SUM(I53:I59)</f>
        <v>0</v>
      </c>
      <c r="J60" s="1">
        <f>SUMIF($J$52:$J$59,K60,I$52:I$59)</f>
        <v>0</v>
      </c>
      <c r="K60" s="4" t="s">
        <v>50</v>
      </c>
    </row>
    <row r="61" spans="1:12" s="13" customFormat="1" x14ac:dyDescent="0.2">
      <c r="A61"/>
      <c r="B61"/>
      <c r="C61"/>
      <c r="D61"/>
      <c r="E61"/>
      <c r="F61"/>
      <c r="G61"/>
      <c r="H61"/>
      <c r="I61" s="64">
        <f>+J61+J60</f>
        <v>0</v>
      </c>
      <c r="J61" s="1">
        <f>SUMIF($J$52:$J$59,K61,I$52:I$59)</f>
        <v>0</v>
      </c>
      <c r="K61" s="4" t="s">
        <v>62</v>
      </c>
    </row>
    <row r="62" spans="1:12" x14ac:dyDescent="0.2">
      <c r="J62" s="38" t="s">
        <v>50</v>
      </c>
      <c r="K62" s="38" t="s">
        <v>56</v>
      </c>
    </row>
    <row r="65" spans="1:11" s="138" customFormat="1" ht="6" customHeight="1" x14ac:dyDescent="0.2">
      <c r="K65" s="153"/>
    </row>
    <row r="68" spans="1:11" ht="21.75" customHeight="1" thickBot="1" x14ac:dyDescent="0.25"/>
    <row r="69" spans="1:11" x14ac:dyDescent="0.2">
      <c r="E69" s="107" t="s">
        <v>16</v>
      </c>
      <c r="F69" s="108">
        <f>SUMIF($E$11:$E$48,E69,$D$11:$D$48)</f>
        <v>0</v>
      </c>
    </row>
    <row r="70" spans="1:11" x14ac:dyDescent="0.2">
      <c r="A70" s="78" t="s">
        <v>66</v>
      </c>
      <c r="B70" s="79" t="s">
        <v>67</v>
      </c>
      <c r="E70" s="109" t="s">
        <v>22</v>
      </c>
      <c r="F70" s="108">
        <f t="shared" ref="F70:F79" si="3">SUMIF($E$11:$E$48,E70,$D$11:$D$48)</f>
        <v>0</v>
      </c>
      <c r="J70" s="44" t="s">
        <v>62</v>
      </c>
      <c r="K70" s="44" t="s">
        <v>57</v>
      </c>
    </row>
    <row r="71" spans="1:11" x14ac:dyDescent="0.2">
      <c r="A71" s="116">
        <f t="shared" ref="A71:A76" si="4">SUMIF($G$11:$G$48,$B71,$F$11:$F$48)</f>
        <v>22</v>
      </c>
      <c r="B71" s="1">
        <v>1</v>
      </c>
      <c r="E71" s="109" t="s">
        <v>21</v>
      </c>
      <c r="F71" s="108">
        <f t="shared" si="3"/>
        <v>0</v>
      </c>
      <c r="J71" s="39"/>
      <c r="K71" s="39" t="s">
        <v>59</v>
      </c>
    </row>
    <row r="72" spans="1:11" x14ac:dyDescent="0.2">
      <c r="A72" s="116">
        <f t="shared" si="4"/>
        <v>0</v>
      </c>
      <c r="B72" s="1">
        <v>2</v>
      </c>
      <c r="E72" s="109" t="s">
        <v>18</v>
      </c>
      <c r="F72" s="108">
        <f t="shared" si="3"/>
        <v>0</v>
      </c>
    </row>
    <row r="73" spans="1:11" x14ac:dyDescent="0.2">
      <c r="A73" s="116">
        <f t="shared" si="4"/>
        <v>0</v>
      </c>
      <c r="B73" s="1">
        <v>3</v>
      </c>
      <c r="E73" s="109" t="s">
        <v>73</v>
      </c>
      <c r="F73" s="108">
        <f t="shared" si="3"/>
        <v>0</v>
      </c>
    </row>
    <row r="74" spans="1:11" x14ac:dyDescent="0.2">
      <c r="A74" s="116">
        <f t="shared" si="4"/>
        <v>0</v>
      </c>
      <c r="B74" s="1">
        <v>4</v>
      </c>
      <c r="E74" s="109" t="s">
        <v>74</v>
      </c>
      <c r="F74" s="108">
        <f t="shared" si="3"/>
        <v>0</v>
      </c>
    </row>
    <row r="75" spans="1:11" x14ac:dyDescent="0.2">
      <c r="A75" s="116">
        <f t="shared" si="4"/>
        <v>0</v>
      </c>
      <c r="B75" s="1">
        <v>5</v>
      </c>
      <c r="E75" s="109" t="s">
        <v>26</v>
      </c>
      <c r="F75" s="108">
        <f t="shared" si="3"/>
        <v>0</v>
      </c>
    </row>
    <row r="76" spans="1:11" x14ac:dyDescent="0.2">
      <c r="A76" s="116">
        <f t="shared" si="4"/>
        <v>0</v>
      </c>
      <c r="B76" s="1">
        <v>6</v>
      </c>
      <c r="E76" s="109" t="s">
        <v>25</v>
      </c>
      <c r="F76" s="108">
        <f t="shared" si="3"/>
        <v>0</v>
      </c>
    </row>
    <row r="77" spans="1:11" x14ac:dyDescent="0.2">
      <c r="A77" s="117">
        <f>SUM(A71:A76)</f>
        <v>22</v>
      </c>
      <c r="E77" s="109" t="s">
        <v>46</v>
      </c>
      <c r="F77" s="108">
        <f t="shared" si="3"/>
        <v>0</v>
      </c>
    </row>
    <row r="78" spans="1:11" x14ac:dyDescent="0.2">
      <c r="E78" s="109" t="s">
        <v>48</v>
      </c>
      <c r="F78" s="108">
        <f t="shared" si="3"/>
        <v>0</v>
      </c>
    </row>
    <row r="79" spans="1:11" x14ac:dyDescent="0.2">
      <c r="E79" s="109" t="s">
        <v>50</v>
      </c>
      <c r="F79" s="108">
        <f t="shared" si="3"/>
        <v>0</v>
      </c>
    </row>
    <row r="80" spans="1:11" ht="13.5" thickBot="1" x14ac:dyDescent="0.25">
      <c r="E80" s="108"/>
      <c r="F80" s="108"/>
    </row>
    <row r="81" spans="5:6" ht="13.5" thickBot="1" x14ac:dyDescent="0.25">
      <c r="E81" s="108"/>
      <c r="F81" s="110">
        <f>SUM(F69:F80)</f>
        <v>0</v>
      </c>
    </row>
  </sheetData>
  <sheetProtection sheet="1" objects="1" scenarios="1"/>
  <mergeCells count="11">
    <mergeCell ref="B53:G53"/>
    <mergeCell ref="B54:G54"/>
    <mergeCell ref="B55:G55"/>
    <mergeCell ref="B59:G59"/>
    <mergeCell ref="C2:D2"/>
    <mergeCell ref="C3:D3"/>
    <mergeCell ref="A7:J7"/>
    <mergeCell ref="B52:G52"/>
    <mergeCell ref="D9:E9"/>
    <mergeCell ref="F9:G9"/>
    <mergeCell ref="C4:F4"/>
  </mergeCells>
  <dataValidations count="3">
    <dataValidation type="list" allowBlank="1" showInputMessage="1" showErrorMessage="1" sqref="E11:E48" xr:uid="{00000000-0002-0000-0500-000000000000}">
      <formula1>$E$69:$E$79</formula1>
    </dataValidation>
    <dataValidation type="list" allowBlank="1" showInputMessage="1" showErrorMessage="1" sqref="J53:J59" xr:uid="{00000000-0002-0000-0500-000001000000}">
      <formula1>$J$62:$J$71</formula1>
    </dataValidation>
    <dataValidation type="list" allowBlank="1" showInputMessage="1" showErrorMessage="1" sqref="K53:K59" xr:uid="{00000000-0002-0000-0500-000002000000}">
      <formula1>$K$62:$K$71</formula1>
    </dataValidation>
  </dataValidations>
  <pageMargins left="0.35433070866141736" right="0.27559055118110237" top="0.59055118110236227" bottom="0.74803149606299213" header="0.31496062992125984" footer="0.31496062992125984"/>
  <pageSetup paperSize="9" orientation="portrait" r:id="rId1"/>
  <headerFooter>
    <oddFooter>&amp;L&amp;D&amp;R&amp;F  -  &amp;A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500-000003000000}">
          <x14:formula1>
            <xm:f>front!$J$36:$J$47</xm:f>
          </x14:formula1>
          <xm:sqref>E50:F50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0000"/>
    <pageSetUpPr fitToPage="1"/>
  </sheetPr>
  <dimension ref="A1:O81"/>
  <sheetViews>
    <sheetView showGridLines="0" workbookViewId="0">
      <pane ySplit="12" topLeftCell="A16" activePane="bottomLeft" state="frozen"/>
      <selection activeCell="H45" sqref="H45"/>
      <selection pane="bottomLeft" activeCell="F28" sqref="F28"/>
    </sheetView>
  </sheetViews>
  <sheetFormatPr defaultRowHeight="12.75" x14ac:dyDescent="0.2"/>
  <cols>
    <col min="1" max="1" width="6.85546875" customWidth="1"/>
    <col min="2" max="2" width="8.7109375" customWidth="1"/>
    <col min="3" max="3" width="7" customWidth="1"/>
    <col min="4" max="4" width="7.85546875" customWidth="1"/>
    <col min="5" max="5" width="6.85546875" customWidth="1"/>
    <col min="6" max="6" width="9.42578125" customWidth="1"/>
    <col min="7" max="7" width="7.140625" customWidth="1"/>
    <col min="8" max="9" width="11.85546875" customWidth="1"/>
    <col min="10" max="10" width="18.42578125" customWidth="1"/>
    <col min="11" max="11" width="15.28515625" style="4" customWidth="1"/>
    <col min="12" max="12" width="19.85546875" customWidth="1"/>
    <col min="14" max="14" width="12.42578125" customWidth="1"/>
    <col min="15" max="15" width="32.5703125" customWidth="1"/>
  </cols>
  <sheetData>
    <row r="1" spans="1:15" ht="15.75" x14ac:dyDescent="0.25">
      <c r="A1" s="33"/>
      <c r="B1" s="33"/>
      <c r="C1" s="33"/>
      <c r="D1" s="33"/>
      <c r="E1" s="33"/>
      <c r="F1" s="33"/>
      <c r="G1" s="33"/>
      <c r="H1" s="33"/>
      <c r="I1" s="33"/>
      <c r="J1" s="33"/>
      <c r="O1" s="13"/>
    </row>
    <row r="2" spans="1:15" ht="15.75" x14ac:dyDescent="0.25">
      <c r="A2" s="14" t="s">
        <v>3</v>
      </c>
      <c r="B2" s="148"/>
      <c r="C2" s="217">
        <f>+front!K6</f>
        <v>2023</v>
      </c>
      <c r="D2" s="217"/>
      <c r="E2" s="15"/>
      <c r="F2" s="15"/>
      <c r="G2" s="5"/>
      <c r="H2" s="66"/>
      <c r="I2" s="32"/>
      <c r="J2" s="32"/>
      <c r="O2" s="13"/>
    </row>
    <row r="3" spans="1:15" ht="15.75" x14ac:dyDescent="0.25">
      <c r="A3" s="16" t="s">
        <v>4</v>
      </c>
      <c r="B3" s="149"/>
      <c r="C3" s="246" t="s">
        <v>35</v>
      </c>
      <c r="D3" s="218"/>
      <c r="E3" s="17"/>
      <c r="F3" s="17"/>
      <c r="G3" s="6"/>
      <c r="H3" s="66"/>
      <c r="I3" s="32"/>
      <c r="J3" s="32"/>
      <c r="O3" s="13"/>
    </row>
    <row r="4" spans="1:15" ht="15.75" x14ac:dyDescent="0.25">
      <c r="A4" s="18" t="s">
        <v>32</v>
      </c>
      <c r="B4" s="150"/>
      <c r="C4" s="224" t="str">
        <f>+front!K10</f>
        <v>Egor Lipchinskiy</v>
      </c>
      <c r="D4" s="224"/>
      <c r="E4" s="224"/>
      <c r="F4" s="224"/>
      <c r="G4" s="7"/>
      <c r="H4" s="66"/>
      <c r="I4" s="32"/>
      <c r="J4" s="32"/>
      <c r="O4" s="13"/>
    </row>
    <row r="5" spans="1:15" x14ac:dyDescent="0.2">
      <c r="H5" s="17"/>
      <c r="O5" s="13"/>
    </row>
    <row r="6" spans="1:15" ht="15.75" x14ac:dyDescent="0.25">
      <c r="H6" s="17"/>
      <c r="J6" s="34"/>
      <c r="O6" s="13"/>
    </row>
    <row r="7" spans="1:15" ht="18.75" x14ac:dyDescent="0.3">
      <c r="A7" s="244" t="str">
        <f>+front!A7</f>
        <v>ISx4 Timesheet</v>
      </c>
      <c r="B7" s="244"/>
      <c r="C7" s="244"/>
      <c r="D7" s="244"/>
      <c r="E7" s="244"/>
      <c r="F7" s="244"/>
      <c r="G7" s="244"/>
      <c r="H7" s="244"/>
      <c r="I7" s="244"/>
      <c r="J7" s="244"/>
      <c r="O7" s="13"/>
    </row>
    <row r="8" spans="1:15" ht="13.5" thickBot="1" x14ac:dyDescent="0.25">
      <c r="D8" s="103">
        <f>SUM(D11:D48)</f>
        <v>0</v>
      </c>
      <c r="E8" s="76" t="str">
        <f>IF(F81&lt;&gt;D8,"Out","ok")</f>
        <v>ok</v>
      </c>
      <c r="F8" s="103">
        <f>SUM(F11:F48)</f>
        <v>13</v>
      </c>
      <c r="O8" s="13"/>
    </row>
    <row r="9" spans="1:15" ht="13.5" thickBot="1" x14ac:dyDescent="0.25">
      <c r="A9" s="1">
        <f>VLOOKUP(C3,front!G36:H47,2,FALSE)</f>
        <v>20</v>
      </c>
      <c r="B9" s="76" t="str">
        <f>IF(C9&lt;&gt;A9,"Out","ok")</f>
        <v>Out</v>
      </c>
      <c r="C9" s="105">
        <f>+C49</f>
        <v>13</v>
      </c>
      <c r="D9" s="220" t="s">
        <v>68</v>
      </c>
      <c r="E9" s="221"/>
      <c r="F9" s="245" t="s">
        <v>67</v>
      </c>
      <c r="G9" s="223"/>
      <c r="H9" s="76" t="str">
        <f>IF(A77&lt;&gt;F8,"Out","ok")</f>
        <v>ok</v>
      </c>
      <c r="L9" s="42"/>
      <c r="M9" s="13"/>
      <c r="N9" s="13"/>
      <c r="O9" s="13"/>
    </row>
    <row r="10" spans="1:15" x14ac:dyDescent="0.2">
      <c r="A10" s="10" t="s">
        <v>6</v>
      </c>
      <c r="B10" s="11" t="s">
        <v>7</v>
      </c>
      <c r="C10" s="21" t="s">
        <v>15</v>
      </c>
      <c r="D10" s="10" t="s">
        <v>69</v>
      </c>
      <c r="E10" s="12" t="s">
        <v>70</v>
      </c>
      <c r="F10" s="11" t="s">
        <v>69</v>
      </c>
      <c r="G10" s="12" t="s">
        <v>71</v>
      </c>
      <c r="H10" s="11" t="s">
        <v>1</v>
      </c>
      <c r="I10" s="11" t="s">
        <v>2</v>
      </c>
      <c r="J10" s="20" t="s">
        <v>29</v>
      </c>
      <c r="K10" s="8"/>
      <c r="L10" s="42"/>
      <c r="M10" s="13"/>
      <c r="N10" s="13"/>
      <c r="O10" s="13"/>
    </row>
    <row r="11" spans="1:15" x14ac:dyDescent="0.2">
      <c r="A11" s="81" t="s">
        <v>14</v>
      </c>
      <c r="B11" s="82"/>
      <c r="C11" s="81">
        <f t="shared" ref="C11:C12" si="0">D11+F11</f>
        <v>0</v>
      </c>
      <c r="D11" s="161"/>
      <c r="E11" s="162"/>
      <c r="F11" s="161"/>
      <c r="G11" s="163"/>
      <c r="H11" s="84" t="str">
        <f>IF(ISNA(VLOOKUP($G11,front!$J$12:$L$17,2,FALSE)),"",VLOOKUP($G11,front!$J$12:$L$17,2,FALSE))</f>
        <v/>
      </c>
      <c r="I11" s="84" t="str">
        <f>IF(ISNA(VLOOKUP($G11,front!$J$12:$L$17,3,FALSE)),"",VLOOKUP($G11,front!$J$12:$L$17,3,FALSE))</f>
        <v/>
      </c>
      <c r="J11" s="169"/>
      <c r="K11" s="13"/>
      <c r="L11" s="42"/>
      <c r="M11" s="13"/>
      <c r="N11" s="13"/>
      <c r="O11" s="13"/>
    </row>
    <row r="12" spans="1:15" s="8" customFormat="1" x14ac:dyDescent="0.2">
      <c r="A12" s="86" t="s">
        <v>8</v>
      </c>
      <c r="B12" s="87"/>
      <c r="C12" s="86">
        <f t="shared" si="0"/>
        <v>0</v>
      </c>
      <c r="D12" s="158"/>
      <c r="E12" s="164"/>
      <c r="F12" s="158"/>
      <c r="G12" s="160"/>
      <c r="H12" s="90" t="str">
        <f>IF(ISNA(VLOOKUP($G12,front!$J$12:$L$17,2,FALSE)),"",VLOOKUP($G12,front!$J$12:$L$17,2,FALSE))</f>
        <v/>
      </c>
      <c r="I12" s="90" t="str">
        <f>IF(ISNA(VLOOKUP($G12,front!$J$12:$L$17,3,FALSE)),"",VLOOKUP($G12,front!$J$12:$L$17,3,FALSE))</f>
        <v/>
      </c>
      <c r="J12" s="170"/>
      <c r="K12" s="13"/>
      <c r="M12" s="13"/>
      <c r="N12" s="13"/>
      <c r="O12" s="13"/>
    </row>
    <row r="13" spans="1:15" s="13" customFormat="1" x14ac:dyDescent="0.2">
      <c r="A13" s="23" t="s">
        <v>9</v>
      </c>
      <c r="B13" s="25"/>
      <c r="C13" s="101">
        <f>D13+F13</f>
        <v>0</v>
      </c>
      <c r="D13" s="154"/>
      <c r="E13" s="155"/>
      <c r="F13" s="154"/>
      <c r="G13" s="156"/>
      <c r="H13" s="24" t="str">
        <f>IF(ISNA(VLOOKUP($G13,front!$J$12:$L$17,2,FALSE)),"",VLOOKUP($G13,front!$J$12:$L$17,2,FALSE))</f>
        <v/>
      </c>
      <c r="I13" s="24" t="str">
        <f>IF(ISNA(VLOOKUP($G13,front!$J$12:$L$17,3,FALSE)),"",VLOOKUP($G13,front!$J$12:$L$17,3,FALSE))</f>
        <v/>
      </c>
      <c r="J13" s="171"/>
      <c r="M13" s="8"/>
      <c r="N13" s="8"/>
    </row>
    <row r="14" spans="1:15" s="13" customFormat="1" x14ac:dyDescent="0.2">
      <c r="A14" s="23" t="s">
        <v>10</v>
      </c>
      <c r="B14" s="25"/>
      <c r="C14" s="101">
        <f t="shared" ref="C14:C47" si="1">D14+F14</f>
        <v>0</v>
      </c>
      <c r="D14" s="154"/>
      <c r="E14" s="155"/>
      <c r="F14" s="154"/>
      <c r="G14" s="156"/>
      <c r="H14" s="24" t="str">
        <f>IF(ISNA(VLOOKUP($G14,front!$J$12:$L$17,2,FALSE)),"",VLOOKUP($G14,front!$J$12:$L$17,2,FALSE))</f>
        <v/>
      </c>
      <c r="I14" s="24" t="str">
        <f>IF(ISNA(VLOOKUP($G14,front!$J$12:$L$17,3,FALSE)),"",VLOOKUP($G14,front!$J$12:$L$17,3,FALSE))</f>
        <v/>
      </c>
      <c r="J14" s="171"/>
    </row>
    <row r="15" spans="1:15" s="13" customFormat="1" x14ac:dyDescent="0.2">
      <c r="A15" s="23" t="s">
        <v>11</v>
      </c>
      <c r="B15" s="25"/>
      <c r="C15" s="101">
        <f t="shared" si="1"/>
        <v>0</v>
      </c>
      <c r="D15" s="154"/>
      <c r="E15" s="157"/>
      <c r="F15" s="154"/>
      <c r="G15" s="156"/>
      <c r="H15" s="24" t="str">
        <f>IF(ISNA(VLOOKUP($G15,front!$J$12:$L$17,2,FALSE)),"",VLOOKUP($G15,front!$J$12:$L$17,2,FALSE))</f>
        <v/>
      </c>
      <c r="I15" s="24" t="str">
        <f>IF(ISNA(VLOOKUP($G15,front!$J$12:$L$17,3,FALSE)),"",VLOOKUP($G15,front!$J$12:$L$17,3,FALSE))</f>
        <v/>
      </c>
      <c r="J15" s="171"/>
    </row>
    <row r="16" spans="1:15" s="13" customFormat="1" x14ac:dyDescent="0.2">
      <c r="A16" s="23" t="s">
        <v>12</v>
      </c>
      <c r="B16" s="25"/>
      <c r="C16" s="101">
        <f t="shared" si="1"/>
        <v>0</v>
      </c>
      <c r="D16" s="154"/>
      <c r="E16" s="157"/>
      <c r="F16" s="154"/>
      <c r="G16" s="156"/>
      <c r="H16" s="24" t="str">
        <f>IF(ISNA(VLOOKUP($G16,front!$J$12:$L$17,2,FALSE)),"",VLOOKUP($G16,front!$J$12:$L$17,2,FALSE))</f>
        <v/>
      </c>
      <c r="I16" s="24" t="str">
        <f>IF(ISNA(VLOOKUP($G16,front!$J$12:$L$17,3,FALSE)),"",VLOOKUP($G16,front!$J$12:$L$17,3,FALSE))</f>
        <v/>
      </c>
      <c r="J16" s="171"/>
    </row>
    <row r="17" spans="1:10" s="13" customFormat="1" x14ac:dyDescent="0.2">
      <c r="A17" s="23" t="s">
        <v>13</v>
      </c>
      <c r="B17" s="25"/>
      <c r="C17" s="101">
        <f t="shared" si="1"/>
        <v>0</v>
      </c>
      <c r="D17" s="154"/>
      <c r="E17" s="157"/>
      <c r="F17" s="154"/>
      <c r="G17" s="156"/>
      <c r="H17" s="24" t="str">
        <f>IF(ISNA(VLOOKUP($G17,front!$J$12:$L$17,2,FALSE)),"",VLOOKUP($G17,front!$J$12:$L$17,2,FALSE))</f>
        <v/>
      </c>
      <c r="I17" s="24" t="str">
        <f>IF(ISNA(VLOOKUP($G17,front!$J$12:$L$17,3,FALSE)),"",VLOOKUP($G17,front!$J$12:$L$17,3,FALSE))</f>
        <v/>
      </c>
      <c r="J17" s="171"/>
    </row>
    <row r="18" spans="1:10" s="13" customFormat="1" x14ac:dyDescent="0.2">
      <c r="A18" s="86" t="s">
        <v>14</v>
      </c>
      <c r="B18" s="87">
        <v>45017</v>
      </c>
      <c r="C18" s="86">
        <f t="shared" si="1"/>
        <v>0</v>
      </c>
      <c r="D18" s="158"/>
      <c r="E18" s="159"/>
      <c r="F18" s="158"/>
      <c r="G18" s="160"/>
      <c r="H18" s="90" t="str">
        <f>IF(ISNA(VLOOKUP($G18,front!$J$12:$L$17,2,FALSE)),"",VLOOKUP($G18,front!$J$12:$L$17,2,FALSE))</f>
        <v/>
      </c>
      <c r="I18" s="90" t="str">
        <f>IF(ISNA(VLOOKUP($G18,front!$J$12:$L$17,3,FALSE)),"",VLOOKUP($G18,front!$J$12:$L$17,3,FALSE))</f>
        <v/>
      </c>
      <c r="J18" s="170"/>
    </row>
    <row r="19" spans="1:10" s="13" customFormat="1" x14ac:dyDescent="0.2">
      <c r="A19" s="86" t="s">
        <v>8</v>
      </c>
      <c r="B19" s="87">
        <f t="shared" ref="B19:B47" si="2">+B18+1</f>
        <v>45018</v>
      </c>
      <c r="C19" s="86">
        <f t="shared" si="1"/>
        <v>0</v>
      </c>
      <c r="D19" s="158"/>
      <c r="E19" s="159"/>
      <c r="F19" s="158"/>
      <c r="G19" s="160"/>
      <c r="H19" s="90" t="str">
        <f>IF(ISNA(VLOOKUP($G19,front!$J$12:$L$17,2,FALSE)),"",VLOOKUP($G19,front!$J$12:$L$17,2,FALSE))</f>
        <v/>
      </c>
      <c r="I19" s="90" t="str">
        <f>IF(ISNA(VLOOKUP($G19,front!$J$12:$L$17,3,FALSE)),"",VLOOKUP($G19,front!$J$12:$L$17,3,FALSE))</f>
        <v/>
      </c>
      <c r="J19" s="170"/>
    </row>
    <row r="20" spans="1:10" s="13" customFormat="1" x14ac:dyDescent="0.2">
      <c r="A20" s="23" t="s">
        <v>9</v>
      </c>
      <c r="B20" s="25">
        <f t="shared" si="2"/>
        <v>45019</v>
      </c>
      <c r="C20" s="101">
        <f t="shared" si="1"/>
        <v>0</v>
      </c>
      <c r="D20" s="154">
        <v>0</v>
      </c>
      <c r="E20" s="157" t="s">
        <v>16</v>
      </c>
      <c r="F20" s="154"/>
      <c r="G20" s="156"/>
      <c r="H20" s="24" t="str">
        <f>IF(ISNA(VLOOKUP($G20,front!$J$12:$L$17,2,FALSE)),"",VLOOKUP($G20,front!$J$12:$L$17,2,FALSE))</f>
        <v/>
      </c>
      <c r="I20" s="24" t="str">
        <f>IF(ISNA(VLOOKUP($G20,front!$J$12:$L$17,3,FALSE)),"",VLOOKUP($G20,front!$J$12:$L$17,3,FALSE))</f>
        <v/>
      </c>
      <c r="J20" s="171"/>
    </row>
    <row r="21" spans="1:10" s="13" customFormat="1" x14ac:dyDescent="0.2">
      <c r="A21" s="23" t="s">
        <v>10</v>
      </c>
      <c r="B21" s="25">
        <f t="shared" si="2"/>
        <v>45020</v>
      </c>
      <c r="C21" s="101">
        <f t="shared" si="1"/>
        <v>0</v>
      </c>
      <c r="D21" s="154">
        <v>0</v>
      </c>
      <c r="E21" s="157" t="s">
        <v>16</v>
      </c>
      <c r="F21" s="154"/>
      <c r="G21" s="156"/>
      <c r="H21" s="24" t="str">
        <f>IF(ISNA(VLOOKUP($G21,front!$J$12:$L$17,2,FALSE)),"",VLOOKUP($G21,front!$J$12:$L$17,2,FALSE))</f>
        <v/>
      </c>
      <c r="I21" s="24" t="str">
        <f>IF(ISNA(VLOOKUP($G21,front!$J$12:$L$17,3,FALSE)),"",VLOOKUP($G21,front!$J$12:$L$17,3,FALSE))</f>
        <v/>
      </c>
      <c r="J21" s="171"/>
    </row>
    <row r="22" spans="1:10" s="13" customFormat="1" x14ac:dyDescent="0.2">
      <c r="A22" s="23" t="s">
        <v>11</v>
      </c>
      <c r="B22" s="25">
        <f t="shared" si="2"/>
        <v>45021</v>
      </c>
      <c r="C22" s="101">
        <f t="shared" si="1"/>
        <v>0</v>
      </c>
      <c r="D22" s="154">
        <v>0</v>
      </c>
      <c r="E22" s="157" t="s">
        <v>16</v>
      </c>
      <c r="F22" s="154"/>
      <c r="G22" s="156"/>
      <c r="H22" s="24" t="str">
        <f>IF(ISNA(VLOOKUP($G22,front!$J$12:$L$17,2,FALSE)),"",VLOOKUP($G22,front!$J$12:$L$17,2,FALSE))</f>
        <v/>
      </c>
      <c r="I22" s="24" t="str">
        <f>IF(ISNA(VLOOKUP($G22,front!$J$12:$L$17,3,FALSE)),"",VLOOKUP($G22,front!$J$12:$L$17,3,FALSE))</f>
        <v/>
      </c>
      <c r="J22" s="171"/>
    </row>
    <row r="23" spans="1:10" s="13" customFormat="1" x14ac:dyDescent="0.2">
      <c r="A23" s="23" t="s">
        <v>12</v>
      </c>
      <c r="B23" s="25">
        <f t="shared" si="2"/>
        <v>45022</v>
      </c>
      <c r="C23" s="101">
        <f t="shared" si="1"/>
        <v>0</v>
      </c>
      <c r="D23" s="154">
        <v>0</v>
      </c>
      <c r="E23" s="157" t="s">
        <v>16</v>
      </c>
      <c r="F23" s="154"/>
      <c r="G23" s="156"/>
      <c r="H23" s="24" t="str">
        <f>IF(ISNA(VLOOKUP($G23,front!$J$12:$L$17,2,FALSE)),"",VLOOKUP($G23,front!$J$12:$L$17,2,FALSE))</f>
        <v/>
      </c>
      <c r="I23" s="24" t="str">
        <f>IF(ISNA(VLOOKUP($G23,front!$J$12:$L$17,3,FALSE)),"",VLOOKUP($G23,front!$J$12:$L$17,3,FALSE))</f>
        <v/>
      </c>
      <c r="J23" s="171"/>
    </row>
    <row r="24" spans="1:10" s="13" customFormat="1" x14ac:dyDescent="0.2">
      <c r="A24" s="23" t="s">
        <v>13</v>
      </c>
      <c r="B24" s="25">
        <f t="shared" si="2"/>
        <v>45023</v>
      </c>
      <c r="C24" s="101">
        <f t="shared" si="1"/>
        <v>0</v>
      </c>
      <c r="D24" s="154">
        <v>0</v>
      </c>
      <c r="E24" s="157" t="s">
        <v>16</v>
      </c>
      <c r="F24" s="154"/>
      <c r="G24" s="156"/>
      <c r="H24" s="24" t="str">
        <f>IF(ISNA(VLOOKUP($G24,front!$J$12:$L$17,2,FALSE)),"",VLOOKUP($G24,front!$J$12:$L$17,2,FALSE))</f>
        <v/>
      </c>
      <c r="I24" s="24" t="str">
        <f>IF(ISNA(VLOOKUP($G24,front!$J$12:$L$17,3,FALSE)),"",VLOOKUP($G24,front!$J$12:$L$17,3,FALSE))</f>
        <v/>
      </c>
      <c r="J24" s="171"/>
    </row>
    <row r="25" spans="1:10" s="13" customFormat="1" x14ac:dyDescent="0.2">
      <c r="A25" s="86" t="s">
        <v>14</v>
      </c>
      <c r="B25" s="87">
        <f t="shared" si="2"/>
        <v>45024</v>
      </c>
      <c r="C25" s="86">
        <f t="shared" si="1"/>
        <v>0</v>
      </c>
      <c r="D25" s="158"/>
      <c r="E25" s="159"/>
      <c r="F25" s="158"/>
      <c r="G25" s="160"/>
      <c r="H25" s="90" t="str">
        <f>IF(ISNA(VLOOKUP($G25,front!$J$12:$L$17,2,FALSE)),"",VLOOKUP($G25,front!$J$12:$L$17,2,FALSE))</f>
        <v/>
      </c>
      <c r="I25" s="90" t="str">
        <f>IF(ISNA(VLOOKUP($G25,front!$J$12:$L$17,3,FALSE)),"",VLOOKUP($G25,front!$J$12:$L$17,3,FALSE))</f>
        <v/>
      </c>
      <c r="J25" s="170"/>
    </row>
    <row r="26" spans="1:10" s="13" customFormat="1" x14ac:dyDescent="0.2">
      <c r="A26" s="86" t="s">
        <v>8</v>
      </c>
      <c r="B26" s="87">
        <f t="shared" si="2"/>
        <v>45025</v>
      </c>
      <c r="C26" s="86">
        <f t="shared" si="1"/>
        <v>0</v>
      </c>
      <c r="D26" s="158"/>
      <c r="E26" s="159"/>
      <c r="F26" s="158"/>
      <c r="G26" s="160"/>
      <c r="H26" s="90" t="str">
        <f>IF(ISNA(VLOOKUP($G26,front!$J$12:$L$17,2,FALSE)),"",VLOOKUP($G26,front!$J$12:$L$17,2,FALSE))</f>
        <v/>
      </c>
      <c r="I26" s="90" t="str">
        <f>IF(ISNA(VLOOKUP($G26,front!$J$12:$L$17,3,FALSE)),"",VLOOKUP($G26,front!$J$12:$L$17,3,FALSE))</f>
        <v/>
      </c>
      <c r="J26" s="170"/>
    </row>
    <row r="27" spans="1:10" s="13" customFormat="1" x14ac:dyDescent="0.2">
      <c r="A27" s="23" t="s">
        <v>9</v>
      </c>
      <c r="B27" s="25">
        <f t="shared" si="2"/>
        <v>45026</v>
      </c>
      <c r="C27" s="101">
        <f t="shared" si="1"/>
        <v>0</v>
      </c>
      <c r="D27" s="154">
        <v>0</v>
      </c>
      <c r="E27" s="157" t="s">
        <v>22</v>
      </c>
      <c r="F27" s="154"/>
      <c r="G27" s="156"/>
      <c r="H27" s="24" t="str">
        <f>IF(ISNA(VLOOKUP($G27,front!$J$12:$L$17,2,FALSE)),"",VLOOKUP($G27,front!$J$12:$L$17,2,FALSE))</f>
        <v/>
      </c>
      <c r="I27" s="24" t="str">
        <f>IF(ISNA(VLOOKUP($G27,front!$J$12:$L$17,3,FALSE)),"",VLOOKUP($G27,front!$J$12:$L$17,3,FALSE))</f>
        <v/>
      </c>
      <c r="J27" s="171"/>
    </row>
    <row r="28" spans="1:10" s="13" customFormat="1" x14ac:dyDescent="0.2">
      <c r="A28" s="23" t="s">
        <v>10</v>
      </c>
      <c r="B28" s="25">
        <f t="shared" si="2"/>
        <v>45027</v>
      </c>
      <c r="C28" s="101">
        <f t="shared" si="1"/>
        <v>1</v>
      </c>
      <c r="D28" s="154"/>
      <c r="E28" s="157"/>
      <c r="F28" s="154">
        <v>1</v>
      </c>
      <c r="G28" s="156">
        <v>1</v>
      </c>
      <c r="H28" s="24" t="str">
        <f>IF(ISNA(VLOOKUP($G28,front!$J$12:$L$17,2,FALSE)),"",VLOOKUP($G28,front!$J$12:$L$17,2,FALSE))</f>
        <v>SAS ABN</v>
      </c>
      <c r="I28" s="24" t="str">
        <f>IF(ISNA(VLOOKUP($G28,front!$J$12:$L$17,3,FALSE)),"",VLOOKUP($G28,front!$J$12:$L$17,3,FALSE))</f>
        <v>FRAAI</v>
      </c>
      <c r="J28" s="171"/>
    </row>
    <row r="29" spans="1:10" s="13" customFormat="1" x14ac:dyDescent="0.2">
      <c r="A29" s="23" t="s">
        <v>11</v>
      </c>
      <c r="B29" s="25">
        <f t="shared" si="2"/>
        <v>45028</v>
      </c>
      <c r="C29" s="101">
        <f t="shared" si="1"/>
        <v>1</v>
      </c>
      <c r="D29" s="154"/>
      <c r="E29" s="157"/>
      <c r="F29" s="154">
        <v>1</v>
      </c>
      <c r="G29" s="156">
        <v>1</v>
      </c>
      <c r="H29" s="24" t="str">
        <f>IF(ISNA(VLOOKUP($G29,front!$J$12:$L$17,2,FALSE)),"",VLOOKUP($G29,front!$J$12:$L$17,2,FALSE))</f>
        <v>SAS ABN</v>
      </c>
      <c r="I29" s="24" t="str">
        <f>IF(ISNA(VLOOKUP($G29,front!$J$12:$L$17,3,FALSE)),"",VLOOKUP($G29,front!$J$12:$L$17,3,FALSE))</f>
        <v>FRAAI</v>
      </c>
      <c r="J29" s="171"/>
    </row>
    <row r="30" spans="1:10" s="13" customFormat="1" x14ac:dyDescent="0.2">
      <c r="A30" s="23" t="s">
        <v>12</v>
      </c>
      <c r="B30" s="25">
        <f t="shared" si="2"/>
        <v>45029</v>
      </c>
      <c r="C30" s="101">
        <f t="shared" si="1"/>
        <v>1</v>
      </c>
      <c r="D30" s="154"/>
      <c r="E30" s="157"/>
      <c r="F30" s="154">
        <v>1</v>
      </c>
      <c r="G30" s="156">
        <v>1</v>
      </c>
      <c r="H30" s="24" t="str">
        <f>IF(ISNA(VLOOKUP($G30,front!$J$12:$L$17,2,FALSE)),"",VLOOKUP($G30,front!$J$12:$L$17,2,FALSE))</f>
        <v>SAS ABN</v>
      </c>
      <c r="I30" s="24" t="str">
        <f>IF(ISNA(VLOOKUP($G30,front!$J$12:$L$17,3,FALSE)),"",VLOOKUP($G30,front!$J$12:$L$17,3,FALSE))</f>
        <v>FRAAI</v>
      </c>
      <c r="J30" s="171"/>
    </row>
    <row r="31" spans="1:10" s="13" customFormat="1" x14ac:dyDescent="0.2">
      <c r="A31" s="23" t="s">
        <v>13</v>
      </c>
      <c r="B31" s="25">
        <f t="shared" si="2"/>
        <v>45030</v>
      </c>
      <c r="C31" s="101">
        <f t="shared" si="1"/>
        <v>1</v>
      </c>
      <c r="D31" s="154"/>
      <c r="E31" s="157"/>
      <c r="F31" s="154">
        <v>1</v>
      </c>
      <c r="G31" s="156">
        <v>1</v>
      </c>
      <c r="H31" s="24" t="str">
        <f>IF(ISNA(VLOOKUP($G31,front!$J$12:$L$17,2,FALSE)),"",VLOOKUP($G31,front!$J$12:$L$17,2,FALSE))</f>
        <v>SAS ABN</v>
      </c>
      <c r="I31" s="24" t="str">
        <f>IF(ISNA(VLOOKUP($G31,front!$J$12:$L$17,3,FALSE)),"",VLOOKUP($G31,front!$J$12:$L$17,3,FALSE))</f>
        <v>FRAAI</v>
      </c>
      <c r="J31" s="171"/>
    </row>
    <row r="32" spans="1:10" s="13" customFormat="1" x14ac:dyDescent="0.2">
      <c r="A32" s="86" t="s">
        <v>14</v>
      </c>
      <c r="B32" s="87">
        <f t="shared" si="2"/>
        <v>45031</v>
      </c>
      <c r="C32" s="86">
        <f t="shared" si="1"/>
        <v>0</v>
      </c>
      <c r="D32" s="158"/>
      <c r="E32" s="159"/>
      <c r="F32" s="158"/>
      <c r="G32" s="160"/>
      <c r="H32" s="90" t="str">
        <f>IF(ISNA(VLOOKUP($G32,front!$J$12:$L$17,2,FALSE)),"",VLOOKUP($G32,front!$J$12:$L$17,2,FALSE))</f>
        <v/>
      </c>
      <c r="I32" s="90" t="str">
        <f>IF(ISNA(VLOOKUP($G32,front!$J$12:$L$17,3,FALSE)),"",VLOOKUP($G32,front!$J$12:$L$17,3,FALSE))</f>
        <v/>
      </c>
      <c r="J32" s="170"/>
    </row>
    <row r="33" spans="1:11" s="13" customFormat="1" x14ac:dyDescent="0.2">
      <c r="A33" s="86" t="s">
        <v>8</v>
      </c>
      <c r="B33" s="87">
        <f t="shared" si="2"/>
        <v>45032</v>
      </c>
      <c r="C33" s="86">
        <f t="shared" si="1"/>
        <v>0</v>
      </c>
      <c r="D33" s="158"/>
      <c r="E33" s="159"/>
      <c r="F33" s="158"/>
      <c r="G33" s="160"/>
      <c r="H33" s="90" t="str">
        <f>IF(ISNA(VLOOKUP($G33,front!$J$12:$L$17,2,FALSE)),"",VLOOKUP($G33,front!$J$12:$L$17,2,FALSE))</f>
        <v/>
      </c>
      <c r="I33" s="90" t="str">
        <f>IF(ISNA(VLOOKUP($G33,front!$J$12:$L$17,3,FALSE)),"",VLOOKUP($G33,front!$J$12:$L$17,3,FALSE))</f>
        <v/>
      </c>
      <c r="J33" s="170"/>
    </row>
    <row r="34" spans="1:11" s="13" customFormat="1" x14ac:dyDescent="0.2">
      <c r="A34" s="23" t="s">
        <v>9</v>
      </c>
      <c r="B34" s="25">
        <f t="shared" si="2"/>
        <v>45033</v>
      </c>
      <c r="C34" s="101">
        <f t="shared" si="1"/>
        <v>1</v>
      </c>
      <c r="D34" s="154"/>
      <c r="E34" s="157"/>
      <c r="F34" s="154">
        <v>1</v>
      </c>
      <c r="G34" s="156">
        <v>1</v>
      </c>
      <c r="H34" s="24" t="str">
        <f>IF(ISNA(VLOOKUP($G34,front!$J$12:$L$17,2,FALSE)),"",VLOOKUP($G34,front!$J$12:$L$17,2,FALSE))</f>
        <v>SAS ABN</v>
      </c>
      <c r="I34" s="24" t="str">
        <f>IF(ISNA(VLOOKUP($G34,front!$J$12:$L$17,3,FALSE)),"",VLOOKUP($G34,front!$J$12:$L$17,3,FALSE))</f>
        <v>FRAAI</v>
      </c>
      <c r="J34" s="171"/>
    </row>
    <row r="35" spans="1:11" s="13" customFormat="1" x14ac:dyDescent="0.2">
      <c r="A35" s="23" t="s">
        <v>10</v>
      </c>
      <c r="B35" s="25">
        <f t="shared" si="2"/>
        <v>45034</v>
      </c>
      <c r="C35" s="101">
        <f t="shared" si="1"/>
        <v>1</v>
      </c>
      <c r="D35" s="154"/>
      <c r="E35" s="157"/>
      <c r="F35" s="154">
        <v>1</v>
      </c>
      <c r="G35" s="156">
        <v>1</v>
      </c>
      <c r="H35" s="24" t="str">
        <f>IF(ISNA(VLOOKUP($G35,front!$J$12:$L$17,2,FALSE)),"",VLOOKUP($G35,front!$J$12:$L$17,2,FALSE))</f>
        <v>SAS ABN</v>
      </c>
      <c r="I35" s="24" t="str">
        <f>IF(ISNA(VLOOKUP($G35,front!$J$12:$L$17,3,FALSE)),"",VLOOKUP($G35,front!$J$12:$L$17,3,FALSE))</f>
        <v>FRAAI</v>
      </c>
      <c r="J35" s="171"/>
    </row>
    <row r="36" spans="1:11" s="13" customFormat="1" x14ac:dyDescent="0.2">
      <c r="A36" s="23" t="s">
        <v>11</v>
      </c>
      <c r="B36" s="25">
        <f t="shared" si="2"/>
        <v>45035</v>
      </c>
      <c r="C36" s="101">
        <f t="shared" si="1"/>
        <v>1</v>
      </c>
      <c r="D36" s="154"/>
      <c r="E36" s="157"/>
      <c r="F36" s="154">
        <v>1</v>
      </c>
      <c r="G36" s="156">
        <v>1</v>
      </c>
      <c r="H36" s="24" t="str">
        <f>IF(ISNA(VLOOKUP($G36,front!$J$12:$L$17,2,FALSE)),"",VLOOKUP($G36,front!$J$12:$L$17,2,FALSE))</f>
        <v>SAS ABN</v>
      </c>
      <c r="I36" s="24" t="str">
        <f>IF(ISNA(VLOOKUP($G36,front!$J$12:$L$17,3,FALSE)),"",VLOOKUP($G36,front!$J$12:$L$17,3,FALSE))</f>
        <v>FRAAI</v>
      </c>
      <c r="J36" s="171"/>
    </row>
    <row r="37" spans="1:11" s="13" customFormat="1" x14ac:dyDescent="0.2">
      <c r="A37" s="23" t="s">
        <v>12</v>
      </c>
      <c r="B37" s="25">
        <f t="shared" si="2"/>
        <v>45036</v>
      </c>
      <c r="C37" s="101">
        <f t="shared" si="1"/>
        <v>1</v>
      </c>
      <c r="D37" s="154"/>
      <c r="E37" s="157"/>
      <c r="F37" s="154">
        <v>1</v>
      </c>
      <c r="G37" s="156">
        <v>1</v>
      </c>
      <c r="H37" s="24" t="str">
        <f>IF(ISNA(VLOOKUP($G37,front!$J$12:$L$17,2,FALSE)),"",VLOOKUP($G37,front!$J$12:$L$17,2,FALSE))</f>
        <v>SAS ABN</v>
      </c>
      <c r="I37" s="24" t="str">
        <f>IF(ISNA(VLOOKUP($G37,front!$J$12:$L$17,3,FALSE)),"",VLOOKUP($G37,front!$J$12:$L$17,3,FALSE))</f>
        <v>FRAAI</v>
      </c>
      <c r="J37" s="171"/>
    </row>
    <row r="38" spans="1:11" s="13" customFormat="1" x14ac:dyDescent="0.2">
      <c r="A38" s="23" t="s">
        <v>13</v>
      </c>
      <c r="B38" s="25">
        <f t="shared" si="2"/>
        <v>45037</v>
      </c>
      <c r="C38" s="101">
        <f t="shared" si="1"/>
        <v>1</v>
      </c>
      <c r="D38" s="154"/>
      <c r="E38" s="157"/>
      <c r="F38" s="154">
        <v>1</v>
      </c>
      <c r="G38" s="156">
        <v>1</v>
      </c>
      <c r="H38" s="24" t="str">
        <f>IF(ISNA(VLOOKUP($G38,front!$J$12:$L$17,2,FALSE)),"",VLOOKUP($G38,front!$J$12:$L$17,2,FALSE))</f>
        <v>SAS ABN</v>
      </c>
      <c r="I38" s="24" t="str">
        <f>IF(ISNA(VLOOKUP($G38,front!$J$12:$L$17,3,FALSE)),"",VLOOKUP($G38,front!$J$12:$L$17,3,FALSE))</f>
        <v>FRAAI</v>
      </c>
      <c r="J38" s="171"/>
    </row>
    <row r="39" spans="1:11" s="13" customFormat="1" x14ac:dyDescent="0.2">
      <c r="A39" s="86" t="s">
        <v>14</v>
      </c>
      <c r="B39" s="87">
        <f t="shared" si="2"/>
        <v>45038</v>
      </c>
      <c r="C39" s="86">
        <f t="shared" si="1"/>
        <v>0</v>
      </c>
      <c r="D39" s="158"/>
      <c r="E39" s="159"/>
      <c r="F39" s="158"/>
      <c r="G39" s="160"/>
      <c r="H39" s="90" t="str">
        <f>IF(ISNA(VLOOKUP($G39,front!$J$12:$L$17,2,FALSE)),"",VLOOKUP($G39,front!$J$12:$L$17,2,FALSE))</f>
        <v/>
      </c>
      <c r="I39" s="90" t="str">
        <f>IF(ISNA(VLOOKUP($G39,front!$J$12:$L$17,3,FALSE)),"",VLOOKUP($G39,front!$J$12:$L$17,3,FALSE))</f>
        <v/>
      </c>
      <c r="J39" s="170"/>
    </row>
    <row r="40" spans="1:11" s="13" customFormat="1" x14ac:dyDescent="0.2">
      <c r="A40" s="86" t="s">
        <v>8</v>
      </c>
      <c r="B40" s="87">
        <f t="shared" si="2"/>
        <v>45039</v>
      </c>
      <c r="C40" s="86">
        <f t="shared" si="1"/>
        <v>0</v>
      </c>
      <c r="D40" s="158"/>
      <c r="E40" s="159"/>
      <c r="F40" s="158"/>
      <c r="G40" s="160"/>
      <c r="H40" s="90" t="str">
        <f>IF(ISNA(VLOOKUP($G40,front!$J$12:$L$17,2,FALSE)),"",VLOOKUP($G40,front!$J$12:$L$17,2,FALSE))</f>
        <v/>
      </c>
      <c r="I40" s="90" t="str">
        <f>IF(ISNA(VLOOKUP($G40,front!$J$12:$L$17,3,FALSE)),"",VLOOKUP($G40,front!$J$12:$L$17,3,FALSE))</f>
        <v/>
      </c>
      <c r="J40" s="170"/>
    </row>
    <row r="41" spans="1:11" s="13" customFormat="1" x14ac:dyDescent="0.2">
      <c r="A41" s="23" t="s">
        <v>9</v>
      </c>
      <c r="B41" s="25">
        <f t="shared" si="2"/>
        <v>45040</v>
      </c>
      <c r="C41" s="101">
        <f t="shared" si="1"/>
        <v>1</v>
      </c>
      <c r="D41" s="154"/>
      <c r="E41" s="157"/>
      <c r="F41" s="154">
        <v>1</v>
      </c>
      <c r="G41" s="156">
        <v>1</v>
      </c>
      <c r="H41" s="24" t="str">
        <f>IF(ISNA(VLOOKUP($G41,front!$J$12:$L$17,2,FALSE)),"",VLOOKUP($G41,front!$J$12:$L$17,2,FALSE))</f>
        <v>SAS ABN</v>
      </c>
      <c r="I41" s="24" t="str">
        <f>IF(ISNA(VLOOKUP($G41,front!$J$12:$L$17,3,FALSE)),"",VLOOKUP($G41,front!$J$12:$L$17,3,FALSE))</f>
        <v>FRAAI</v>
      </c>
      <c r="J41" s="171"/>
    </row>
    <row r="42" spans="1:11" s="13" customFormat="1" x14ac:dyDescent="0.2">
      <c r="A42" s="23" t="s">
        <v>10</v>
      </c>
      <c r="B42" s="25">
        <f t="shared" si="2"/>
        <v>45041</v>
      </c>
      <c r="C42" s="101">
        <f t="shared" si="1"/>
        <v>1</v>
      </c>
      <c r="D42" s="154"/>
      <c r="E42" s="157"/>
      <c r="F42" s="154">
        <v>1</v>
      </c>
      <c r="G42" s="156">
        <v>1</v>
      </c>
      <c r="H42" s="24" t="str">
        <f>IF(ISNA(VLOOKUP($G42,front!$J$12:$L$17,2,FALSE)),"",VLOOKUP($G42,front!$J$12:$L$17,2,FALSE))</f>
        <v>SAS ABN</v>
      </c>
      <c r="I42" s="24" t="str">
        <f>IF(ISNA(VLOOKUP($G42,front!$J$12:$L$17,3,FALSE)),"",VLOOKUP($G42,front!$J$12:$L$17,3,FALSE))</f>
        <v>FRAAI</v>
      </c>
      <c r="J42" s="171"/>
    </row>
    <row r="43" spans="1:11" s="13" customFormat="1" x14ac:dyDescent="0.2">
      <c r="A43" s="23" t="s">
        <v>11</v>
      </c>
      <c r="B43" s="25">
        <f t="shared" si="2"/>
        <v>45042</v>
      </c>
      <c r="C43" s="101">
        <f t="shared" si="1"/>
        <v>1</v>
      </c>
      <c r="D43" s="154"/>
      <c r="E43" s="157"/>
      <c r="F43" s="154">
        <v>1</v>
      </c>
      <c r="G43" s="156">
        <v>1</v>
      </c>
      <c r="H43" s="24" t="str">
        <f>IF(ISNA(VLOOKUP($G43,front!$J$12:$L$17,2,FALSE)),"",VLOOKUP($G43,front!$J$12:$L$17,2,FALSE))</f>
        <v>SAS ABN</v>
      </c>
      <c r="I43" s="24" t="str">
        <f>IF(ISNA(VLOOKUP($G43,front!$J$12:$L$17,3,FALSE)),"",VLOOKUP($G43,front!$J$12:$L$17,3,FALSE))</f>
        <v>FRAAI</v>
      </c>
      <c r="J43" s="171"/>
    </row>
    <row r="44" spans="1:11" s="13" customFormat="1" x14ac:dyDescent="0.2">
      <c r="A44" s="23" t="s">
        <v>12</v>
      </c>
      <c r="B44" s="25">
        <f t="shared" si="2"/>
        <v>45043</v>
      </c>
      <c r="C44" s="101">
        <f t="shared" si="1"/>
        <v>0</v>
      </c>
      <c r="D44" s="154"/>
      <c r="E44" s="157"/>
      <c r="F44" s="154"/>
      <c r="G44" s="156"/>
      <c r="H44" s="24" t="str">
        <f>IF(ISNA(VLOOKUP($G44,front!$J$12:$L$17,2,FALSE)),"",VLOOKUP($G44,front!$J$12:$L$17,2,FALSE))</f>
        <v/>
      </c>
      <c r="I44" s="24" t="str">
        <f>IF(ISNA(VLOOKUP($G44,front!$J$12:$L$17,3,FALSE)),"",VLOOKUP($G44,front!$J$12:$L$17,3,FALSE))</f>
        <v/>
      </c>
      <c r="J44" s="171"/>
    </row>
    <row r="45" spans="1:11" s="13" customFormat="1" x14ac:dyDescent="0.2">
      <c r="A45" s="23" t="s">
        <v>13</v>
      </c>
      <c r="B45" s="25">
        <f>+B44+1</f>
        <v>45044</v>
      </c>
      <c r="C45" s="101">
        <f t="shared" si="1"/>
        <v>1</v>
      </c>
      <c r="D45" s="154"/>
      <c r="E45" s="157"/>
      <c r="F45" s="154">
        <v>1</v>
      </c>
      <c r="G45" s="156">
        <v>1</v>
      </c>
      <c r="H45" s="24" t="str">
        <f>IF(ISNA(VLOOKUP($G45,front!$J$12:$L$17,2,FALSE)),"",VLOOKUP($G45,front!$J$12:$L$17,2,FALSE))</f>
        <v>SAS ABN</v>
      </c>
      <c r="I45" s="24" t="str">
        <f>IF(ISNA(VLOOKUP($G45,front!$J$12:$L$17,3,FALSE)),"",VLOOKUP($G45,front!$J$12:$L$17,3,FALSE))</f>
        <v>FRAAI</v>
      </c>
      <c r="J45" s="171"/>
    </row>
    <row r="46" spans="1:11" s="13" customFormat="1" x14ac:dyDescent="0.2">
      <c r="A46" s="86" t="s">
        <v>14</v>
      </c>
      <c r="B46" s="87">
        <f t="shared" si="2"/>
        <v>45045</v>
      </c>
      <c r="C46" s="86">
        <f t="shared" si="1"/>
        <v>0</v>
      </c>
      <c r="D46" s="158"/>
      <c r="E46" s="159"/>
      <c r="F46" s="158"/>
      <c r="G46" s="160"/>
      <c r="H46" s="90" t="str">
        <f>IF(ISNA(VLOOKUP($G46,front!$J$12:$L$17,2,FALSE)),"",VLOOKUP($G46,front!$J$12:$L$17,2,FALSE))</f>
        <v/>
      </c>
      <c r="I46" s="90" t="str">
        <f>IF(ISNA(VLOOKUP($G46,front!$J$12:$L$17,3,FALSE)),"",VLOOKUP($G46,front!$J$12:$L$17,3,FALSE))</f>
        <v/>
      </c>
      <c r="J46" s="170"/>
    </row>
    <row r="47" spans="1:11" s="13" customFormat="1" x14ac:dyDescent="0.2">
      <c r="A47" s="86" t="s">
        <v>8</v>
      </c>
      <c r="B47" s="87">
        <f t="shared" si="2"/>
        <v>45046</v>
      </c>
      <c r="C47" s="86">
        <f t="shared" si="1"/>
        <v>0</v>
      </c>
      <c r="D47" s="158"/>
      <c r="E47" s="164"/>
      <c r="F47" s="158"/>
      <c r="G47" s="160"/>
      <c r="H47" s="90" t="str">
        <f>IF(ISNA(VLOOKUP($G47,front!$J$12:$L$17,2,FALSE)),"",VLOOKUP($G47,front!$J$12:$L$17,2,FALSE))</f>
        <v/>
      </c>
      <c r="I47" s="90" t="str">
        <f>IF(ISNA(VLOOKUP($G47,front!$J$12:$L$17,3,FALSE)),"",VLOOKUP($G47,front!$J$12:$L$17,3,FALSE))</f>
        <v/>
      </c>
      <c r="J47" s="170"/>
    </row>
    <row r="48" spans="1:11" s="13" customFormat="1" ht="13.5" thickBot="1" x14ac:dyDescent="0.25">
      <c r="A48" s="92"/>
      <c r="B48" s="93"/>
      <c r="C48" s="94"/>
      <c r="D48" s="165"/>
      <c r="E48" s="166"/>
      <c r="F48" s="167"/>
      <c r="G48" s="168"/>
      <c r="H48" s="96"/>
      <c r="I48" s="96"/>
      <c r="J48" s="172"/>
      <c r="K48"/>
    </row>
    <row r="49" spans="1:12" s="13" customFormat="1" ht="13.5" thickBot="1" x14ac:dyDescent="0.25">
      <c r="A49" s="74"/>
      <c r="B49" s="74"/>
      <c r="C49" s="9">
        <f>SUM(C10:C48)</f>
        <v>13</v>
      </c>
      <c r="D49" s="106">
        <f>SUM(D11:D48)</f>
        <v>0</v>
      </c>
      <c r="F49" s="9">
        <f>SUM(F11:F48)</f>
        <v>13</v>
      </c>
      <c r="H49" s="17"/>
      <c r="I49" s="17"/>
      <c r="J49" s="75"/>
      <c r="K49"/>
    </row>
    <row r="50" spans="1:12" ht="3.75" customHeight="1" x14ac:dyDescent="0.2">
      <c r="A50" s="1"/>
      <c r="B50" s="1"/>
      <c r="C50" s="1"/>
      <c r="D50" s="1"/>
      <c r="E50" s="1"/>
      <c r="F50" s="1"/>
    </row>
    <row r="51" spans="1:12" ht="14.25" customHeight="1" x14ac:dyDescent="0.2">
      <c r="A51" s="40" t="s">
        <v>60</v>
      </c>
      <c r="B51" s="1"/>
      <c r="C51" s="1"/>
      <c r="D51" s="1"/>
      <c r="E51" s="1"/>
      <c r="F51" s="1"/>
    </row>
    <row r="52" spans="1:12" ht="18" customHeight="1" x14ac:dyDescent="0.2">
      <c r="A52" s="45" t="s">
        <v>52</v>
      </c>
      <c r="B52" s="225" t="s">
        <v>53</v>
      </c>
      <c r="C52" s="225"/>
      <c r="D52" s="225"/>
      <c r="E52" s="225"/>
      <c r="F52" s="225"/>
      <c r="G52" s="225"/>
      <c r="H52" s="65"/>
      <c r="I52" s="46" t="s">
        <v>54</v>
      </c>
      <c r="J52" s="46" t="s">
        <v>61</v>
      </c>
      <c r="K52" s="46" t="s">
        <v>55</v>
      </c>
      <c r="L52" s="47" t="s">
        <v>29</v>
      </c>
    </row>
    <row r="53" spans="1:12" x14ac:dyDescent="0.2">
      <c r="A53" s="173"/>
      <c r="B53" s="235"/>
      <c r="C53" s="236"/>
      <c r="D53" s="236"/>
      <c r="E53" s="236"/>
      <c r="F53" s="236"/>
      <c r="G53" s="237"/>
      <c r="H53" s="174"/>
      <c r="I53" s="175"/>
      <c r="J53" s="176"/>
      <c r="K53" s="176"/>
      <c r="L53" s="177"/>
    </row>
    <row r="54" spans="1:12" s="1" customFormat="1" x14ac:dyDescent="0.2">
      <c r="A54" s="178"/>
      <c r="B54" s="238"/>
      <c r="C54" s="239"/>
      <c r="D54" s="239"/>
      <c r="E54" s="239"/>
      <c r="F54" s="239"/>
      <c r="G54" s="240"/>
      <c r="H54" s="179"/>
      <c r="I54" s="180"/>
      <c r="J54" s="181"/>
      <c r="K54" s="181"/>
      <c r="L54" s="182"/>
    </row>
    <row r="55" spans="1:12" s="13" customFormat="1" x14ac:dyDescent="0.2">
      <c r="A55" s="178"/>
      <c r="B55" s="238"/>
      <c r="C55" s="239"/>
      <c r="D55" s="239"/>
      <c r="E55" s="239"/>
      <c r="F55" s="239"/>
      <c r="G55" s="240"/>
      <c r="H55" s="179"/>
      <c r="I55" s="180"/>
      <c r="J55" s="181"/>
      <c r="K55" s="181"/>
      <c r="L55" s="183"/>
    </row>
    <row r="56" spans="1:12" s="13" customFormat="1" x14ac:dyDescent="0.2">
      <c r="A56" s="184"/>
      <c r="B56" s="185"/>
      <c r="C56" s="186"/>
      <c r="D56" s="186"/>
      <c r="E56" s="186"/>
      <c r="F56" s="186"/>
      <c r="G56" s="187"/>
      <c r="H56" s="187"/>
      <c r="I56" s="188"/>
      <c r="J56" s="189"/>
      <c r="K56" s="189"/>
      <c r="L56" s="183"/>
    </row>
    <row r="57" spans="1:12" s="13" customFormat="1" x14ac:dyDescent="0.2">
      <c r="A57" s="184"/>
      <c r="B57" s="185"/>
      <c r="C57" s="186"/>
      <c r="D57" s="186"/>
      <c r="E57" s="186"/>
      <c r="F57" s="186"/>
      <c r="G57" s="187"/>
      <c r="H57" s="187"/>
      <c r="I57" s="188"/>
      <c r="J57" s="189"/>
      <c r="K57" s="189"/>
      <c r="L57" s="183"/>
    </row>
    <row r="58" spans="1:12" s="13" customFormat="1" x14ac:dyDescent="0.2">
      <c r="A58" s="184"/>
      <c r="B58" s="185"/>
      <c r="C58" s="186"/>
      <c r="D58" s="186"/>
      <c r="E58" s="186"/>
      <c r="F58" s="186"/>
      <c r="G58" s="187"/>
      <c r="H58" s="187"/>
      <c r="I58" s="188"/>
      <c r="J58" s="189"/>
      <c r="K58" s="189"/>
      <c r="L58" s="183"/>
    </row>
    <row r="59" spans="1:12" s="13" customFormat="1" x14ac:dyDescent="0.2">
      <c r="A59" s="190"/>
      <c r="B59" s="241"/>
      <c r="C59" s="242"/>
      <c r="D59" s="242"/>
      <c r="E59" s="242"/>
      <c r="F59" s="242"/>
      <c r="G59" s="243"/>
      <c r="H59" s="191"/>
      <c r="I59" s="192"/>
      <c r="J59" s="193"/>
      <c r="K59" s="193"/>
      <c r="L59" s="194"/>
    </row>
    <row r="60" spans="1:12" s="13" customFormat="1" x14ac:dyDescent="0.2">
      <c r="A60"/>
      <c r="B60"/>
      <c r="C60"/>
      <c r="D60"/>
      <c r="E60"/>
      <c r="F60"/>
      <c r="G60"/>
      <c r="H60"/>
      <c r="I60" s="41">
        <f>SUM(I53:I59)</f>
        <v>0</v>
      </c>
      <c r="J60" s="1">
        <f>SUMIF($J$52:$J$59,K60,I$52:I$59)</f>
        <v>0</v>
      </c>
      <c r="K60" s="4" t="s">
        <v>50</v>
      </c>
    </row>
    <row r="61" spans="1:12" s="13" customFormat="1" x14ac:dyDescent="0.2">
      <c r="A61"/>
      <c r="B61"/>
      <c r="C61"/>
      <c r="D61"/>
      <c r="E61"/>
      <c r="F61"/>
      <c r="G61"/>
      <c r="H61"/>
      <c r="I61" s="64">
        <f>+J61+J60</f>
        <v>0</v>
      </c>
      <c r="J61" s="1">
        <f>SUMIF($J$52:$J$59,K61,I$52:I$59)</f>
        <v>0</v>
      </c>
      <c r="K61" s="4" t="s">
        <v>62</v>
      </c>
    </row>
    <row r="62" spans="1:12" x14ac:dyDescent="0.2">
      <c r="J62" s="38" t="s">
        <v>50</v>
      </c>
      <c r="K62" s="38" t="s">
        <v>56</v>
      </c>
    </row>
    <row r="65" spans="1:11" s="138" customFormat="1" ht="6" customHeight="1" x14ac:dyDescent="0.2">
      <c r="K65" s="153"/>
    </row>
    <row r="68" spans="1:11" ht="21.75" customHeight="1" thickBot="1" x14ac:dyDescent="0.25"/>
    <row r="69" spans="1:11" x14ac:dyDescent="0.2">
      <c r="E69" s="107" t="s">
        <v>16</v>
      </c>
      <c r="F69" s="108">
        <f>SUMIF($E$11:$E$48,E69,$D$11:$D$48)</f>
        <v>0</v>
      </c>
    </row>
    <row r="70" spans="1:11" x14ac:dyDescent="0.2">
      <c r="A70" s="78" t="s">
        <v>66</v>
      </c>
      <c r="B70" s="79" t="s">
        <v>67</v>
      </c>
      <c r="E70" s="109" t="s">
        <v>22</v>
      </c>
      <c r="F70" s="108">
        <f t="shared" ref="F70:F79" si="3">SUMIF($E$11:$E$48,E70,$D$11:$D$48)</f>
        <v>0</v>
      </c>
      <c r="J70" s="44" t="s">
        <v>62</v>
      </c>
      <c r="K70" s="44" t="s">
        <v>57</v>
      </c>
    </row>
    <row r="71" spans="1:11" x14ac:dyDescent="0.2">
      <c r="A71" s="116">
        <f t="shared" ref="A71:A76" si="4">SUMIF($G$11:$G$48,$B71,$F$11:$F$48)</f>
        <v>13</v>
      </c>
      <c r="B71" s="1">
        <v>1</v>
      </c>
      <c r="E71" s="109" t="s">
        <v>21</v>
      </c>
      <c r="F71" s="108">
        <f t="shared" si="3"/>
        <v>0</v>
      </c>
      <c r="J71" s="39"/>
      <c r="K71" s="39" t="s">
        <v>59</v>
      </c>
    </row>
    <row r="72" spans="1:11" x14ac:dyDescent="0.2">
      <c r="A72" s="116">
        <f t="shared" si="4"/>
        <v>0</v>
      </c>
      <c r="B72" s="1">
        <v>2</v>
      </c>
      <c r="E72" s="109" t="s">
        <v>18</v>
      </c>
      <c r="F72" s="108">
        <f t="shared" si="3"/>
        <v>0</v>
      </c>
    </row>
    <row r="73" spans="1:11" x14ac:dyDescent="0.2">
      <c r="A73" s="116">
        <f t="shared" si="4"/>
        <v>0</v>
      </c>
      <c r="B73" s="1">
        <v>3</v>
      </c>
      <c r="E73" s="109" t="s">
        <v>73</v>
      </c>
      <c r="F73" s="108">
        <f t="shared" si="3"/>
        <v>0</v>
      </c>
    </row>
    <row r="74" spans="1:11" x14ac:dyDescent="0.2">
      <c r="A74" s="116">
        <f t="shared" si="4"/>
        <v>0</v>
      </c>
      <c r="B74" s="1">
        <v>4</v>
      </c>
      <c r="E74" s="109" t="s">
        <v>74</v>
      </c>
      <c r="F74" s="108">
        <f t="shared" si="3"/>
        <v>0</v>
      </c>
    </row>
    <row r="75" spans="1:11" x14ac:dyDescent="0.2">
      <c r="A75" s="116">
        <f t="shared" si="4"/>
        <v>0</v>
      </c>
      <c r="B75" s="1">
        <v>5</v>
      </c>
      <c r="E75" s="109" t="s">
        <v>26</v>
      </c>
      <c r="F75" s="108">
        <f t="shared" si="3"/>
        <v>0</v>
      </c>
    </row>
    <row r="76" spans="1:11" x14ac:dyDescent="0.2">
      <c r="A76" s="116">
        <f t="shared" si="4"/>
        <v>0</v>
      </c>
      <c r="B76" s="1">
        <v>6</v>
      </c>
      <c r="E76" s="109" t="s">
        <v>25</v>
      </c>
      <c r="F76" s="108">
        <f t="shared" si="3"/>
        <v>0</v>
      </c>
    </row>
    <row r="77" spans="1:11" x14ac:dyDescent="0.2">
      <c r="A77" s="117">
        <f>SUM(A71:A76)</f>
        <v>13</v>
      </c>
      <c r="E77" s="109" t="s">
        <v>46</v>
      </c>
      <c r="F77" s="108">
        <f t="shared" si="3"/>
        <v>0</v>
      </c>
    </row>
    <row r="78" spans="1:11" x14ac:dyDescent="0.2">
      <c r="E78" s="109" t="s">
        <v>48</v>
      </c>
      <c r="F78" s="108">
        <f t="shared" si="3"/>
        <v>0</v>
      </c>
    </row>
    <row r="79" spans="1:11" x14ac:dyDescent="0.2">
      <c r="E79" s="109" t="s">
        <v>50</v>
      </c>
      <c r="F79" s="108">
        <f t="shared" si="3"/>
        <v>0</v>
      </c>
    </row>
    <row r="80" spans="1:11" ht="13.5" thickBot="1" x14ac:dyDescent="0.25">
      <c r="E80" s="108"/>
      <c r="F80" s="108"/>
    </row>
    <row r="81" spans="5:6" ht="13.5" thickBot="1" x14ac:dyDescent="0.25">
      <c r="E81" s="108"/>
      <c r="F81" s="110">
        <f>SUM(F69:F80)</f>
        <v>0</v>
      </c>
    </row>
  </sheetData>
  <sheetProtection sheet="1" objects="1" scenarios="1"/>
  <mergeCells count="11">
    <mergeCell ref="B53:G53"/>
    <mergeCell ref="B54:G54"/>
    <mergeCell ref="B55:G55"/>
    <mergeCell ref="B59:G59"/>
    <mergeCell ref="C2:D2"/>
    <mergeCell ref="C3:D3"/>
    <mergeCell ref="A7:J7"/>
    <mergeCell ref="B52:G52"/>
    <mergeCell ref="D9:E9"/>
    <mergeCell ref="F9:G9"/>
    <mergeCell ref="C4:F4"/>
  </mergeCells>
  <dataValidations count="3">
    <dataValidation type="list" allowBlank="1" showInputMessage="1" showErrorMessage="1" sqref="E11:E48" xr:uid="{00000000-0002-0000-0600-000000000000}">
      <formula1>$E$69:$E$79</formula1>
    </dataValidation>
    <dataValidation type="list" allowBlank="1" showInputMessage="1" showErrorMessage="1" sqref="J53:J59" xr:uid="{00000000-0002-0000-0600-000001000000}">
      <formula1>$J$62:$J$71</formula1>
    </dataValidation>
    <dataValidation type="list" allowBlank="1" showInputMessage="1" showErrorMessage="1" sqref="K53:K59" xr:uid="{00000000-0002-0000-0600-000002000000}">
      <formula1>$K$62:$K$71</formula1>
    </dataValidation>
  </dataValidations>
  <pageMargins left="0.35433070866141736" right="0.27559055118110237" top="0.59055118110236227" bottom="0.74803149606299213" header="0.31496062992125984" footer="0.31496062992125984"/>
  <pageSetup paperSize="9" orientation="portrait" r:id="rId1"/>
  <headerFooter>
    <oddFooter>&amp;L&amp;D&amp;R&amp;F  -  &amp;A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3000000}">
          <x14:formula1>
            <xm:f>front!$J$36:$J$47</xm:f>
          </x14:formula1>
          <xm:sqref>E50:F50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0000"/>
    <pageSetUpPr fitToPage="1"/>
  </sheetPr>
  <dimension ref="A1:O81"/>
  <sheetViews>
    <sheetView showGridLines="0" workbookViewId="0">
      <pane ySplit="12" topLeftCell="A13" activePane="bottomLeft" state="frozen"/>
      <selection activeCell="H45" sqref="H45"/>
      <selection pane="bottomLeft" activeCell="F45" sqref="F45"/>
    </sheetView>
  </sheetViews>
  <sheetFormatPr defaultRowHeight="12.75" x14ac:dyDescent="0.2"/>
  <cols>
    <col min="1" max="1" width="6.85546875" customWidth="1"/>
    <col min="2" max="2" width="8.7109375" customWidth="1"/>
    <col min="3" max="3" width="7" customWidth="1"/>
    <col min="4" max="4" width="7.85546875" customWidth="1"/>
    <col min="5" max="5" width="6.85546875" customWidth="1"/>
    <col min="6" max="6" width="9.42578125" customWidth="1"/>
    <col min="7" max="7" width="7.140625" customWidth="1"/>
    <col min="8" max="9" width="11.85546875" customWidth="1"/>
    <col min="10" max="10" width="18.42578125" customWidth="1"/>
    <col min="11" max="11" width="15.28515625" style="4" customWidth="1"/>
    <col min="12" max="12" width="19.85546875" customWidth="1"/>
    <col min="14" max="14" width="12.42578125" customWidth="1"/>
    <col min="15" max="15" width="32.5703125" customWidth="1"/>
  </cols>
  <sheetData>
    <row r="1" spans="1:15" ht="15.75" x14ac:dyDescent="0.25">
      <c r="A1" s="33"/>
      <c r="B1" s="33"/>
      <c r="C1" s="33"/>
      <c r="D1" s="33"/>
      <c r="E1" s="33"/>
      <c r="F1" s="33"/>
      <c r="G1" s="33"/>
      <c r="H1" s="33"/>
      <c r="I1" s="33"/>
      <c r="J1" s="33"/>
      <c r="O1" s="13"/>
    </row>
    <row r="2" spans="1:15" ht="15.75" x14ac:dyDescent="0.25">
      <c r="A2" s="14" t="s">
        <v>3</v>
      </c>
      <c r="B2" s="148"/>
      <c r="C2" s="217">
        <f>+front!K6</f>
        <v>2023</v>
      </c>
      <c r="D2" s="217"/>
      <c r="E2" s="15"/>
      <c r="F2" s="15"/>
      <c r="G2" s="5"/>
      <c r="H2" s="66"/>
      <c r="I2" s="32"/>
      <c r="J2" s="32"/>
      <c r="O2" s="13"/>
    </row>
    <row r="3" spans="1:15" ht="15.75" x14ac:dyDescent="0.25">
      <c r="A3" s="16" t="s">
        <v>4</v>
      </c>
      <c r="B3" s="149"/>
      <c r="C3" s="246" t="s">
        <v>36</v>
      </c>
      <c r="D3" s="218"/>
      <c r="E3" s="17"/>
      <c r="F3" s="17"/>
      <c r="G3" s="6"/>
      <c r="H3" s="66"/>
      <c r="I3" s="32"/>
      <c r="J3" s="32"/>
      <c r="O3" s="13"/>
    </row>
    <row r="4" spans="1:15" ht="15.75" x14ac:dyDescent="0.25">
      <c r="A4" s="18" t="s">
        <v>32</v>
      </c>
      <c r="B4" s="150"/>
      <c r="C4" s="224" t="str">
        <f>+front!K10</f>
        <v>Egor Lipchinskiy</v>
      </c>
      <c r="D4" s="224"/>
      <c r="E4" s="224"/>
      <c r="F4" s="224"/>
      <c r="G4" s="7"/>
      <c r="H4" s="66"/>
      <c r="I4" s="32"/>
      <c r="J4" s="32"/>
      <c r="O4" s="13"/>
    </row>
    <row r="5" spans="1:15" x14ac:dyDescent="0.2">
      <c r="H5" s="17"/>
      <c r="O5" s="13"/>
    </row>
    <row r="6" spans="1:15" ht="15.75" x14ac:dyDescent="0.25">
      <c r="H6" s="17"/>
      <c r="J6" s="34"/>
      <c r="O6" s="13"/>
    </row>
    <row r="7" spans="1:15" ht="18.75" x14ac:dyDescent="0.3">
      <c r="A7" s="244" t="str">
        <f>+front!A7</f>
        <v>ISx4 Timesheet</v>
      </c>
      <c r="B7" s="244"/>
      <c r="C7" s="244"/>
      <c r="D7" s="244"/>
      <c r="E7" s="244"/>
      <c r="F7" s="244"/>
      <c r="G7" s="244"/>
      <c r="H7" s="244"/>
      <c r="I7" s="244"/>
      <c r="J7" s="244"/>
      <c r="O7" s="13"/>
    </row>
    <row r="8" spans="1:15" ht="13.5" thickBot="1" x14ac:dyDescent="0.25">
      <c r="D8" s="103">
        <f>SUM(D11:D48)</f>
        <v>0</v>
      </c>
      <c r="E8" s="76" t="str">
        <f>IF(F81&lt;&gt;D8,"Out","ok")</f>
        <v>ok</v>
      </c>
      <c r="F8" s="103">
        <f>SUM(F11:F48)</f>
        <v>15</v>
      </c>
      <c r="O8" s="13"/>
    </row>
    <row r="9" spans="1:15" ht="13.5" thickBot="1" x14ac:dyDescent="0.25">
      <c r="A9" s="1">
        <f>VLOOKUP(C3,front!G36:H47,2,FALSE)</f>
        <v>23</v>
      </c>
      <c r="B9" s="76" t="str">
        <f>IF(C9&lt;&gt;A9,"Out","ok")</f>
        <v>Out</v>
      </c>
      <c r="C9" s="105">
        <f>+C49</f>
        <v>15</v>
      </c>
      <c r="D9" s="220" t="s">
        <v>68</v>
      </c>
      <c r="E9" s="221"/>
      <c r="F9" s="245" t="s">
        <v>67</v>
      </c>
      <c r="G9" s="223"/>
      <c r="H9" s="76" t="str">
        <f>IF(A77&lt;&gt;F8,"Out","ok")</f>
        <v>ok</v>
      </c>
      <c r="L9" s="42"/>
      <c r="M9" s="13"/>
      <c r="N9" s="13"/>
      <c r="O9" s="13"/>
    </row>
    <row r="10" spans="1:15" x14ac:dyDescent="0.2">
      <c r="A10" s="10" t="s">
        <v>6</v>
      </c>
      <c r="B10" s="11" t="s">
        <v>7</v>
      </c>
      <c r="C10" s="21" t="s">
        <v>15</v>
      </c>
      <c r="D10" s="10" t="s">
        <v>69</v>
      </c>
      <c r="E10" s="12" t="s">
        <v>70</v>
      </c>
      <c r="F10" s="11" t="s">
        <v>69</v>
      </c>
      <c r="G10" s="12" t="s">
        <v>71</v>
      </c>
      <c r="H10" s="11" t="s">
        <v>1</v>
      </c>
      <c r="I10" s="11" t="s">
        <v>2</v>
      </c>
      <c r="J10" s="20" t="s">
        <v>29</v>
      </c>
      <c r="K10" s="8"/>
      <c r="L10" s="42"/>
      <c r="M10" s="13"/>
      <c r="N10" s="13"/>
      <c r="O10" s="13"/>
    </row>
    <row r="11" spans="1:15" x14ac:dyDescent="0.2">
      <c r="A11" s="81" t="s">
        <v>14</v>
      </c>
      <c r="B11" s="82"/>
      <c r="C11" s="81">
        <f t="shared" ref="C11:C12" si="0">D11+F11</f>
        <v>0</v>
      </c>
      <c r="D11" s="161"/>
      <c r="E11" s="162"/>
      <c r="F11" s="161"/>
      <c r="G11" s="163"/>
      <c r="H11" s="84" t="str">
        <f>IF(ISNA(VLOOKUP($G11,front!$J$12:$L$17,2,FALSE)),"",VLOOKUP($G11,front!$J$12:$L$17,2,FALSE))</f>
        <v/>
      </c>
      <c r="I11" s="84" t="str">
        <f>IF(ISNA(VLOOKUP($G11,front!$J$12:$L$17,3,FALSE)),"",VLOOKUP($G11,front!$J$12:$L$17,3,FALSE))</f>
        <v/>
      </c>
      <c r="J11" s="169"/>
      <c r="K11" s="13"/>
      <c r="L11" s="42"/>
      <c r="M11" s="13"/>
      <c r="N11" s="13"/>
      <c r="O11" s="13"/>
    </row>
    <row r="12" spans="1:15" s="8" customFormat="1" x14ac:dyDescent="0.2">
      <c r="A12" s="86" t="s">
        <v>8</v>
      </c>
      <c r="B12" s="87"/>
      <c r="C12" s="86">
        <f t="shared" si="0"/>
        <v>0</v>
      </c>
      <c r="D12" s="158"/>
      <c r="E12" s="164"/>
      <c r="F12" s="158"/>
      <c r="G12" s="160"/>
      <c r="H12" s="90" t="str">
        <f>IF(ISNA(VLOOKUP($G12,front!$J$12:$L$17,2,FALSE)),"",VLOOKUP($G12,front!$J$12:$L$17,2,FALSE))</f>
        <v/>
      </c>
      <c r="I12" s="90" t="str">
        <f>IF(ISNA(VLOOKUP($G12,front!$J$12:$L$17,3,FALSE)),"",VLOOKUP($G12,front!$J$12:$L$17,3,FALSE))</f>
        <v/>
      </c>
      <c r="J12" s="170"/>
      <c r="K12" s="13"/>
      <c r="M12" s="13"/>
      <c r="N12" s="13"/>
      <c r="O12" s="13"/>
    </row>
    <row r="13" spans="1:15" s="13" customFormat="1" x14ac:dyDescent="0.2">
      <c r="A13" s="23" t="s">
        <v>9</v>
      </c>
      <c r="B13" s="25">
        <v>45047</v>
      </c>
      <c r="C13" s="101">
        <f>D13+F13</f>
        <v>1</v>
      </c>
      <c r="D13" s="154"/>
      <c r="E13" s="155"/>
      <c r="F13" s="154">
        <v>1</v>
      </c>
      <c r="G13" s="156">
        <v>1</v>
      </c>
      <c r="H13" s="24" t="str">
        <f>IF(ISNA(VLOOKUP($G13,front!$J$12:$L$17,2,FALSE)),"",VLOOKUP($G13,front!$J$12:$L$17,2,FALSE))</f>
        <v>SAS ABN</v>
      </c>
      <c r="I13" s="24" t="str">
        <f>IF(ISNA(VLOOKUP($G13,front!$J$12:$L$17,3,FALSE)),"",VLOOKUP($G13,front!$J$12:$L$17,3,FALSE))</f>
        <v>FRAAI</v>
      </c>
      <c r="J13" s="171"/>
      <c r="M13" s="8"/>
      <c r="N13" s="8"/>
    </row>
    <row r="14" spans="1:15" s="13" customFormat="1" x14ac:dyDescent="0.2">
      <c r="A14" s="23" t="s">
        <v>10</v>
      </c>
      <c r="B14" s="25">
        <f t="shared" ref="B14:B17" si="1">+B13+1</f>
        <v>45048</v>
      </c>
      <c r="C14" s="101">
        <f t="shared" ref="C14:C47" si="2">D14+F14</f>
        <v>1</v>
      </c>
      <c r="D14" s="154"/>
      <c r="E14" s="155"/>
      <c r="F14" s="154">
        <v>1</v>
      </c>
      <c r="G14" s="156">
        <v>1</v>
      </c>
      <c r="H14" s="24" t="str">
        <f>IF(ISNA(VLOOKUP($G14,front!$J$12:$L$17,2,FALSE)),"",VLOOKUP($G14,front!$J$12:$L$17,2,FALSE))</f>
        <v>SAS ABN</v>
      </c>
      <c r="I14" s="24" t="str">
        <f>IF(ISNA(VLOOKUP($G14,front!$J$12:$L$17,3,FALSE)),"",VLOOKUP($G14,front!$J$12:$L$17,3,FALSE))</f>
        <v>FRAAI</v>
      </c>
      <c r="J14" s="171"/>
    </row>
    <row r="15" spans="1:15" s="13" customFormat="1" x14ac:dyDescent="0.2">
      <c r="A15" s="23" t="s">
        <v>11</v>
      </c>
      <c r="B15" s="25">
        <f t="shared" si="1"/>
        <v>45049</v>
      </c>
      <c r="C15" s="101">
        <f t="shared" si="2"/>
        <v>1</v>
      </c>
      <c r="D15" s="154"/>
      <c r="E15" s="157"/>
      <c r="F15" s="154">
        <v>1</v>
      </c>
      <c r="G15" s="156">
        <v>1</v>
      </c>
      <c r="H15" s="24" t="str">
        <f>IF(ISNA(VLOOKUP($G15,front!$J$12:$L$17,2,FALSE)),"",VLOOKUP($G15,front!$J$12:$L$17,2,FALSE))</f>
        <v>SAS ABN</v>
      </c>
      <c r="I15" s="24" t="str">
        <f>IF(ISNA(VLOOKUP($G15,front!$J$12:$L$17,3,FALSE)),"",VLOOKUP($G15,front!$J$12:$L$17,3,FALSE))</f>
        <v>FRAAI</v>
      </c>
      <c r="J15" s="171"/>
    </row>
    <row r="16" spans="1:15" s="13" customFormat="1" x14ac:dyDescent="0.2">
      <c r="A16" s="23" t="s">
        <v>12</v>
      </c>
      <c r="B16" s="25">
        <f t="shared" si="1"/>
        <v>45050</v>
      </c>
      <c r="C16" s="101">
        <f t="shared" si="2"/>
        <v>1</v>
      </c>
      <c r="D16" s="154"/>
      <c r="E16" s="157"/>
      <c r="F16" s="154">
        <v>1</v>
      </c>
      <c r="G16" s="156">
        <v>1</v>
      </c>
      <c r="H16" s="24"/>
      <c r="I16" s="24" t="str">
        <f>IF(ISNA(VLOOKUP($G16,front!$J$12:$L$17,3,FALSE)),"",VLOOKUP($G16,front!$J$12:$L$17,3,FALSE))</f>
        <v>FRAAI</v>
      </c>
      <c r="J16" s="171"/>
    </row>
    <row r="17" spans="1:10" s="13" customFormat="1" x14ac:dyDescent="0.2">
      <c r="A17" s="23" t="s">
        <v>13</v>
      </c>
      <c r="B17" s="25">
        <f t="shared" si="1"/>
        <v>45051</v>
      </c>
      <c r="C17" s="101">
        <f t="shared" si="2"/>
        <v>0</v>
      </c>
      <c r="D17" s="154">
        <v>0</v>
      </c>
      <c r="E17" s="157" t="s">
        <v>22</v>
      </c>
      <c r="F17" s="154"/>
      <c r="G17" s="156"/>
      <c r="H17" s="24" t="str">
        <f>IF(ISNA(VLOOKUP($G17,front!$J$12:$L$17,2,FALSE)),"",VLOOKUP($G17,front!$J$12:$L$17,2,FALSE))</f>
        <v/>
      </c>
      <c r="I17" s="24" t="str">
        <f>IF(ISNA(VLOOKUP($G17,front!$J$12:$L$17,3,FALSE)),"",VLOOKUP($G17,front!$J$12:$L$17,3,FALSE))</f>
        <v/>
      </c>
      <c r="J17" s="171"/>
    </row>
    <row r="18" spans="1:10" s="13" customFormat="1" x14ac:dyDescent="0.2">
      <c r="A18" s="86" t="s">
        <v>14</v>
      </c>
      <c r="B18" s="87">
        <f t="shared" ref="B18:B43" si="3">+B17+1</f>
        <v>45052</v>
      </c>
      <c r="C18" s="86">
        <f t="shared" si="2"/>
        <v>0</v>
      </c>
      <c r="D18" s="158"/>
      <c r="E18" s="159"/>
      <c r="F18" s="158"/>
      <c r="G18" s="160"/>
      <c r="H18" s="90" t="str">
        <f>IF(ISNA(VLOOKUP($G18,front!$J$12:$L$17,2,FALSE)),"",VLOOKUP($G18,front!$J$12:$L$17,2,FALSE))</f>
        <v/>
      </c>
      <c r="I18" s="90" t="str">
        <f>IF(ISNA(VLOOKUP($G18,front!$J$12:$L$17,3,FALSE)),"",VLOOKUP($G18,front!$J$12:$L$17,3,FALSE))</f>
        <v/>
      </c>
      <c r="J18" s="170"/>
    </row>
    <row r="19" spans="1:10" s="13" customFormat="1" x14ac:dyDescent="0.2">
      <c r="A19" s="86" t="s">
        <v>8</v>
      </c>
      <c r="B19" s="87">
        <f t="shared" si="3"/>
        <v>45053</v>
      </c>
      <c r="C19" s="86">
        <f t="shared" si="2"/>
        <v>0</v>
      </c>
      <c r="D19" s="158"/>
      <c r="E19" s="159"/>
      <c r="F19" s="158"/>
      <c r="G19" s="160"/>
      <c r="H19" s="90" t="str">
        <f>IF(ISNA(VLOOKUP($G19,front!$J$12:$L$17,2,FALSE)),"",VLOOKUP($G19,front!$J$12:$L$17,2,FALSE))</f>
        <v/>
      </c>
      <c r="I19" s="90" t="str">
        <f>IF(ISNA(VLOOKUP($G19,front!$J$12:$L$17,3,FALSE)),"",VLOOKUP($G19,front!$J$12:$L$17,3,FALSE))</f>
        <v/>
      </c>
      <c r="J19" s="170"/>
    </row>
    <row r="20" spans="1:10" s="13" customFormat="1" x14ac:dyDescent="0.2">
      <c r="A20" s="23" t="s">
        <v>9</v>
      </c>
      <c r="B20" s="25">
        <f t="shared" si="3"/>
        <v>45054</v>
      </c>
      <c r="C20" s="101">
        <f t="shared" si="2"/>
        <v>0</v>
      </c>
      <c r="D20" s="154">
        <v>0</v>
      </c>
      <c r="E20" s="156" t="s">
        <v>18</v>
      </c>
      <c r="F20" s="154"/>
      <c r="G20" s="195"/>
      <c r="H20" s="24" t="str">
        <f>IF(ISNA(VLOOKUP($E20,front!$J$12:$L$17,2,FALSE)),"",VLOOKUP($E20,front!$J$12:$L$17,2,FALSE))</f>
        <v/>
      </c>
      <c r="I20" s="24" t="str">
        <f>IF(ISNA(VLOOKUP($E20,front!$J$12:$L$17,3,FALSE)),"",VLOOKUP($E20,front!$J$12:$L$17,3,FALSE))</f>
        <v/>
      </c>
      <c r="J20" s="171"/>
    </row>
    <row r="21" spans="1:10" s="13" customFormat="1" x14ac:dyDescent="0.2">
      <c r="A21" s="23" t="s">
        <v>10</v>
      </c>
      <c r="B21" s="25">
        <f t="shared" si="3"/>
        <v>45055</v>
      </c>
      <c r="C21" s="101">
        <f t="shared" si="2"/>
        <v>0</v>
      </c>
      <c r="D21" s="154">
        <v>0</v>
      </c>
      <c r="E21" s="156" t="s">
        <v>18</v>
      </c>
      <c r="F21" s="154"/>
      <c r="G21" s="195"/>
      <c r="H21" s="24" t="str">
        <f>IF(ISNA(VLOOKUP($E21,front!$J$12:$L$17,2,FALSE)),"",VLOOKUP($E21,front!$J$12:$L$17,2,FALSE))</f>
        <v/>
      </c>
      <c r="I21" s="24" t="str">
        <f>IF(ISNA(VLOOKUP($E21,front!$J$12:$L$17,3,FALSE)),"",VLOOKUP($E21,front!$J$12:$L$17,3,FALSE))</f>
        <v/>
      </c>
      <c r="J21" s="171"/>
    </row>
    <row r="22" spans="1:10" s="13" customFormat="1" x14ac:dyDescent="0.2">
      <c r="A22" s="23" t="s">
        <v>11</v>
      </c>
      <c r="B22" s="25">
        <f t="shared" si="3"/>
        <v>45056</v>
      </c>
      <c r="C22" s="101">
        <f t="shared" si="2"/>
        <v>0</v>
      </c>
      <c r="D22" s="154">
        <v>0</v>
      </c>
      <c r="E22" s="156" t="s">
        <v>18</v>
      </c>
      <c r="F22" s="154"/>
      <c r="G22" s="195"/>
      <c r="H22" s="24" t="str">
        <f>IF(ISNA(VLOOKUP($E22,front!$J$12:$L$17,2,FALSE)),"",VLOOKUP($E22,front!$J$12:$L$17,2,FALSE))</f>
        <v/>
      </c>
      <c r="I22" s="24" t="str">
        <f>IF(ISNA(VLOOKUP($E22,front!$J$12:$L$17,3,FALSE)),"",VLOOKUP($E22,front!$J$12:$L$17,3,FALSE))</f>
        <v/>
      </c>
      <c r="J22" s="171"/>
    </row>
    <row r="23" spans="1:10" s="13" customFormat="1" x14ac:dyDescent="0.2">
      <c r="A23" s="23" t="s">
        <v>12</v>
      </c>
      <c r="B23" s="25">
        <f t="shared" si="3"/>
        <v>45057</v>
      </c>
      <c r="C23" s="101">
        <f t="shared" si="2"/>
        <v>1</v>
      </c>
      <c r="D23" s="154"/>
      <c r="E23" s="157"/>
      <c r="F23" s="154">
        <v>1</v>
      </c>
      <c r="G23" s="156">
        <v>1</v>
      </c>
      <c r="H23" s="24" t="str">
        <f>IF(ISNA(VLOOKUP($G23,front!$J$12:$L$17,2,FALSE)),"",VLOOKUP($G23,front!$J$12:$L$17,2,FALSE))</f>
        <v>SAS ABN</v>
      </c>
      <c r="I23" s="24" t="str">
        <f>IF(ISNA(VLOOKUP($G23,front!$J$12:$L$17,3,FALSE)),"",VLOOKUP($G23,front!$J$12:$L$17,3,FALSE))</f>
        <v>FRAAI</v>
      </c>
      <c r="J23" s="171"/>
    </row>
    <row r="24" spans="1:10" s="13" customFormat="1" x14ac:dyDescent="0.2">
      <c r="A24" s="23" t="s">
        <v>13</v>
      </c>
      <c r="B24" s="25">
        <f t="shared" si="3"/>
        <v>45058</v>
      </c>
      <c r="C24" s="101">
        <f t="shared" si="2"/>
        <v>1</v>
      </c>
      <c r="D24" s="154"/>
      <c r="E24" s="157"/>
      <c r="F24" s="154">
        <v>1</v>
      </c>
      <c r="G24" s="156">
        <v>1</v>
      </c>
      <c r="H24" s="24" t="str">
        <f>IF(ISNA(VLOOKUP($G24,front!$J$12:$L$17,2,FALSE)),"",VLOOKUP($G24,front!$J$12:$L$17,2,FALSE))</f>
        <v>SAS ABN</v>
      </c>
      <c r="I24" s="24" t="str">
        <f>IF(ISNA(VLOOKUP($G24,front!$J$12:$L$17,3,FALSE)),"",VLOOKUP($G24,front!$J$12:$L$17,3,FALSE))</f>
        <v>FRAAI</v>
      </c>
      <c r="J24" s="171"/>
    </row>
    <row r="25" spans="1:10" s="13" customFormat="1" x14ac:dyDescent="0.2">
      <c r="A25" s="86" t="s">
        <v>14</v>
      </c>
      <c r="B25" s="87">
        <f t="shared" si="3"/>
        <v>45059</v>
      </c>
      <c r="C25" s="86">
        <f t="shared" si="2"/>
        <v>0</v>
      </c>
      <c r="D25" s="158"/>
      <c r="E25" s="159"/>
      <c r="F25" s="158"/>
      <c r="G25" s="160"/>
      <c r="H25" s="90" t="str">
        <f>IF(ISNA(VLOOKUP($G25,front!$J$12:$L$17,2,FALSE)),"",VLOOKUP($G25,front!$J$12:$L$17,2,FALSE))</f>
        <v/>
      </c>
      <c r="I25" s="90" t="str">
        <f>IF(ISNA(VLOOKUP($G25,front!$J$12:$L$17,3,FALSE)),"",VLOOKUP($G25,front!$J$12:$L$17,3,FALSE))</f>
        <v/>
      </c>
      <c r="J25" s="170"/>
    </row>
    <row r="26" spans="1:10" s="13" customFormat="1" x14ac:dyDescent="0.2">
      <c r="A26" s="86" t="s">
        <v>8</v>
      </c>
      <c r="B26" s="87">
        <f t="shared" si="3"/>
        <v>45060</v>
      </c>
      <c r="C26" s="86">
        <f t="shared" si="2"/>
        <v>0</v>
      </c>
      <c r="D26" s="158"/>
      <c r="E26" s="159"/>
      <c r="F26" s="158"/>
      <c r="G26" s="160"/>
      <c r="H26" s="90" t="str">
        <f>IF(ISNA(VLOOKUP($G26,front!$J$12:$L$17,2,FALSE)),"",VLOOKUP($G26,front!$J$12:$L$17,2,FALSE))</f>
        <v/>
      </c>
      <c r="I26" s="90" t="str">
        <f>IF(ISNA(VLOOKUP($G26,front!$J$12:$L$17,3,FALSE)),"",VLOOKUP($G26,front!$J$12:$L$17,3,FALSE))</f>
        <v/>
      </c>
      <c r="J26" s="170"/>
    </row>
    <row r="27" spans="1:10" s="13" customFormat="1" x14ac:dyDescent="0.2">
      <c r="A27" s="23" t="s">
        <v>9</v>
      </c>
      <c r="B27" s="25">
        <f t="shared" si="3"/>
        <v>45061</v>
      </c>
      <c r="C27" s="101">
        <f t="shared" si="2"/>
        <v>1</v>
      </c>
      <c r="D27" s="154"/>
      <c r="E27" s="157"/>
      <c r="F27" s="154">
        <v>1</v>
      </c>
      <c r="G27" s="156">
        <v>1</v>
      </c>
      <c r="H27" s="24" t="str">
        <f>IF(ISNA(VLOOKUP($G27,front!$J$12:$L$17,2,FALSE)),"",VLOOKUP($G27,front!$J$12:$L$17,2,FALSE))</f>
        <v>SAS ABN</v>
      </c>
      <c r="I27" s="24" t="str">
        <f>IF(ISNA(VLOOKUP($G27,front!$J$12:$L$17,3,FALSE)),"",VLOOKUP($G27,front!$J$12:$L$17,3,FALSE))</f>
        <v>FRAAI</v>
      </c>
      <c r="J27" s="171"/>
    </row>
    <row r="28" spans="1:10" s="13" customFormat="1" x14ac:dyDescent="0.2">
      <c r="A28" s="23" t="s">
        <v>10</v>
      </c>
      <c r="B28" s="25">
        <f t="shared" si="3"/>
        <v>45062</v>
      </c>
      <c r="C28" s="101">
        <f t="shared" si="2"/>
        <v>1</v>
      </c>
      <c r="D28" s="154"/>
      <c r="E28" s="157"/>
      <c r="F28" s="154">
        <v>1</v>
      </c>
      <c r="G28" s="156">
        <v>1</v>
      </c>
      <c r="H28" s="24" t="str">
        <f>IF(ISNA(VLOOKUP($G28,front!$J$12:$L$17,2,FALSE)),"",VLOOKUP($G28,front!$J$12:$L$17,2,FALSE))</f>
        <v>SAS ABN</v>
      </c>
      <c r="I28" s="24" t="str">
        <f>IF(ISNA(VLOOKUP($G28,front!$J$12:$L$17,3,FALSE)),"",VLOOKUP($G28,front!$J$12:$L$17,3,FALSE))</f>
        <v>FRAAI</v>
      </c>
      <c r="J28" s="171"/>
    </row>
    <row r="29" spans="1:10" s="13" customFormat="1" x14ac:dyDescent="0.2">
      <c r="A29" s="23" t="s">
        <v>11</v>
      </c>
      <c r="B29" s="25">
        <f t="shared" si="3"/>
        <v>45063</v>
      </c>
      <c r="C29" s="101">
        <f t="shared" si="2"/>
        <v>1</v>
      </c>
      <c r="D29" s="154"/>
      <c r="E29" s="157"/>
      <c r="F29" s="154">
        <v>1</v>
      </c>
      <c r="G29" s="156">
        <v>1</v>
      </c>
      <c r="H29" s="24" t="str">
        <f>IF(ISNA(VLOOKUP($G29,front!$J$12:$L$17,2,FALSE)),"",VLOOKUP($G29,front!$J$12:$L$17,2,FALSE))</f>
        <v>SAS ABN</v>
      </c>
      <c r="I29" s="24" t="str">
        <f>IF(ISNA(VLOOKUP($G29,front!$J$12:$L$17,3,FALSE)),"",VLOOKUP($G29,front!$J$12:$L$17,3,FALSE))</f>
        <v>FRAAI</v>
      </c>
      <c r="J29" s="171"/>
    </row>
    <row r="30" spans="1:10" s="13" customFormat="1" x14ac:dyDescent="0.2">
      <c r="A30" s="23" t="s">
        <v>12</v>
      </c>
      <c r="B30" s="25">
        <f t="shared" si="3"/>
        <v>45064</v>
      </c>
      <c r="C30" s="101">
        <f t="shared" si="2"/>
        <v>0</v>
      </c>
      <c r="D30" s="154">
        <v>0</v>
      </c>
      <c r="E30" s="157" t="s">
        <v>22</v>
      </c>
      <c r="F30" s="154"/>
      <c r="G30" s="156"/>
      <c r="H30" s="24" t="str">
        <f>IF(ISNA(VLOOKUP($G30,front!$J$12:$L$17,2,FALSE)),"",VLOOKUP($G30,front!$J$12:$L$17,2,FALSE))</f>
        <v/>
      </c>
      <c r="I30" s="24" t="str">
        <f>IF(ISNA(VLOOKUP($G30,front!$J$12:$L$17,3,FALSE)),"",VLOOKUP($G30,front!$J$12:$L$17,3,FALSE))</f>
        <v/>
      </c>
      <c r="J30" s="171"/>
    </row>
    <row r="31" spans="1:10" s="13" customFormat="1" x14ac:dyDescent="0.2">
      <c r="A31" s="23" t="s">
        <v>13</v>
      </c>
      <c r="B31" s="25">
        <f t="shared" si="3"/>
        <v>45065</v>
      </c>
      <c r="C31" s="101">
        <f t="shared" si="2"/>
        <v>1</v>
      </c>
      <c r="D31" s="154"/>
      <c r="E31" s="157"/>
      <c r="F31" s="154">
        <v>1</v>
      </c>
      <c r="G31" s="156">
        <v>1</v>
      </c>
      <c r="H31" s="24" t="str">
        <f>IF(ISNA(VLOOKUP($G31,front!$J$12:$L$17,2,FALSE)),"",VLOOKUP($G31,front!$J$12:$L$17,2,FALSE))</f>
        <v>SAS ABN</v>
      </c>
      <c r="I31" s="24" t="str">
        <f>IF(ISNA(VLOOKUP($G31,front!$J$12:$L$17,3,FALSE)),"",VLOOKUP($G31,front!$J$12:$L$17,3,FALSE))</f>
        <v>FRAAI</v>
      </c>
      <c r="J31" s="171"/>
    </row>
    <row r="32" spans="1:10" s="13" customFormat="1" x14ac:dyDescent="0.2">
      <c r="A32" s="86" t="s">
        <v>14</v>
      </c>
      <c r="B32" s="87">
        <f t="shared" si="3"/>
        <v>45066</v>
      </c>
      <c r="C32" s="86">
        <f t="shared" si="2"/>
        <v>0</v>
      </c>
      <c r="D32" s="158"/>
      <c r="E32" s="159"/>
      <c r="F32" s="158"/>
      <c r="G32" s="160"/>
      <c r="H32" s="90" t="str">
        <f>IF(ISNA(VLOOKUP($G32,front!$J$12:$L$17,2,FALSE)),"",VLOOKUP($G32,front!$J$12:$L$17,2,FALSE))</f>
        <v/>
      </c>
      <c r="I32" s="90" t="str">
        <f>IF(ISNA(VLOOKUP($G32,front!$J$12:$L$17,3,FALSE)),"",VLOOKUP($G32,front!$J$12:$L$17,3,FALSE))</f>
        <v/>
      </c>
      <c r="J32" s="170"/>
    </row>
    <row r="33" spans="1:11" s="13" customFormat="1" x14ac:dyDescent="0.2">
      <c r="A33" s="86" t="s">
        <v>8</v>
      </c>
      <c r="B33" s="87">
        <f t="shared" si="3"/>
        <v>45067</v>
      </c>
      <c r="C33" s="86">
        <f t="shared" si="2"/>
        <v>0</v>
      </c>
      <c r="D33" s="158"/>
      <c r="E33" s="159"/>
      <c r="F33" s="158"/>
      <c r="G33" s="160"/>
      <c r="H33" s="90" t="str">
        <f>IF(ISNA(VLOOKUP($G33,front!$J$12:$L$17,2,FALSE)),"",VLOOKUP($G33,front!$J$12:$L$17,2,FALSE))</f>
        <v/>
      </c>
      <c r="I33" s="90" t="str">
        <f>IF(ISNA(VLOOKUP($G33,front!$J$12:$L$17,3,FALSE)),"",VLOOKUP($G33,front!$J$12:$L$17,3,FALSE))</f>
        <v/>
      </c>
      <c r="J33" s="170"/>
    </row>
    <row r="34" spans="1:11" s="13" customFormat="1" x14ac:dyDescent="0.2">
      <c r="A34" s="23" t="s">
        <v>9</v>
      </c>
      <c r="B34" s="25">
        <f t="shared" si="3"/>
        <v>45068</v>
      </c>
      <c r="C34" s="101">
        <f t="shared" si="2"/>
        <v>1</v>
      </c>
      <c r="D34" s="154"/>
      <c r="E34" s="157"/>
      <c r="F34" s="154">
        <v>1</v>
      </c>
      <c r="G34" s="156">
        <v>1</v>
      </c>
      <c r="H34" s="24" t="str">
        <f>IF(ISNA(VLOOKUP($G34,front!$J$12:$L$17,2,FALSE)),"",VLOOKUP($G34,front!$J$12:$L$17,2,FALSE))</f>
        <v>SAS ABN</v>
      </c>
      <c r="I34" s="24" t="str">
        <f>IF(ISNA(VLOOKUP($G34,front!$J$12:$L$17,3,FALSE)),"",VLOOKUP($G34,front!$J$12:$L$17,3,FALSE))</f>
        <v>FRAAI</v>
      </c>
      <c r="J34" s="171"/>
    </row>
    <row r="35" spans="1:11" s="13" customFormat="1" x14ac:dyDescent="0.2">
      <c r="A35" s="23" t="s">
        <v>10</v>
      </c>
      <c r="B35" s="25">
        <f t="shared" si="3"/>
        <v>45069</v>
      </c>
      <c r="C35" s="101">
        <f t="shared" si="2"/>
        <v>1</v>
      </c>
      <c r="D35" s="154"/>
      <c r="E35" s="157"/>
      <c r="F35" s="154">
        <v>1</v>
      </c>
      <c r="G35" s="156">
        <v>1</v>
      </c>
      <c r="H35" s="24" t="str">
        <f>IF(ISNA(VLOOKUP($G35,front!$J$12:$L$17,2,FALSE)),"",VLOOKUP($G35,front!$J$12:$L$17,2,FALSE))</f>
        <v>SAS ABN</v>
      </c>
      <c r="I35" s="24" t="str">
        <f>IF(ISNA(VLOOKUP($G35,front!$J$12:$L$17,3,FALSE)),"",VLOOKUP($G35,front!$J$12:$L$17,3,FALSE))</f>
        <v>FRAAI</v>
      </c>
      <c r="J35" s="171"/>
    </row>
    <row r="36" spans="1:11" s="13" customFormat="1" x14ac:dyDescent="0.2">
      <c r="A36" s="23" t="s">
        <v>11</v>
      </c>
      <c r="B36" s="25">
        <f t="shared" si="3"/>
        <v>45070</v>
      </c>
      <c r="C36" s="101">
        <f t="shared" si="2"/>
        <v>1</v>
      </c>
      <c r="D36" s="154"/>
      <c r="E36" s="157"/>
      <c r="F36" s="154">
        <v>1</v>
      </c>
      <c r="G36" s="156">
        <v>1</v>
      </c>
      <c r="H36" s="24" t="str">
        <f>IF(ISNA(VLOOKUP($G36,front!$J$12:$L$17,2,FALSE)),"",VLOOKUP($G36,front!$J$12:$L$17,2,FALSE))</f>
        <v>SAS ABN</v>
      </c>
      <c r="I36" s="24" t="str">
        <f>IF(ISNA(VLOOKUP($G36,front!$J$12:$L$17,3,FALSE)),"",VLOOKUP($G36,front!$J$12:$L$17,3,FALSE))</f>
        <v>FRAAI</v>
      </c>
      <c r="J36" s="171"/>
    </row>
    <row r="37" spans="1:11" s="13" customFormat="1" x14ac:dyDescent="0.2">
      <c r="A37" s="23" t="s">
        <v>12</v>
      </c>
      <c r="B37" s="25">
        <f t="shared" si="3"/>
        <v>45071</v>
      </c>
      <c r="C37" s="101">
        <f t="shared" si="2"/>
        <v>1</v>
      </c>
      <c r="D37" s="154"/>
      <c r="E37" s="157"/>
      <c r="F37" s="154">
        <v>1</v>
      </c>
      <c r="G37" s="156">
        <v>1</v>
      </c>
      <c r="H37" s="24" t="str">
        <f>IF(ISNA(VLOOKUP($G37,front!$J$12:$L$17,2,FALSE)),"",VLOOKUP($G37,front!$J$12:$L$17,2,FALSE))</f>
        <v>SAS ABN</v>
      </c>
      <c r="I37" s="24" t="str">
        <f>IF(ISNA(VLOOKUP($G37,front!$J$12:$L$17,3,FALSE)),"",VLOOKUP($G37,front!$J$12:$L$17,3,FALSE))</f>
        <v>FRAAI</v>
      </c>
      <c r="J37" s="171"/>
    </row>
    <row r="38" spans="1:11" s="13" customFormat="1" x14ac:dyDescent="0.2">
      <c r="A38" s="23" t="s">
        <v>13</v>
      </c>
      <c r="B38" s="25">
        <f t="shared" si="3"/>
        <v>45072</v>
      </c>
      <c r="C38" s="101">
        <f t="shared" si="2"/>
        <v>1</v>
      </c>
      <c r="D38" s="154"/>
      <c r="E38" s="157"/>
      <c r="F38" s="154">
        <v>1</v>
      </c>
      <c r="G38" s="156">
        <v>1</v>
      </c>
      <c r="H38" s="24" t="str">
        <f>IF(ISNA(VLOOKUP($G38,front!$J$12:$L$17,2,FALSE)),"",VLOOKUP($G38,front!$J$12:$L$17,2,FALSE))</f>
        <v>SAS ABN</v>
      </c>
      <c r="I38" s="24" t="str">
        <f>IF(ISNA(VLOOKUP($G38,front!$J$12:$L$17,3,FALSE)),"",VLOOKUP($G38,front!$J$12:$L$17,3,FALSE))</f>
        <v>FRAAI</v>
      </c>
      <c r="J38" s="171"/>
    </row>
    <row r="39" spans="1:11" s="13" customFormat="1" x14ac:dyDescent="0.2">
      <c r="A39" s="86" t="s">
        <v>14</v>
      </c>
      <c r="B39" s="87">
        <f t="shared" si="3"/>
        <v>45073</v>
      </c>
      <c r="C39" s="86">
        <f t="shared" si="2"/>
        <v>0</v>
      </c>
      <c r="D39" s="158"/>
      <c r="E39" s="159"/>
      <c r="F39" s="158"/>
      <c r="G39" s="160"/>
      <c r="H39" s="90" t="str">
        <f>IF(ISNA(VLOOKUP($G39,front!$J$12:$L$17,2,FALSE)),"",VLOOKUP($G39,front!$J$12:$L$17,2,FALSE))</f>
        <v/>
      </c>
      <c r="I39" s="90" t="str">
        <f>IF(ISNA(VLOOKUP($G39,front!$J$12:$L$17,3,FALSE)),"",VLOOKUP($G39,front!$J$12:$L$17,3,FALSE))</f>
        <v/>
      </c>
      <c r="J39" s="170"/>
    </row>
    <row r="40" spans="1:11" s="13" customFormat="1" x14ac:dyDescent="0.2">
      <c r="A40" s="86" t="s">
        <v>8</v>
      </c>
      <c r="B40" s="87">
        <f t="shared" si="3"/>
        <v>45074</v>
      </c>
      <c r="C40" s="86">
        <f t="shared" si="2"/>
        <v>0</v>
      </c>
      <c r="D40" s="158"/>
      <c r="E40" s="159"/>
      <c r="F40" s="158"/>
      <c r="G40" s="160"/>
      <c r="H40" s="90" t="str">
        <f>IF(ISNA(VLOOKUP($G40,front!$J$12:$L$17,2,FALSE)),"",VLOOKUP($G40,front!$J$12:$L$17,2,FALSE))</f>
        <v/>
      </c>
      <c r="I40" s="90" t="str">
        <f>IF(ISNA(VLOOKUP($G40,front!$J$12:$L$17,3,FALSE)),"",VLOOKUP($G40,front!$J$12:$L$17,3,FALSE))</f>
        <v/>
      </c>
      <c r="J40" s="170"/>
    </row>
    <row r="41" spans="1:11" s="13" customFormat="1" x14ac:dyDescent="0.2">
      <c r="A41" s="23" t="s">
        <v>9</v>
      </c>
      <c r="B41" s="25">
        <f t="shared" si="3"/>
        <v>45075</v>
      </c>
      <c r="C41" s="101">
        <f t="shared" si="2"/>
        <v>0</v>
      </c>
      <c r="D41" s="154"/>
      <c r="E41" s="157"/>
      <c r="F41" s="154"/>
      <c r="G41" s="156"/>
      <c r="H41" s="24" t="str">
        <f>IF(ISNA(VLOOKUP($G41,front!$J$12:$L$17,2,FALSE)),"",VLOOKUP($G41,front!$J$12:$L$17,2,FALSE))</f>
        <v/>
      </c>
      <c r="I41" s="24" t="str">
        <f>IF(ISNA(VLOOKUP($G41,front!$J$12:$L$17,3,FALSE)),"",VLOOKUP($G41,front!$J$12:$L$17,3,FALSE))</f>
        <v/>
      </c>
      <c r="J41" s="171"/>
    </row>
    <row r="42" spans="1:11" s="13" customFormat="1" x14ac:dyDescent="0.2">
      <c r="A42" s="23" t="s">
        <v>10</v>
      </c>
      <c r="B42" s="25">
        <f t="shared" si="3"/>
        <v>45076</v>
      </c>
      <c r="C42" s="101">
        <f t="shared" si="2"/>
        <v>0</v>
      </c>
      <c r="D42" s="154"/>
      <c r="E42" s="157"/>
      <c r="F42" s="154"/>
      <c r="G42" s="156"/>
      <c r="H42" s="24" t="str">
        <f>IF(ISNA(VLOOKUP($G42,front!$J$12:$L$17,2,FALSE)),"",VLOOKUP($G42,front!$J$12:$L$17,2,FALSE))</f>
        <v/>
      </c>
      <c r="I42" s="24" t="str">
        <f>IF(ISNA(VLOOKUP($G42,front!$J$12:$L$17,3,FALSE)),"",VLOOKUP($G42,front!$J$12:$L$17,3,FALSE))</f>
        <v/>
      </c>
      <c r="J42" s="171"/>
    </row>
    <row r="43" spans="1:11" s="13" customFormat="1" x14ac:dyDescent="0.2">
      <c r="A43" s="23" t="s">
        <v>11</v>
      </c>
      <c r="B43" s="25">
        <f t="shared" si="3"/>
        <v>45077</v>
      </c>
      <c r="C43" s="101">
        <f t="shared" si="2"/>
        <v>0</v>
      </c>
      <c r="D43" s="154"/>
      <c r="E43" s="157"/>
      <c r="F43" s="154"/>
      <c r="G43" s="156"/>
      <c r="H43" s="24" t="str">
        <f>IF(ISNA(VLOOKUP($G43,front!$J$12:$L$17,2,FALSE)),"",VLOOKUP($G43,front!$J$12:$L$17,2,FALSE))</f>
        <v/>
      </c>
      <c r="I43" s="24" t="str">
        <f>IF(ISNA(VLOOKUP($G43,front!$J$12:$L$17,3,FALSE)),"",VLOOKUP($G43,front!$J$12:$L$17,3,FALSE))</f>
        <v/>
      </c>
      <c r="J43" s="171"/>
    </row>
    <row r="44" spans="1:11" s="13" customFormat="1" x14ac:dyDescent="0.2">
      <c r="A44" s="23" t="s">
        <v>12</v>
      </c>
      <c r="B44" s="25"/>
      <c r="C44" s="101">
        <f t="shared" si="2"/>
        <v>0</v>
      </c>
      <c r="D44" s="154"/>
      <c r="E44" s="157"/>
      <c r="F44" s="154"/>
      <c r="G44" s="156"/>
      <c r="H44" s="24" t="str">
        <f>IF(ISNA(VLOOKUP($G44,front!$J$12:$L$17,2,FALSE)),"",VLOOKUP($G44,front!$J$12:$L$17,2,FALSE))</f>
        <v/>
      </c>
      <c r="I44" s="24" t="str">
        <f>IF(ISNA(VLOOKUP($G44,front!$J$12:$L$17,3,FALSE)),"",VLOOKUP($G44,front!$J$12:$L$17,3,FALSE))</f>
        <v/>
      </c>
      <c r="J44" s="171"/>
    </row>
    <row r="45" spans="1:11" s="13" customFormat="1" x14ac:dyDescent="0.2">
      <c r="A45" s="23" t="s">
        <v>13</v>
      </c>
      <c r="B45" s="25"/>
      <c r="C45" s="101">
        <f t="shared" si="2"/>
        <v>0</v>
      </c>
      <c r="D45" s="154"/>
      <c r="E45" s="157"/>
      <c r="F45" s="154"/>
      <c r="G45" s="156"/>
      <c r="H45" s="24" t="str">
        <f>IF(ISNA(VLOOKUP($G45,front!$J$12:$L$17,2,FALSE)),"",VLOOKUP($G45,front!$J$12:$L$17,2,FALSE))</f>
        <v/>
      </c>
      <c r="I45" s="24" t="str">
        <f>IF(ISNA(VLOOKUP($G45,front!$J$12:$L$17,3,FALSE)),"",VLOOKUP($G45,front!$J$12:$L$17,3,FALSE))</f>
        <v/>
      </c>
      <c r="J45" s="171"/>
    </row>
    <row r="46" spans="1:11" s="13" customFormat="1" x14ac:dyDescent="0.2">
      <c r="A46" s="86" t="s">
        <v>14</v>
      </c>
      <c r="B46" s="87"/>
      <c r="C46" s="86">
        <f t="shared" si="2"/>
        <v>0</v>
      </c>
      <c r="D46" s="158"/>
      <c r="E46" s="159"/>
      <c r="F46" s="158"/>
      <c r="G46" s="160"/>
      <c r="H46" s="90" t="str">
        <f>IF(ISNA(VLOOKUP($G46,front!$J$12:$L$17,2,FALSE)),"",VLOOKUP($G46,front!$J$12:$L$17,2,FALSE))</f>
        <v/>
      </c>
      <c r="I46" s="90" t="str">
        <f>IF(ISNA(VLOOKUP($G46,front!$J$12:$L$17,3,FALSE)),"",VLOOKUP($G46,front!$J$12:$L$17,3,FALSE))</f>
        <v/>
      </c>
      <c r="J46" s="170"/>
    </row>
    <row r="47" spans="1:11" s="13" customFormat="1" x14ac:dyDescent="0.2">
      <c r="A47" s="86" t="s">
        <v>8</v>
      </c>
      <c r="B47" s="87"/>
      <c r="C47" s="86">
        <f t="shared" si="2"/>
        <v>0</v>
      </c>
      <c r="D47" s="158"/>
      <c r="E47" s="164"/>
      <c r="F47" s="158"/>
      <c r="G47" s="160"/>
      <c r="H47" s="90" t="str">
        <f>IF(ISNA(VLOOKUP($G47,front!$J$12:$L$17,2,FALSE)),"",VLOOKUP($G47,front!$J$12:$L$17,2,FALSE))</f>
        <v/>
      </c>
      <c r="I47" s="90" t="str">
        <f>IF(ISNA(VLOOKUP($G47,front!$J$12:$L$17,3,FALSE)),"",VLOOKUP($G47,front!$J$12:$L$17,3,FALSE))</f>
        <v/>
      </c>
      <c r="J47" s="170"/>
    </row>
    <row r="48" spans="1:11" s="13" customFormat="1" ht="13.5" thickBot="1" x14ac:dyDescent="0.25">
      <c r="A48" s="92"/>
      <c r="B48" s="93"/>
      <c r="C48" s="94"/>
      <c r="D48" s="165"/>
      <c r="E48" s="166"/>
      <c r="F48" s="167"/>
      <c r="G48" s="168"/>
      <c r="H48" s="96"/>
      <c r="I48" s="96"/>
      <c r="J48" s="172"/>
      <c r="K48"/>
    </row>
    <row r="49" spans="1:12" s="13" customFormat="1" ht="13.5" thickBot="1" x14ac:dyDescent="0.25">
      <c r="A49" s="74"/>
      <c r="B49" s="74"/>
      <c r="C49" s="9">
        <f>SUM(C10:C48)</f>
        <v>15</v>
      </c>
      <c r="D49" s="106">
        <f>SUM(D11:D48)</f>
        <v>0</v>
      </c>
      <c r="F49" s="9">
        <f>SUM(F11:F48)</f>
        <v>15</v>
      </c>
      <c r="H49" s="17"/>
      <c r="I49" s="17"/>
      <c r="J49" s="75"/>
      <c r="K49"/>
    </row>
    <row r="50" spans="1:12" ht="3.75" customHeight="1" x14ac:dyDescent="0.2">
      <c r="A50" s="1"/>
      <c r="B50" s="1"/>
      <c r="C50" s="1"/>
      <c r="D50" s="1"/>
      <c r="E50" s="1"/>
      <c r="F50" s="1"/>
    </row>
    <row r="51" spans="1:12" ht="14.25" customHeight="1" x14ac:dyDescent="0.2">
      <c r="A51" s="40" t="s">
        <v>60</v>
      </c>
      <c r="B51" s="1"/>
      <c r="C51" s="1"/>
      <c r="D51" s="1"/>
      <c r="E51" s="1"/>
      <c r="F51" s="1"/>
    </row>
    <row r="52" spans="1:12" ht="18" customHeight="1" x14ac:dyDescent="0.2">
      <c r="A52" s="45" t="s">
        <v>52</v>
      </c>
      <c r="B52" s="225" t="s">
        <v>53</v>
      </c>
      <c r="C52" s="225"/>
      <c r="D52" s="225"/>
      <c r="E52" s="225"/>
      <c r="F52" s="225"/>
      <c r="G52" s="225"/>
      <c r="H52" s="65"/>
      <c r="I52" s="46" t="s">
        <v>54</v>
      </c>
      <c r="J52" s="46" t="s">
        <v>61</v>
      </c>
      <c r="K52" s="46" t="s">
        <v>55</v>
      </c>
      <c r="L52" s="47" t="s">
        <v>29</v>
      </c>
    </row>
    <row r="53" spans="1:12" x14ac:dyDescent="0.2">
      <c r="A53" s="173"/>
      <c r="B53" s="235"/>
      <c r="C53" s="236"/>
      <c r="D53" s="236"/>
      <c r="E53" s="236"/>
      <c r="F53" s="236"/>
      <c r="G53" s="237"/>
      <c r="H53" s="174"/>
      <c r="I53" s="175"/>
      <c r="J53" s="176"/>
      <c r="K53" s="176"/>
      <c r="L53" s="177"/>
    </row>
    <row r="54" spans="1:12" s="1" customFormat="1" x14ac:dyDescent="0.2">
      <c r="A54" s="178"/>
      <c r="B54" s="238"/>
      <c r="C54" s="239"/>
      <c r="D54" s="239"/>
      <c r="E54" s="239"/>
      <c r="F54" s="239"/>
      <c r="G54" s="240"/>
      <c r="H54" s="179"/>
      <c r="I54" s="180"/>
      <c r="J54" s="181"/>
      <c r="K54" s="181"/>
      <c r="L54" s="182"/>
    </row>
    <row r="55" spans="1:12" s="13" customFormat="1" x14ac:dyDescent="0.2">
      <c r="A55" s="178"/>
      <c r="B55" s="238"/>
      <c r="C55" s="239"/>
      <c r="D55" s="239"/>
      <c r="E55" s="239"/>
      <c r="F55" s="239"/>
      <c r="G55" s="240"/>
      <c r="H55" s="179"/>
      <c r="I55" s="180"/>
      <c r="J55" s="181"/>
      <c r="K55" s="181"/>
      <c r="L55" s="183"/>
    </row>
    <row r="56" spans="1:12" s="13" customFormat="1" x14ac:dyDescent="0.2">
      <c r="A56" s="184"/>
      <c r="B56" s="185"/>
      <c r="C56" s="186"/>
      <c r="D56" s="186"/>
      <c r="E56" s="186"/>
      <c r="F56" s="186"/>
      <c r="G56" s="187"/>
      <c r="H56" s="187"/>
      <c r="I56" s="188"/>
      <c r="J56" s="189"/>
      <c r="K56" s="189"/>
      <c r="L56" s="183"/>
    </row>
    <row r="57" spans="1:12" s="13" customFormat="1" x14ac:dyDescent="0.2">
      <c r="A57" s="184"/>
      <c r="B57" s="185"/>
      <c r="C57" s="186"/>
      <c r="D57" s="186"/>
      <c r="E57" s="186"/>
      <c r="F57" s="186"/>
      <c r="G57" s="187"/>
      <c r="H57" s="187"/>
      <c r="I57" s="188"/>
      <c r="J57" s="189"/>
      <c r="K57" s="189"/>
      <c r="L57" s="183"/>
    </row>
    <row r="58" spans="1:12" s="13" customFormat="1" x14ac:dyDescent="0.2">
      <c r="A58" s="184"/>
      <c r="B58" s="185"/>
      <c r="C58" s="186"/>
      <c r="D58" s="186"/>
      <c r="E58" s="186"/>
      <c r="F58" s="186"/>
      <c r="G58" s="187"/>
      <c r="H58" s="187"/>
      <c r="I58" s="188"/>
      <c r="J58" s="189"/>
      <c r="K58" s="189"/>
      <c r="L58" s="183"/>
    </row>
    <row r="59" spans="1:12" s="13" customFormat="1" x14ac:dyDescent="0.2">
      <c r="A59" s="190"/>
      <c r="B59" s="241"/>
      <c r="C59" s="242"/>
      <c r="D59" s="242"/>
      <c r="E59" s="242"/>
      <c r="F59" s="242"/>
      <c r="G59" s="243"/>
      <c r="H59" s="191"/>
      <c r="I59" s="192"/>
      <c r="J59" s="193"/>
      <c r="K59" s="193"/>
      <c r="L59" s="194"/>
    </row>
    <row r="60" spans="1:12" s="13" customFormat="1" x14ac:dyDescent="0.2">
      <c r="A60"/>
      <c r="B60"/>
      <c r="C60"/>
      <c r="D60"/>
      <c r="E60"/>
      <c r="F60"/>
      <c r="G60"/>
      <c r="H60"/>
      <c r="I60" s="41">
        <f>SUM(I53:I59)</f>
        <v>0</v>
      </c>
      <c r="J60" s="1">
        <f>SUMIF($J$52:$J$59,K60,I$52:I$59)</f>
        <v>0</v>
      </c>
      <c r="K60" s="4" t="s">
        <v>50</v>
      </c>
    </row>
    <row r="61" spans="1:12" s="13" customFormat="1" x14ac:dyDescent="0.2">
      <c r="A61"/>
      <c r="B61"/>
      <c r="C61"/>
      <c r="D61"/>
      <c r="E61"/>
      <c r="F61"/>
      <c r="G61"/>
      <c r="H61"/>
      <c r="I61" s="64">
        <f>+J61+J60</f>
        <v>0</v>
      </c>
      <c r="J61" s="1">
        <f>SUMIF($J$52:$J$59,K61,I$52:I$59)</f>
        <v>0</v>
      </c>
      <c r="K61" s="4" t="s">
        <v>62</v>
      </c>
    </row>
    <row r="62" spans="1:12" x14ac:dyDescent="0.2">
      <c r="J62" s="38" t="s">
        <v>50</v>
      </c>
      <c r="K62" s="38" t="s">
        <v>56</v>
      </c>
    </row>
    <row r="65" spans="1:11" s="138" customFormat="1" ht="6" customHeight="1" x14ac:dyDescent="0.2">
      <c r="K65" s="153"/>
    </row>
    <row r="68" spans="1:11" ht="21.75" customHeight="1" thickBot="1" x14ac:dyDescent="0.25"/>
    <row r="69" spans="1:11" x14ac:dyDescent="0.2">
      <c r="E69" s="107" t="s">
        <v>16</v>
      </c>
      <c r="F69" s="108">
        <f>SUMIF($E$11:$E$48,E69,$D$11:$D$48)</f>
        <v>0</v>
      </c>
    </row>
    <row r="70" spans="1:11" x14ac:dyDescent="0.2">
      <c r="A70" s="78" t="s">
        <v>66</v>
      </c>
      <c r="B70" s="79" t="s">
        <v>67</v>
      </c>
      <c r="E70" s="109" t="s">
        <v>22</v>
      </c>
      <c r="F70" s="108">
        <f t="shared" ref="F70:F79" si="4">SUMIF($E$11:$E$48,E70,$D$11:$D$48)</f>
        <v>0</v>
      </c>
      <c r="J70" s="44" t="s">
        <v>62</v>
      </c>
      <c r="K70" s="44" t="s">
        <v>57</v>
      </c>
    </row>
    <row r="71" spans="1:11" x14ac:dyDescent="0.2">
      <c r="A71" s="116">
        <f t="shared" ref="A71:A76" si="5">SUMIF($G$11:$G$48,$B71,$F$11:$F$48)</f>
        <v>15</v>
      </c>
      <c r="B71" s="1">
        <v>1</v>
      </c>
      <c r="E71" s="109" t="s">
        <v>21</v>
      </c>
      <c r="F71" s="108">
        <f t="shared" si="4"/>
        <v>0</v>
      </c>
      <c r="J71" s="39"/>
      <c r="K71" s="39" t="s">
        <v>59</v>
      </c>
    </row>
    <row r="72" spans="1:11" x14ac:dyDescent="0.2">
      <c r="A72" s="116">
        <f t="shared" si="5"/>
        <v>0</v>
      </c>
      <c r="B72" s="1">
        <v>2</v>
      </c>
      <c r="E72" s="109" t="s">
        <v>18</v>
      </c>
      <c r="F72" s="108">
        <f t="shared" si="4"/>
        <v>0</v>
      </c>
    </row>
    <row r="73" spans="1:11" x14ac:dyDescent="0.2">
      <c r="A73" s="116">
        <f t="shared" si="5"/>
        <v>0</v>
      </c>
      <c r="B73" s="1">
        <v>3</v>
      </c>
      <c r="E73" s="109" t="s">
        <v>73</v>
      </c>
      <c r="F73" s="108">
        <f t="shared" si="4"/>
        <v>0</v>
      </c>
    </row>
    <row r="74" spans="1:11" x14ac:dyDescent="0.2">
      <c r="A74" s="116">
        <f t="shared" si="5"/>
        <v>0</v>
      </c>
      <c r="B74" s="1">
        <v>4</v>
      </c>
      <c r="E74" s="109" t="s">
        <v>74</v>
      </c>
      <c r="F74" s="108">
        <f t="shared" si="4"/>
        <v>0</v>
      </c>
    </row>
    <row r="75" spans="1:11" x14ac:dyDescent="0.2">
      <c r="A75" s="116">
        <f t="shared" si="5"/>
        <v>0</v>
      </c>
      <c r="B75" s="1">
        <v>5</v>
      </c>
      <c r="E75" s="109" t="s">
        <v>26</v>
      </c>
      <c r="F75" s="108">
        <f t="shared" si="4"/>
        <v>0</v>
      </c>
    </row>
    <row r="76" spans="1:11" x14ac:dyDescent="0.2">
      <c r="A76" s="116">
        <f t="shared" si="5"/>
        <v>0</v>
      </c>
      <c r="B76" s="1">
        <v>6</v>
      </c>
      <c r="E76" s="109" t="s">
        <v>25</v>
      </c>
      <c r="F76" s="108">
        <f t="shared" si="4"/>
        <v>0</v>
      </c>
    </row>
    <row r="77" spans="1:11" x14ac:dyDescent="0.2">
      <c r="A77" s="117">
        <f>SUM(A71:A76)</f>
        <v>15</v>
      </c>
      <c r="E77" s="109" t="s">
        <v>46</v>
      </c>
      <c r="F77" s="108">
        <f t="shared" si="4"/>
        <v>0</v>
      </c>
    </row>
    <row r="78" spans="1:11" x14ac:dyDescent="0.2">
      <c r="E78" s="109" t="s">
        <v>48</v>
      </c>
      <c r="F78" s="108">
        <f t="shared" si="4"/>
        <v>0</v>
      </c>
    </row>
    <row r="79" spans="1:11" x14ac:dyDescent="0.2">
      <c r="E79" s="109" t="s">
        <v>50</v>
      </c>
      <c r="F79" s="108">
        <f t="shared" si="4"/>
        <v>0</v>
      </c>
    </row>
    <row r="80" spans="1:11" ht="13.5" thickBot="1" x14ac:dyDescent="0.25">
      <c r="E80" s="108"/>
      <c r="F80" s="108"/>
    </row>
    <row r="81" spans="5:6" ht="13.5" thickBot="1" x14ac:dyDescent="0.25">
      <c r="E81" s="108"/>
      <c r="F81" s="110">
        <f>SUM(F69:F80)</f>
        <v>0</v>
      </c>
    </row>
  </sheetData>
  <sheetProtection sheet="1" objects="1" scenarios="1"/>
  <mergeCells count="11">
    <mergeCell ref="B53:G53"/>
    <mergeCell ref="B54:G54"/>
    <mergeCell ref="B55:G55"/>
    <mergeCell ref="B59:G59"/>
    <mergeCell ref="C2:D2"/>
    <mergeCell ref="C3:D3"/>
    <mergeCell ref="A7:J7"/>
    <mergeCell ref="B52:G52"/>
    <mergeCell ref="D9:E9"/>
    <mergeCell ref="F9:G9"/>
    <mergeCell ref="C4:F4"/>
  </mergeCells>
  <dataValidations count="3">
    <dataValidation type="list" allowBlank="1" showInputMessage="1" showErrorMessage="1" sqref="E11:E48" xr:uid="{00000000-0002-0000-0700-000000000000}">
      <formula1>$E$69:$E$79</formula1>
    </dataValidation>
    <dataValidation type="list" allowBlank="1" showInputMessage="1" showErrorMessage="1" sqref="J53:J59" xr:uid="{00000000-0002-0000-0700-000001000000}">
      <formula1>$J$62:$J$71</formula1>
    </dataValidation>
    <dataValidation type="list" allowBlank="1" showInputMessage="1" showErrorMessage="1" sqref="K53:K59" xr:uid="{00000000-0002-0000-0700-000002000000}">
      <formula1>$K$62:$K$71</formula1>
    </dataValidation>
  </dataValidations>
  <pageMargins left="0.35433070866141736" right="0.27559055118110237" top="0.59055118110236227" bottom="0.74803149606299213" header="0.31496062992125984" footer="0.31496062992125984"/>
  <pageSetup paperSize="9" orientation="portrait" r:id="rId1"/>
  <headerFooter>
    <oddFooter>&amp;L&amp;D&amp;R&amp;F  -  &amp;A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700-000003000000}">
          <x14:formula1>
            <xm:f>front!$J$36:$J$47</xm:f>
          </x14:formula1>
          <xm:sqref>E50:F50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0000"/>
    <pageSetUpPr fitToPage="1"/>
  </sheetPr>
  <dimension ref="A1:O81"/>
  <sheetViews>
    <sheetView showGridLines="0" workbookViewId="0">
      <pane ySplit="12" topLeftCell="A21" activePane="bottomLeft" state="frozen"/>
      <selection activeCell="H45" sqref="H45"/>
      <selection pane="bottomLeft" activeCell="F15" sqref="F15"/>
    </sheetView>
  </sheetViews>
  <sheetFormatPr defaultRowHeight="12.75" x14ac:dyDescent="0.2"/>
  <cols>
    <col min="1" max="1" width="6.85546875" customWidth="1"/>
    <col min="2" max="2" width="8.7109375" customWidth="1"/>
    <col min="3" max="3" width="7" customWidth="1"/>
    <col min="4" max="4" width="7.85546875" customWidth="1"/>
    <col min="5" max="5" width="6.85546875" customWidth="1"/>
    <col min="6" max="6" width="9.42578125" customWidth="1"/>
    <col min="7" max="7" width="7.140625" customWidth="1"/>
    <col min="8" max="9" width="11.85546875" customWidth="1"/>
    <col min="10" max="10" width="18.42578125" customWidth="1"/>
    <col min="11" max="11" width="15.28515625" style="4" customWidth="1"/>
    <col min="12" max="12" width="19.85546875" customWidth="1"/>
    <col min="14" max="14" width="12.42578125" customWidth="1"/>
    <col min="15" max="15" width="32.5703125" customWidth="1"/>
  </cols>
  <sheetData>
    <row r="1" spans="1:15" ht="15.75" x14ac:dyDescent="0.25">
      <c r="A1" s="33"/>
      <c r="B1" s="33"/>
      <c r="C1" s="33"/>
      <c r="D1" s="33"/>
      <c r="E1" s="33"/>
      <c r="F1" s="33"/>
      <c r="G1" s="33"/>
      <c r="H1" s="33"/>
      <c r="I1" s="33"/>
      <c r="J1" s="33"/>
      <c r="O1" s="13"/>
    </row>
    <row r="2" spans="1:15" ht="15.75" x14ac:dyDescent="0.25">
      <c r="A2" s="14" t="s">
        <v>3</v>
      </c>
      <c r="B2" s="148"/>
      <c r="C2" s="217">
        <f>+front!K6</f>
        <v>2023</v>
      </c>
      <c r="D2" s="217"/>
      <c r="E2" s="15"/>
      <c r="F2" s="15"/>
      <c r="G2" s="5"/>
      <c r="H2" s="66"/>
      <c r="I2" s="32"/>
      <c r="J2" s="32"/>
      <c r="O2" s="13"/>
    </row>
    <row r="3" spans="1:15" ht="15.75" x14ac:dyDescent="0.25">
      <c r="A3" s="16" t="s">
        <v>4</v>
      </c>
      <c r="B3" s="149"/>
      <c r="C3" s="246" t="s">
        <v>37</v>
      </c>
      <c r="D3" s="218"/>
      <c r="E3" s="17"/>
      <c r="F3" s="17"/>
      <c r="G3" s="6"/>
      <c r="H3" s="66"/>
      <c r="I3" s="32"/>
      <c r="J3" s="32"/>
      <c r="O3" s="13"/>
    </row>
    <row r="4" spans="1:15" ht="15.75" x14ac:dyDescent="0.25">
      <c r="A4" s="18" t="s">
        <v>32</v>
      </c>
      <c r="B4" s="150"/>
      <c r="C4" s="224" t="str">
        <f>+front!K10</f>
        <v>Egor Lipchinskiy</v>
      </c>
      <c r="D4" s="224"/>
      <c r="E4" s="224"/>
      <c r="F4" s="224"/>
      <c r="G4" s="7"/>
      <c r="H4" s="66"/>
      <c r="I4" s="32"/>
      <c r="J4" s="32"/>
      <c r="O4" s="13"/>
    </row>
    <row r="5" spans="1:15" x14ac:dyDescent="0.2">
      <c r="H5" s="17"/>
      <c r="O5" s="13"/>
    </row>
    <row r="6" spans="1:15" ht="15.75" x14ac:dyDescent="0.25">
      <c r="H6" s="17"/>
      <c r="J6" s="34"/>
      <c r="O6" s="13"/>
    </row>
    <row r="7" spans="1:15" ht="18.75" x14ac:dyDescent="0.3">
      <c r="A7" s="244" t="str">
        <f>+front!A7</f>
        <v>ISx4 Timesheet</v>
      </c>
      <c r="B7" s="244"/>
      <c r="C7" s="244"/>
      <c r="D7" s="244"/>
      <c r="E7" s="244"/>
      <c r="F7" s="244"/>
      <c r="G7" s="244"/>
      <c r="H7" s="244"/>
      <c r="I7" s="244"/>
      <c r="J7" s="244"/>
      <c r="O7" s="13"/>
    </row>
    <row r="8" spans="1:15" ht="13.5" thickBot="1" x14ac:dyDescent="0.25">
      <c r="D8" s="103">
        <f>SUM(D11:D48)</f>
        <v>0</v>
      </c>
      <c r="E8" s="76" t="str">
        <f>IF(F81&lt;&gt;D8,"Out","ok")</f>
        <v>ok</v>
      </c>
      <c r="F8" s="103">
        <f>SUM(F11:F48)</f>
        <v>15</v>
      </c>
      <c r="O8" s="13"/>
    </row>
    <row r="9" spans="1:15" ht="13.5" thickBot="1" x14ac:dyDescent="0.25">
      <c r="A9" s="1">
        <f>VLOOKUP(C3,front!G36:H47,2,FALSE)</f>
        <v>22</v>
      </c>
      <c r="B9" s="76" t="str">
        <f>IF(C9&lt;&gt;A9,"Out","ok")</f>
        <v>Out</v>
      </c>
      <c r="C9" s="105">
        <f>+C49</f>
        <v>15</v>
      </c>
      <c r="D9" s="220" t="s">
        <v>68</v>
      </c>
      <c r="E9" s="221"/>
      <c r="F9" s="245" t="s">
        <v>67</v>
      </c>
      <c r="G9" s="223"/>
      <c r="H9" s="76" t="str">
        <f>IF(A77&lt;&gt;F8,"Out","ok")</f>
        <v>ok</v>
      </c>
      <c r="L9" s="42"/>
      <c r="M9" s="13"/>
      <c r="N9" s="13"/>
      <c r="O9" s="13"/>
    </row>
    <row r="10" spans="1:15" x14ac:dyDescent="0.2">
      <c r="A10" s="10" t="s">
        <v>6</v>
      </c>
      <c r="B10" s="11" t="s">
        <v>7</v>
      </c>
      <c r="C10" s="21" t="s">
        <v>15</v>
      </c>
      <c r="D10" s="10" t="s">
        <v>69</v>
      </c>
      <c r="E10" s="12" t="s">
        <v>70</v>
      </c>
      <c r="F10" s="11" t="s">
        <v>69</v>
      </c>
      <c r="G10" s="12" t="s">
        <v>71</v>
      </c>
      <c r="H10" s="11" t="s">
        <v>1</v>
      </c>
      <c r="I10" s="11" t="s">
        <v>2</v>
      </c>
      <c r="J10" s="20" t="s">
        <v>29</v>
      </c>
      <c r="K10" s="8"/>
      <c r="L10" s="42"/>
      <c r="M10" s="13"/>
      <c r="N10" s="13"/>
      <c r="O10" s="13"/>
    </row>
    <row r="11" spans="1:15" x14ac:dyDescent="0.2">
      <c r="A11" s="81" t="s">
        <v>14</v>
      </c>
      <c r="B11" s="82"/>
      <c r="C11" s="81">
        <f t="shared" ref="C11:C12" si="0">D11+F11</f>
        <v>0</v>
      </c>
      <c r="D11" s="161"/>
      <c r="E11" s="162"/>
      <c r="F11" s="161"/>
      <c r="G11" s="163"/>
      <c r="H11" s="84" t="str">
        <f>IF(ISNA(VLOOKUP($G11,front!$J$12:$L$17,2,FALSE)),"",VLOOKUP($G11,front!$J$12:$L$17,2,FALSE))</f>
        <v/>
      </c>
      <c r="I11" s="84" t="str">
        <f>IF(ISNA(VLOOKUP($G11,front!$J$12:$L$17,3,FALSE)),"",VLOOKUP($G11,front!$J$12:$L$17,3,FALSE))</f>
        <v/>
      </c>
      <c r="J11" s="169"/>
      <c r="K11" s="13"/>
      <c r="L11" s="42"/>
      <c r="M11" s="13"/>
      <c r="N11" s="13"/>
      <c r="O11" s="13"/>
    </row>
    <row r="12" spans="1:15" s="8" customFormat="1" x14ac:dyDescent="0.2">
      <c r="A12" s="86" t="s">
        <v>8</v>
      </c>
      <c r="B12" s="87"/>
      <c r="C12" s="86">
        <f t="shared" si="0"/>
        <v>0</v>
      </c>
      <c r="D12" s="158"/>
      <c r="E12" s="164"/>
      <c r="F12" s="158"/>
      <c r="G12" s="160"/>
      <c r="H12" s="90" t="str">
        <f>IF(ISNA(VLOOKUP($G12,front!$J$12:$L$17,2,FALSE)),"",VLOOKUP($G12,front!$J$12:$L$17,2,FALSE))</f>
        <v/>
      </c>
      <c r="I12" s="90" t="str">
        <f>IF(ISNA(VLOOKUP($G12,front!$J$12:$L$17,3,FALSE)),"",VLOOKUP($G12,front!$J$12:$L$17,3,FALSE))</f>
        <v/>
      </c>
      <c r="J12" s="170"/>
      <c r="K12" s="13"/>
      <c r="M12" s="13"/>
      <c r="N12" s="13"/>
      <c r="O12" s="13"/>
    </row>
    <row r="13" spans="1:15" s="13" customFormat="1" x14ac:dyDescent="0.2">
      <c r="A13" s="23" t="s">
        <v>9</v>
      </c>
      <c r="B13" s="25"/>
      <c r="C13" s="101">
        <f>D13+F13</f>
        <v>0</v>
      </c>
      <c r="D13" s="154"/>
      <c r="E13" s="155"/>
      <c r="F13" s="154"/>
      <c r="G13" s="156"/>
      <c r="H13" s="24" t="str">
        <f>IF(ISNA(VLOOKUP($G13,front!$J$12:$L$17,2,FALSE)),"",VLOOKUP($G13,front!$J$12:$L$17,2,FALSE))</f>
        <v/>
      </c>
      <c r="I13" s="24" t="str">
        <f>IF(ISNA(VLOOKUP($G13,front!$J$12:$L$17,3,FALSE)),"",VLOOKUP($G13,front!$J$12:$L$17,3,FALSE))</f>
        <v/>
      </c>
      <c r="J13" s="171"/>
      <c r="M13" s="8"/>
      <c r="N13" s="8"/>
    </row>
    <row r="14" spans="1:15" s="13" customFormat="1" x14ac:dyDescent="0.2">
      <c r="A14" s="23" t="s">
        <v>10</v>
      </c>
      <c r="B14" s="25"/>
      <c r="C14" s="101">
        <f t="shared" ref="C14:C47" si="1">D14+F14</f>
        <v>0</v>
      </c>
      <c r="D14" s="154"/>
      <c r="E14" s="155"/>
      <c r="F14" s="154"/>
      <c r="G14" s="156"/>
      <c r="H14" s="24" t="str">
        <f>IF(ISNA(VLOOKUP($G14,front!$J$12:$L$17,2,FALSE)),"",VLOOKUP($G14,front!$J$12:$L$17,2,FALSE))</f>
        <v/>
      </c>
      <c r="I14" s="24" t="str">
        <f>IF(ISNA(VLOOKUP($G14,front!$J$12:$L$17,3,FALSE)),"",VLOOKUP($G14,front!$J$12:$L$17,3,FALSE))</f>
        <v/>
      </c>
      <c r="J14" s="171"/>
    </row>
    <row r="15" spans="1:15" s="13" customFormat="1" x14ac:dyDescent="0.2">
      <c r="A15" s="23" t="s">
        <v>11</v>
      </c>
      <c r="B15" s="25"/>
      <c r="C15" s="101">
        <f t="shared" si="1"/>
        <v>0</v>
      </c>
      <c r="D15" s="154"/>
      <c r="E15" s="157"/>
      <c r="F15" s="154"/>
      <c r="G15" s="156"/>
      <c r="H15" s="24" t="str">
        <f>IF(ISNA(VLOOKUP($G15,front!$J$12:$L$17,2,FALSE)),"",VLOOKUP($G15,front!$J$12:$L$17,2,FALSE))</f>
        <v/>
      </c>
      <c r="I15" s="24" t="str">
        <f>IF(ISNA(VLOOKUP($G15,front!$J$12:$L$17,3,FALSE)),"",VLOOKUP($G15,front!$J$12:$L$17,3,FALSE))</f>
        <v/>
      </c>
      <c r="J15" s="171"/>
    </row>
    <row r="16" spans="1:15" s="13" customFormat="1" x14ac:dyDescent="0.2">
      <c r="A16" s="23" t="s">
        <v>12</v>
      </c>
      <c r="B16" s="25">
        <v>44713</v>
      </c>
      <c r="C16" s="101">
        <f t="shared" si="1"/>
        <v>0</v>
      </c>
      <c r="D16" s="154">
        <v>0</v>
      </c>
      <c r="E16" s="157" t="s">
        <v>16</v>
      </c>
      <c r="F16" s="154"/>
      <c r="G16" s="156"/>
      <c r="H16" s="24" t="str">
        <f>IF(ISNA(VLOOKUP($G16,front!$J$12:$L$17,2,FALSE)),"",VLOOKUP($G16,front!$J$12:$L$17,2,FALSE))</f>
        <v/>
      </c>
      <c r="I16" s="24" t="str">
        <f>IF(ISNA(VLOOKUP($G16,front!$J$12:$L$17,3,FALSE)),"",VLOOKUP($G16,front!$J$12:$L$17,3,FALSE))</f>
        <v/>
      </c>
      <c r="J16" s="171"/>
    </row>
    <row r="17" spans="1:10" s="13" customFormat="1" x14ac:dyDescent="0.2">
      <c r="A17" s="23" t="s">
        <v>13</v>
      </c>
      <c r="B17" s="25">
        <f t="shared" ref="B17" si="2">+B16+1</f>
        <v>44714</v>
      </c>
      <c r="C17" s="101">
        <f t="shared" si="1"/>
        <v>0</v>
      </c>
      <c r="D17" s="154">
        <v>0</v>
      </c>
      <c r="E17" s="157" t="s">
        <v>16</v>
      </c>
      <c r="F17" s="154"/>
      <c r="G17" s="156"/>
      <c r="H17" s="24" t="str">
        <f>IF(ISNA(VLOOKUP($G17,front!$J$12:$L$17,2,FALSE)),"",VLOOKUP($G17,front!$J$12:$L$17,2,FALSE))</f>
        <v/>
      </c>
      <c r="I17" s="24" t="str">
        <f>IF(ISNA(VLOOKUP($G17,front!$J$12:$L$17,3,FALSE)),"",VLOOKUP($G17,front!$J$12:$L$17,3,FALSE))</f>
        <v/>
      </c>
      <c r="J17" s="171"/>
    </row>
    <row r="18" spans="1:10" s="13" customFormat="1" x14ac:dyDescent="0.2">
      <c r="A18" s="86" t="s">
        <v>14</v>
      </c>
      <c r="B18" s="87">
        <f>+B17+1</f>
        <v>44715</v>
      </c>
      <c r="C18" s="86">
        <f t="shared" si="1"/>
        <v>0</v>
      </c>
      <c r="D18" s="158"/>
      <c r="E18" s="159"/>
      <c r="F18" s="158"/>
      <c r="G18" s="160"/>
      <c r="H18" s="90" t="str">
        <f>IF(ISNA(VLOOKUP($G18,front!$J$12:$L$17,2,FALSE)),"",VLOOKUP($G18,front!$J$12:$L$17,2,FALSE))</f>
        <v/>
      </c>
      <c r="I18" s="90" t="str">
        <f>IF(ISNA(VLOOKUP($G18,front!$J$12:$L$17,3,FALSE)),"",VLOOKUP($G18,front!$J$12:$L$17,3,FALSE))</f>
        <v/>
      </c>
      <c r="J18" s="170"/>
    </row>
    <row r="19" spans="1:10" s="13" customFormat="1" x14ac:dyDescent="0.2">
      <c r="A19" s="86" t="s">
        <v>8</v>
      </c>
      <c r="B19" s="87">
        <f t="shared" ref="B19:B45" si="3">+B18+1</f>
        <v>44716</v>
      </c>
      <c r="C19" s="86">
        <f t="shared" si="1"/>
        <v>0</v>
      </c>
      <c r="D19" s="158"/>
      <c r="E19" s="159"/>
      <c r="F19" s="158"/>
      <c r="G19" s="160"/>
      <c r="H19" s="90" t="str">
        <f>IF(ISNA(VLOOKUP($G19,front!$J$12:$L$17,2,FALSE)),"",VLOOKUP($G19,front!$J$12:$L$17,2,FALSE))</f>
        <v/>
      </c>
      <c r="I19" s="90" t="str">
        <f>IF(ISNA(VLOOKUP($G19,front!$J$12:$L$17,3,FALSE)),"",VLOOKUP($G19,front!$J$12:$L$17,3,FALSE))</f>
        <v/>
      </c>
      <c r="J19" s="170"/>
    </row>
    <row r="20" spans="1:10" s="13" customFormat="1" x14ac:dyDescent="0.2">
      <c r="A20" s="23" t="s">
        <v>9</v>
      </c>
      <c r="B20" s="25">
        <f t="shared" si="3"/>
        <v>44717</v>
      </c>
      <c r="C20" s="101">
        <f t="shared" si="1"/>
        <v>0</v>
      </c>
      <c r="D20" s="154">
        <v>0</v>
      </c>
      <c r="E20" s="157" t="s">
        <v>16</v>
      </c>
      <c r="F20" s="154"/>
      <c r="G20" s="156"/>
      <c r="H20" s="24" t="str">
        <f>IF(ISNA(VLOOKUP($G20,front!$J$12:$L$17,2,FALSE)),"",VLOOKUP($G20,front!$J$12:$L$17,2,FALSE))</f>
        <v/>
      </c>
      <c r="I20" s="24" t="str">
        <f>IF(ISNA(VLOOKUP($G20,front!$J$12:$L$17,3,FALSE)),"",VLOOKUP($G20,front!$J$12:$L$17,3,FALSE))</f>
        <v/>
      </c>
      <c r="J20" s="171"/>
    </row>
    <row r="21" spans="1:10" s="13" customFormat="1" x14ac:dyDescent="0.2">
      <c r="A21" s="23" t="s">
        <v>10</v>
      </c>
      <c r="B21" s="25">
        <f t="shared" si="3"/>
        <v>44718</v>
      </c>
      <c r="C21" s="101">
        <f t="shared" si="1"/>
        <v>0</v>
      </c>
      <c r="D21" s="154">
        <v>0</v>
      </c>
      <c r="E21" s="157" t="s">
        <v>16</v>
      </c>
      <c r="F21" s="154"/>
      <c r="G21" s="156"/>
      <c r="H21" s="24" t="str">
        <f>IF(ISNA(VLOOKUP($G21,front!$J$12:$L$17,2,FALSE)),"",VLOOKUP($G21,front!$J$12:$L$17,2,FALSE))</f>
        <v/>
      </c>
      <c r="I21" s="24" t="str">
        <f>IF(ISNA(VLOOKUP($G21,front!$J$12:$L$17,3,FALSE)),"",VLOOKUP($G21,front!$J$12:$L$17,3,FALSE))</f>
        <v/>
      </c>
      <c r="J21" s="171"/>
    </row>
    <row r="22" spans="1:10" s="13" customFormat="1" x14ac:dyDescent="0.2">
      <c r="A22" s="23" t="s">
        <v>11</v>
      </c>
      <c r="B22" s="25">
        <f t="shared" si="3"/>
        <v>44719</v>
      </c>
      <c r="C22" s="101">
        <f t="shared" si="1"/>
        <v>0</v>
      </c>
      <c r="D22" s="154">
        <v>0</v>
      </c>
      <c r="E22" s="157" t="s">
        <v>16</v>
      </c>
      <c r="F22" s="154"/>
      <c r="G22" s="156"/>
      <c r="H22" s="24" t="str">
        <f>IF(ISNA(VLOOKUP($G22,front!$J$12:$L$17,2,FALSE)),"",VLOOKUP($G22,front!$J$12:$L$17,2,FALSE))</f>
        <v/>
      </c>
      <c r="I22" s="24" t="str">
        <f>IF(ISNA(VLOOKUP($G22,front!$J$12:$L$17,3,FALSE)),"",VLOOKUP($G22,front!$J$12:$L$17,3,FALSE))</f>
        <v/>
      </c>
      <c r="J22" s="171"/>
    </row>
    <row r="23" spans="1:10" s="13" customFormat="1" x14ac:dyDescent="0.2">
      <c r="A23" s="23" t="s">
        <v>12</v>
      </c>
      <c r="B23" s="25">
        <f t="shared" si="3"/>
        <v>44720</v>
      </c>
      <c r="C23" s="101">
        <f t="shared" si="1"/>
        <v>0</v>
      </c>
      <c r="D23" s="154">
        <v>0</v>
      </c>
      <c r="E23" s="157" t="s">
        <v>16</v>
      </c>
      <c r="F23" s="154"/>
      <c r="G23" s="156"/>
      <c r="H23" s="24" t="str">
        <f>IF(ISNA(VLOOKUP($G23,front!$J$12:$L$17,2,FALSE)),"",VLOOKUP($G23,front!$J$12:$L$17,2,FALSE))</f>
        <v/>
      </c>
      <c r="I23" s="24" t="str">
        <f>IF(ISNA(VLOOKUP($G23,front!$J$12:$L$17,3,FALSE)),"",VLOOKUP($G23,front!$J$12:$L$17,3,FALSE))</f>
        <v/>
      </c>
      <c r="J23" s="171"/>
    </row>
    <row r="24" spans="1:10" s="13" customFormat="1" x14ac:dyDescent="0.2">
      <c r="A24" s="23" t="s">
        <v>13</v>
      </c>
      <c r="B24" s="25">
        <f t="shared" si="3"/>
        <v>44721</v>
      </c>
      <c r="C24" s="101">
        <f t="shared" si="1"/>
        <v>0</v>
      </c>
      <c r="D24" s="154">
        <v>0</v>
      </c>
      <c r="E24" s="157" t="s">
        <v>16</v>
      </c>
      <c r="F24" s="154"/>
      <c r="G24" s="156"/>
      <c r="H24" s="24" t="str">
        <f>IF(ISNA(VLOOKUP($G24,front!$J$12:$L$17,2,FALSE)),"",VLOOKUP($G24,front!$J$12:$L$17,2,FALSE))</f>
        <v/>
      </c>
      <c r="I24" s="24" t="str">
        <f>IF(ISNA(VLOOKUP($G24,front!$J$12:$L$17,3,FALSE)),"",VLOOKUP($G24,front!$J$12:$L$17,3,FALSE))</f>
        <v/>
      </c>
      <c r="J24" s="171"/>
    </row>
    <row r="25" spans="1:10" s="13" customFormat="1" x14ac:dyDescent="0.2">
      <c r="A25" s="86" t="s">
        <v>14</v>
      </c>
      <c r="B25" s="87">
        <f t="shared" si="3"/>
        <v>44722</v>
      </c>
      <c r="C25" s="86">
        <f t="shared" si="1"/>
        <v>0</v>
      </c>
      <c r="D25" s="158"/>
      <c r="E25" s="159"/>
      <c r="F25" s="158"/>
      <c r="G25" s="160"/>
      <c r="H25" s="90" t="str">
        <f>IF(ISNA(VLOOKUP($G25,front!$J$12:$L$17,2,FALSE)),"",VLOOKUP($G25,front!$J$12:$L$17,2,FALSE))</f>
        <v/>
      </c>
      <c r="I25" s="90" t="str">
        <f>IF(ISNA(VLOOKUP($G25,front!$J$12:$L$17,3,FALSE)),"",VLOOKUP($G25,front!$J$12:$L$17,3,FALSE))</f>
        <v/>
      </c>
      <c r="J25" s="170"/>
    </row>
    <row r="26" spans="1:10" s="13" customFormat="1" x14ac:dyDescent="0.2">
      <c r="A26" s="86" t="s">
        <v>8</v>
      </c>
      <c r="B26" s="87">
        <f t="shared" si="3"/>
        <v>44723</v>
      </c>
      <c r="C26" s="86">
        <f t="shared" si="1"/>
        <v>0</v>
      </c>
      <c r="D26" s="158"/>
      <c r="E26" s="159"/>
      <c r="F26" s="158"/>
      <c r="G26" s="160"/>
      <c r="H26" s="90" t="str">
        <f>IF(ISNA(VLOOKUP($G26,front!$J$12:$L$17,2,FALSE)),"",VLOOKUP($G26,front!$J$12:$L$17,2,FALSE))</f>
        <v/>
      </c>
      <c r="I26" s="90" t="str">
        <f>IF(ISNA(VLOOKUP($G26,front!$J$12:$L$17,3,FALSE)),"",VLOOKUP($G26,front!$J$12:$L$17,3,FALSE))</f>
        <v/>
      </c>
      <c r="J26" s="170"/>
    </row>
    <row r="27" spans="1:10" s="13" customFormat="1" x14ac:dyDescent="0.2">
      <c r="A27" s="23" t="s">
        <v>9</v>
      </c>
      <c r="B27" s="25">
        <f t="shared" si="3"/>
        <v>44724</v>
      </c>
      <c r="C27" s="101">
        <f t="shared" si="1"/>
        <v>1</v>
      </c>
      <c r="D27" s="154"/>
      <c r="E27" s="157"/>
      <c r="F27" s="154">
        <v>1</v>
      </c>
      <c r="G27" s="156">
        <v>1</v>
      </c>
      <c r="H27" s="24" t="str">
        <f>IF(ISNA(VLOOKUP($G27,front!$J$12:$L$17,2,FALSE)),"",VLOOKUP($G27,front!$J$12:$L$17,2,FALSE))</f>
        <v>SAS ABN</v>
      </c>
      <c r="I27" s="24" t="str">
        <f>IF(ISNA(VLOOKUP($G27,front!$J$12:$L$17,3,FALSE)),"",VLOOKUP($G27,front!$J$12:$L$17,3,FALSE))</f>
        <v>FRAAI</v>
      </c>
      <c r="J27" s="171"/>
    </row>
    <row r="28" spans="1:10" s="13" customFormat="1" x14ac:dyDescent="0.2">
      <c r="A28" s="23" t="s">
        <v>10</v>
      </c>
      <c r="B28" s="25">
        <f t="shared" si="3"/>
        <v>44725</v>
      </c>
      <c r="C28" s="101">
        <f t="shared" si="1"/>
        <v>1</v>
      </c>
      <c r="D28" s="154"/>
      <c r="E28" s="157"/>
      <c r="F28" s="154">
        <v>1</v>
      </c>
      <c r="G28" s="156">
        <v>1</v>
      </c>
      <c r="H28" s="24" t="str">
        <f>IF(ISNA(VLOOKUP($G28,front!$J$12:$L$17,2,FALSE)),"",VLOOKUP($G28,front!$J$12:$L$17,2,FALSE))</f>
        <v>SAS ABN</v>
      </c>
      <c r="I28" s="24" t="str">
        <f>IF(ISNA(VLOOKUP($G28,front!$J$12:$L$17,3,FALSE)),"",VLOOKUP($G28,front!$J$12:$L$17,3,FALSE))</f>
        <v>FRAAI</v>
      </c>
      <c r="J28" s="171"/>
    </row>
    <row r="29" spans="1:10" s="13" customFormat="1" x14ac:dyDescent="0.2">
      <c r="A29" s="23" t="s">
        <v>11</v>
      </c>
      <c r="B29" s="25">
        <f t="shared" si="3"/>
        <v>44726</v>
      </c>
      <c r="C29" s="101">
        <f t="shared" si="1"/>
        <v>1</v>
      </c>
      <c r="D29" s="154"/>
      <c r="E29" s="157"/>
      <c r="F29" s="154">
        <v>1</v>
      </c>
      <c r="G29" s="156">
        <v>1</v>
      </c>
      <c r="H29" s="24" t="str">
        <f>IF(ISNA(VLOOKUP($G29,front!$J$12:$L$17,2,FALSE)),"",VLOOKUP($G29,front!$J$12:$L$17,2,FALSE))</f>
        <v>SAS ABN</v>
      </c>
      <c r="I29" s="24" t="str">
        <f>IF(ISNA(VLOOKUP($G29,front!$J$12:$L$17,3,FALSE)),"",VLOOKUP($G29,front!$J$12:$L$17,3,FALSE))</f>
        <v>FRAAI</v>
      </c>
      <c r="J29" s="171"/>
    </row>
    <row r="30" spans="1:10" s="13" customFormat="1" x14ac:dyDescent="0.2">
      <c r="A30" s="23" t="s">
        <v>12</v>
      </c>
      <c r="B30" s="25">
        <f t="shared" si="3"/>
        <v>44727</v>
      </c>
      <c r="C30" s="101">
        <f t="shared" si="1"/>
        <v>1</v>
      </c>
      <c r="D30" s="154"/>
      <c r="E30" s="157"/>
      <c r="F30" s="154">
        <v>1</v>
      </c>
      <c r="G30" s="156">
        <v>1</v>
      </c>
      <c r="H30" s="24" t="str">
        <f>IF(ISNA(VLOOKUP($G30,front!$J$12:$L$17,2,FALSE)),"",VLOOKUP($G30,front!$J$12:$L$17,2,FALSE))</f>
        <v>SAS ABN</v>
      </c>
      <c r="I30" s="24" t="str">
        <f>IF(ISNA(VLOOKUP($G30,front!$J$12:$L$17,3,FALSE)),"",VLOOKUP($G30,front!$J$12:$L$17,3,FALSE))</f>
        <v>FRAAI</v>
      </c>
      <c r="J30" s="171"/>
    </row>
    <row r="31" spans="1:10" s="13" customFormat="1" x14ac:dyDescent="0.2">
      <c r="A31" s="23" t="s">
        <v>13</v>
      </c>
      <c r="B31" s="25">
        <f t="shared" si="3"/>
        <v>44728</v>
      </c>
      <c r="C31" s="101">
        <f t="shared" si="1"/>
        <v>1</v>
      </c>
      <c r="D31" s="154"/>
      <c r="E31" s="157"/>
      <c r="F31" s="154">
        <v>1</v>
      </c>
      <c r="G31" s="156">
        <v>1</v>
      </c>
      <c r="H31" s="24" t="str">
        <f>IF(ISNA(VLOOKUP($G31,front!$J$12:$L$17,2,FALSE)),"",VLOOKUP($G31,front!$J$12:$L$17,2,FALSE))</f>
        <v>SAS ABN</v>
      </c>
      <c r="I31" s="24" t="str">
        <f>IF(ISNA(VLOOKUP($G31,front!$J$12:$L$17,3,FALSE)),"",VLOOKUP($G31,front!$J$12:$L$17,3,FALSE))</f>
        <v>FRAAI</v>
      </c>
      <c r="J31" s="171"/>
    </row>
    <row r="32" spans="1:10" s="13" customFormat="1" x14ac:dyDescent="0.2">
      <c r="A32" s="86" t="s">
        <v>14</v>
      </c>
      <c r="B32" s="87">
        <f t="shared" si="3"/>
        <v>44729</v>
      </c>
      <c r="C32" s="86">
        <f t="shared" si="1"/>
        <v>0</v>
      </c>
      <c r="D32" s="158"/>
      <c r="E32" s="159"/>
      <c r="F32" s="158"/>
      <c r="G32" s="160"/>
      <c r="H32" s="90" t="str">
        <f>IF(ISNA(VLOOKUP($G32,front!$J$12:$L$17,2,FALSE)),"",VLOOKUP($G32,front!$J$12:$L$17,2,FALSE))</f>
        <v/>
      </c>
      <c r="I32" s="90" t="str">
        <f>IF(ISNA(VLOOKUP($G32,front!$J$12:$L$17,3,FALSE)),"",VLOOKUP($G32,front!$J$12:$L$17,3,FALSE))</f>
        <v/>
      </c>
      <c r="J32" s="170"/>
    </row>
    <row r="33" spans="1:11" s="13" customFormat="1" x14ac:dyDescent="0.2">
      <c r="A33" s="86" t="s">
        <v>8</v>
      </c>
      <c r="B33" s="87">
        <f t="shared" si="3"/>
        <v>44730</v>
      </c>
      <c r="C33" s="86">
        <f t="shared" si="1"/>
        <v>0</v>
      </c>
      <c r="D33" s="158"/>
      <c r="E33" s="159"/>
      <c r="F33" s="158"/>
      <c r="G33" s="160"/>
      <c r="H33" s="90" t="str">
        <f>IF(ISNA(VLOOKUP($G33,front!$J$12:$L$17,2,FALSE)),"",VLOOKUP($G33,front!$J$12:$L$17,2,FALSE))</f>
        <v/>
      </c>
      <c r="I33" s="90" t="str">
        <f>IF(ISNA(VLOOKUP($G33,front!$J$12:$L$17,3,FALSE)),"",VLOOKUP($G33,front!$J$12:$L$17,3,FALSE))</f>
        <v/>
      </c>
      <c r="J33" s="170"/>
    </row>
    <row r="34" spans="1:11" s="13" customFormat="1" x14ac:dyDescent="0.2">
      <c r="A34" s="23" t="s">
        <v>9</v>
      </c>
      <c r="B34" s="25">
        <f t="shared" si="3"/>
        <v>44731</v>
      </c>
      <c r="C34" s="101">
        <f t="shared" si="1"/>
        <v>1</v>
      </c>
      <c r="D34" s="154"/>
      <c r="E34" s="157"/>
      <c r="F34" s="154">
        <v>1</v>
      </c>
      <c r="G34" s="156">
        <v>1</v>
      </c>
      <c r="H34" s="24" t="str">
        <f>IF(ISNA(VLOOKUP($G34,front!$J$12:$L$17,2,FALSE)),"",VLOOKUP($G34,front!$J$12:$L$17,2,FALSE))</f>
        <v>SAS ABN</v>
      </c>
      <c r="I34" s="24" t="str">
        <f>IF(ISNA(VLOOKUP($G34,front!$J$12:$L$17,3,FALSE)),"",VLOOKUP($G34,front!$J$12:$L$17,3,FALSE))</f>
        <v>FRAAI</v>
      </c>
      <c r="J34" s="171"/>
    </row>
    <row r="35" spans="1:11" s="13" customFormat="1" x14ac:dyDescent="0.2">
      <c r="A35" s="23" t="s">
        <v>10</v>
      </c>
      <c r="B35" s="25">
        <f t="shared" si="3"/>
        <v>44732</v>
      </c>
      <c r="C35" s="101">
        <f t="shared" si="1"/>
        <v>1</v>
      </c>
      <c r="D35" s="154"/>
      <c r="E35" s="157"/>
      <c r="F35" s="154">
        <v>1</v>
      </c>
      <c r="G35" s="156">
        <v>1</v>
      </c>
      <c r="H35" s="24" t="str">
        <f>IF(ISNA(VLOOKUP($G35,front!$J$12:$L$17,2,FALSE)),"",VLOOKUP($G35,front!$J$12:$L$17,2,FALSE))</f>
        <v>SAS ABN</v>
      </c>
      <c r="I35" s="24" t="str">
        <f>IF(ISNA(VLOOKUP($G35,front!$J$12:$L$17,3,FALSE)),"",VLOOKUP($G35,front!$J$12:$L$17,3,FALSE))</f>
        <v>FRAAI</v>
      </c>
      <c r="J35" s="171"/>
    </row>
    <row r="36" spans="1:11" s="13" customFormat="1" x14ac:dyDescent="0.2">
      <c r="A36" s="23" t="s">
        <v>11</v>
      </c>
      <c r="B36" s="25">
        <f t="shared" si="3"/>
        <v>44733</v>
      </c>
      <c r="C36" s="101">
        <f t="shared" si="1"/>
        <v>1</v>
      </c>
      <c r="D36" s="154"/>
      <c r="E36" s="157"/>
      <c r="F36" s="154">
        <v>1</v>
      </c>
      <c r="G36" s="156">
        <v>1</v>
      </c>
      <c r="H36" s="24" t="str">
        <f>IF(ISNA(VLOOKUP($G36,front!$J$12:$L$17,2,FALSE)),"",VLOOKUP($G36,front!$J$12:$L$17,2,FALSE))</f>
        <v>SAS ABN</v>
      </c>
      <c r="I36" s="24" t="str">
        <f>IF(ISNA(VLOOKUP($G36,front!$J$12:$L$17,3,FALSE)),"",VLOOKUP($G36,front!$J$12:$L$17,3,FALSE))</f>
        <v>FRAAI</v>
      </c>
      <c r="J36" s="171"/>
    </row>
    <row r="37" spans="1:11" s="13" customFormat="1" x14ac:dyDescent="0.2">
      <c r="A37" s="23" t="s">
        <v>12</v>
      </c>
      <c r="B37" s="25">
        <f t="shared" si="3"/>
        <v>44734</v>
      </c>
      <c r="C37" s="101">
        <f t="shared" si="1"/>
        <v>1</v>
      </c>
      <c r="D37" s="154"/>
      <c r="E37" s="157"/>
      <c r="F37" s="154">
        <v>1</v>
      </c>
      <c r="G37" s="156">
        <v>1</v>
      </c>
      <c r="H37" s="24" t="str">
        <f>IF(ISNA(VLOOKUP($G37,front!$J$12:$L$17,2,FALSE)),"",VLOOKUP($G37,front!$J$12:$L$17,2,FALSE))</f>
        <v>SAS ABN</v>
      </c>
      <c r="I37" s="24" t="str">
        <f>IF(ISNA(VLOOKUP($G37,front!$J$12:$L$17,3,FALSE)),"",VLOOKUP($G37,front!$J$12:$L$17,3,FALSE))</f>
        <v>FRAAI</v>
      </c>
      <c r="J37" s="171"/>
    </row>
    <row r="38" spans="1:11" s="13" customFormat="1" x14ac:dyDescent="0.2">
      <c r="A38" s="23" t="s">
        <v>13</v>
      </c>
      <c r="B38" s="25">
        <f t="shared" si="3"/>
        <v>44735</v>
      </c>
      <c r="C38" s="101">
        <f t="shared" si="1"/>
        <v>1</v>
      </c>
      <c r="D38" s="154"/>
      <c r="E38" s="157"/>
      <c r="F38" s="154">
        <v>1</v>
      </c>
      <c r="G38" s="156">
        <v>1</v>
      </c>
      <c r="H38" s="24" t="str">
        <f>IF(ISNA(VLOOKUP($G38,front!$J$12:$L$17,2,FALSE)),"",VLOOKUP($G38,front!$J$12:$L$17,2,FALSE))</f>
        <v>SAS ABN</v>
      </c>
      <c r="I38" s="24" t="str">
        <f>IF(ISNA(VLOOKUP($G38,front!$J$12:$L$17,3,FALSE)),"",VLOOKUP($G38,front!$J$12:$L$17,3,FALSE))</f>
        <v>FRAAI</v>
      </c>
      <c r="J38" s="171"/>
    </row>
    <row r="39" spans="1:11" s="13" customFormat="1" x14ac:dyDescent="0.2">
      <c r="A39" s="86" t="s">
        <v>14</v>
      </c>
      <c r="B39" s="87">
        <f t="shared" si="3"/>
        <v>44736</v>
      </c>
      <c r="C39" s="86">
        <f t="shared" si="1"/>
        <v>0</v>
      </c>
      <c r="D39" s="158"/>
      <c r="E39" s="159"/>
      <c r="F39" s="158"/>
      <c r="G39" s="160"/>
      <c r="H39" s="90" t="str">
        <f>IF(ISNA(VLOOKUP($G39,front!$J$12:$L$17,2,FALSE)),"",VLOOKUP($G39,front!$J$12:$L$17,2,FALSE))</f>
        <v/>
      </c>
      <c r="I39" s="90" t="str">
        <f>IF(ISNA(VLOOKUP($G39,front!$J$12:$L$17,3,FALSE)),"",VLOOKUP($G39,front!$J$12:$L$17,3,FALSE))</f>
        <v/>
      </c>
      <c r="J39" s="170"/>
    </row>
    <row r="40" spans="1:11" s="13" customFormat="1" x14ac:dyDescent="0.2">
      <c r="A40" s="86" t="s">
        <v>8</v>
      </c>
      <c r="B40" s="87">
        <f t="shared" si="3"/>
        <v>44737</v>
      </c>
      <c r="C40" s="86">
        <f t="shared" si="1"/>
        <v>0</v>
      </c>
      <c r="D40" s="158"/>
      <c r="E40" s="159"/>
      <c r="F40" s="158"/>
      <c r="G40" s="160"/>
      <c r="H40" s="90" t="str">
        <f>IF(ISNA(VLOOKUP($G40,front!$J$12:$L$17,2,FALSE)),"",VLOOKUP($G40,front!$J$12:$L$17,2,FALSE))</f>
        <v/>
      </c>
      <c r="I40" s="90" t="str">
        <f>IF(ISNA(VLOOKUP($G40,front!$J$12:$L$17,3,FALSE)),"",VLOOKUP($G40,front!$J$12:$L$17,3,FALSE))</f>
        <v/>
      </c>
      <c r="J40" s="170"/>
    </row>
    <row r="41" spans="1:11" s="13" customFormat="1" x14ac:dyDescent="0.2">
      <c r="A41" s="23" t="s">
        <v>9</v>
      </c>
      <c r="B41" s="25">
        <f t="shared" si="3"/>
        <v>44738</v>
      </c>
      <c r="C41" s="101">
        <f t="shared" si="1"/>
        <v>1</v>
      </c>
      <c r="D41" s="154"/>
      <c r="E41" s="157"/>
      <c r="F41" s="154">
        <v>1</v>
      </c>
      <c r="G41" s="156">
        <v>1</v>
      </c>
      <c r="H41" s="24" t="str">
        <f>IF(ISNA(VLOOKUP($G41,front!$J$12:$L$17,2,FALSE)),"",VLOOKUP($G41,front!$J$12:$L$17,2,FALSE))</f>
        <v>SAS ABN</v>
      </c>
      <c r="I41" s="24" t="str">
        <f>IF(ISNA(VLOOKUP($G41,front!$J$12:$L$17,3,FALSE)),"",VLOOKUP($G41,front!$J$12:$L$17,3,FALSE))</f>
        <v>FRAAI</v>
      </c>
      <c r="J41" s="171"/>
    </row>
    <row r="42" spans="1:11" s="13" customFormat="1" x14ac:dyDescent="0.2">
      <c r="A42" s="23" t="s">
        <v>10</v>
      </c>
      <c r="B42" s="25">
        <f t="shared" si="3"/>
        <v>44739</v>
      </c>
      <c r="C42" s="101">
        <f t="shared" si="1"/>
        <v>1</v>
      </c>
      <c r="D42" s="154"/>
      <c r="E42" s="157"/>
      <c r="F42" s="154">
        <v>1</v>
      </c>
      <c r="G42" s="156">
        <v>1</v>
      </c>
      <c r="H42" s="24" t="str">
        <f>IF(ISNA(VLOOKUP($G42,front!$J$12:$L$17,2,FALSE)),"",VLOOKUP($G42,front!$J$12:$L$17,2,FALSE))</f>
        <v>SAS ABN</v>
      </c>
      <c r="I42" s="24" t="str">
        <f>IF(ISNA(VLOOKUP($G42,front!$J$12:$L$17,3,FALSE)),"",VLOOKUP($G42,front!$J$12:$L$17,3,FALSE))</f>
        <v>FRAAI</v>
      </c>
      <c r="J42" s="171"/>
    </row>
    <row r="43" spans="1:11" s="13" customFormat="1" x14ac:dyDescent="0.2">
      <c r="A43" s="23" t="s">
        <v>11</v>
      </c>
      <c r="B43" s="25">
        <f t="shared" si="3"/>
        <v>44740</v>
      </c>
      <c r="C43" s="101">
        <f t="shared" si="1"/>
        <v>1</v>
      </c>
      <c r="D43" s="154"/>
      <c r="E43" s="157"/>
      <c r="F43" s="154">
        <v>1</v>
      </c>
      <c r="G43" s="156">
        <v>1</v>
      </c>
      <c r="H43" s="24" t="str">
        <f>IF(ISNA(VLOOKUP($G43,front!$J$12:$L$17,2,FALSE)),"",VLOOKUP($G43,front!$J$12:$L$17,2,FALSE))</f>
        <v>SAS ABN</v>
      </c>
      <c r="I43" s="24" t="str">
        <f>IF(ISNA(VLOOKUP($G43,front!$J$12:$L$17,3,FALSE)),"",VLOOKUP($G43,front!$J$12:$L$17,3,FALSE))</f>
        <v>FRAAI</v>
      </c>
      <c r="J43" s="171"/>
    </row>
    <row r="44" spans="1:11" s="13" customFormat="1" x14ac:dyDescent="0.2">
      <c r="A44" s="23" t="s">
        <v>12</v>
      </c>
      <c r="B44" s="25">
        <f t="shared" si="3"/>
        <v>44741</v>
      </c>
      <c r="C44" s="101">
        <f t="shared" si="1"/>
        <v>1</v>
      </c>
      <c r="D44" s="154"/>
      <c r="E44" s="157"/>
      <c r="F44" s="154">
        <v>1</v>
      </c>
      <c r="G44" s="156">
        <v>1</v>
      </c>
      <c r="H44" s="24" t="str">
        <f>IF(ISNA(VLOOKUP($G44,front!$J$12:$L$17,2,FALSE)),"",VLOOKUP($G44,front!$J$12:$L$17,2,FALSE))</f>
        <v>SAS ABN</v>
      </c>
      <c r="I44" s="24" t="str">
        <f>IF(ISNA(VLOOKUP($G44,front!$J$12:$L$17,3,FALSE)),"",VLOOKUP($G44,front!$J$12:$L$17,3,FALSE))</f>
        <v>FRAAI</v>
      </c>
      <c r="J44" s="171"/>
    </row>
    <row r="45" spans="1:11" s="13" customFormat="1" x14ac:dyDescent="0.2">
      <c r="A45" s="23" t="s">
        <v>13</v>
      </c>
      <c r="B45" s="25">
        <f t="shared" si="3"/>
        <v>44742</v>
      </c>
      <c r="C45" s="101">
        <f t="shared" si="1"/>
        <v>1</v>
      </c>
      <c r="D45" s="154"/>
      <c r="E45" s="157"/>
      <c r="F45" s="154">
        <v>1</v>
      </c>
      <c r="G45" s="156">
        <v>1</v>
      </c>
      <c r="H45" s="24" t="str">
        <f>IF(ISNA(VLOOKUP($G45,front!$J$12:$L$17,2,FALSE)),"",VLOOKUP($G45,front!$J$12:$L$17,2,FALSE))</f>
        <v>SAS ABN</v>
      </c>
      <c r="I45" s="24" t="str">
        <f>IF(ISNA(VLOOKUP($G45,front!$J$12:$L$17,3,FALSE)),"",VLOOKUP($G45,front!$J$12:$L$17,3,FALSE))</f>
        <v>FRAAI</v>
      </c>
      <c r="J45" s="171"/>
    </row>
    <row r="46" spans="1:11" s="13" customFormat="1" x14ac:dyDescent="0.2">
      <c r="A46" s="86" t="s">
        <v>14</v>
      </c>
      <c r="B46" s="87"/>
      <c r="C46" s="86">
        <f t="shared" si="1"/>
        <v>0</v>
      </c>
      <c r="D46" s="158"/>
      <c r="E46" s="159"/>
      <c r="F46" s="158"/>
      <c r="G46" s="160"/>
      <c r="H46" s="90" t="str">
        <f>IF(ISNA(VLOOKUP($G46,front!$J$12:$L$17,2,FALSE)),"",VLOOKUP($G46,front!$J$12:$L$17,2,FALSE))</f>
        <v/>
      </c>
      <c r="I46" s="90" t="str">
        <f>IF(ISNA(VLOOKUP($G46,front!$J$12:$L$17,3,FALSE)),"",VLOOKUP($G46,front!$J$12:$L$17,3,FALSE))</f>
        <v/>
      </c>
      <c r="J46" s="170"/>
    </row>
    <row r="47" spans="1:11" s="13" customFormat="1" x14ac:dyDescent="0.2">
      <c r="A47" s="86" t="s">
        <v>8</v>
      </c>
      <c r="B47" s="87"/>
      <c r="C47" s="86">
        <f t="shared" si="1"/>
        <v>0</v>
      </c>
      <c r="D47" s="158"/>
      <c r="E47" s="164"/>
      <c r="F47" s="158"/>
      <c r="G47" s="160"/>
      <c r="H47" s="90" t="str">
        <f>IF(ISNA(VLOOKUP($G47,front!$J$12:$L$17,2,FALSE)),"",VLOOKUP($G47,front!$J$12:$L$17,2,FALSE))</f>
        <v/>
      </c>
      <c r="I47" s="90" t="str">
        <f>IF(ISNA(VLOOKUP($G47,front!$J$12:$L$17,3,FALSE)),"",VLOOKUP($G47,front!$J$12:$L$17,3,FALSE))</f>
        <v/>
      </c>
      <c r="J47" s="170"/>
    </row>
    <row r="48" spans="1:11" s="13" customFormat="1" ht="13.5" thickBot="1" x14ac:dyDescent="0.25">
      <c r="A48" s="92"/>
      <c r="B48" s="93"/>
      <c r="C48" s="94"/>
      <c r="D48" s="165"/>
      <c r="E48" s="166"/>
      <c r="F48" s="167"/>
      <c r="G48" s="168"/>
      <c r="H48" s="96"/>
      <c r="I48" s="96"/>
      <c r="J48" s="172"/>
      <c r="K48"/>
    </row>
    <row r="49" spans="1:12" s="13" customFormat="1" ht="13.5" thickBot="1" x14ac:dyDescent="0.25">
      <c r="A49" s="74"/>
      <c r="B49" s="74"/>
      <c r="C49" s="9">
        <f>SUM(C10:C48)</f>
        <v>15</v>
      </c>
      <c r="D49" s="106">
        <f>SUM(D11:D48)</f>
        <v>0</v>
      </c>
      <c r="F49" s="9">
        <f>SUM(F11:F48)</f>
        <v>15</v>
      </c>
      <c r="H49" s="17"/>
      <c r="I49" s="17"/>
      <c r="J49" s="75"/>
      <c r="K49"/>
    </row>
    <row r="50" spans="1:12" ht="3.75" customHeight="1" x14ac:dyDescent="0.2">
      <c r="A50" s="1"/>
      <c r="B50" s="1"/>
      <c r="C50" s="1"/>
      <c r="D50" s="1"/>
      <c r="E50" s="1"/>
      <c r="F50" s="1"/>
    </row>
    <row r="51" spans="1:12" ht="14.25" customHeight="1" x14ac:dyDescent="0.2">
      <c r="A51" s="40" t="s">
        <v>60</v>
      </c>
      <c r="B51" s="1"/>
      <c r="C51" s="1"/>
      <c r="D51" s="1"/>
      <c r="E51" s="1"/>
      <c r="F51" s="1"/>
    </row>
    <row r="52" spans="1:12" ht="18" customHeight="1" x14ac:dyDescent="0.2">
      <c r="A52" s="45" t="s">
        <v>52</v>
      </c>
      <c r="B52" s="225" t="s">
        <v>53</v>
      </c>
      <c r="C52" s="225"/>
      <c r="D52" s="225"/>
      <c r="E52" s="225"/>
      <c r="F52" s="225"/>
      <c r="G52" s="225"/>
      <c r="H52" s="65"/>
      <c r="I52" s="46" t="s">
        <v>54</v>
      </c>
      <c r="J52" s="46" t="s">
        <v>61</v>
      </c>
      <c r="K52" s="46" t="s">
        <v>55</v>
      </c>
      <c r="L52" s="47" t="s">
        <v>29</v>
      </c>
    </row>
    <row r="53" spans="1:12" x14ac:dyDescent="0.2">
      <c r="A53" s="173"/>
      <c r="B53" s="235"/>
      <c r="C53" s="236"/>
      <c r="D53" s="236"/>
      <c r="E53" s="236"/>
      <c r="F53" s="236"/>
      <c r="G53" s="237"/>
      <c r="H53" s="174"/>
      <c r="I53" s="175"/>
      <c r="J53" s="176"/>
      <c r="K53" s="176"/>
      <c r="L53" s="177"/>
    </row>
    <row r="54" spans="1:12" s="1" customFormat="1" x14ac:dyDescent="0.2">
      <c r="A54" s="178"/>
      <c r="B54" s="238"/>
      <c r="C54" s="239"/>
      <c r="D54" s="239"/>
      <c r="E54" s="239"/>
      <c r="F54" s="239"/>
      <c r="G54" s="240"/>
      <c r="H54" s="179"/>
      <c r="I54" s="180"/>
      <c r="J54" s="181"/>
      <c r="K54" s="181"/>
      <c r="L54" s="182"/>
    </row>
    <row r="55" spans="1:12" s="13" customFormat="1" x14ac:dyDescent="0.2">
      <c r="A55" s="178"/>
      <c r="B55" s="238"/>
      <c r="C55" s="239"/>
      <c r="D55" s="239"/>
      <c r="E55" s="239"/>
      <c r="F55" s="239"/>
      <c r="G55" s="240"/>
      <c r="H55" s="179"/>
      <c r="I55" s="180"/>
      <c r="J55" s="181"/>
      <c r="K55" s="181"/>
      <c r="L55" s="183"/>
    </row>
    <row r="56" spans="1:12" s="13" customFormat="1" x14ac:dyDescent="0.2">
      <c r="A56" s="184"/>
      <c r="B56" s="185"/>
      <c r="C56" s="186"/>
      <c r="D56" s="186"/>
      <c r="E56" s="186"/>
      <c r="F56" s="186"/>
      <c r="G56" s="187"/>
      <c r="H56" s="187"/>
      <c r="I56" s="188"/>
      <c r="J56" s="189"/>
      <c r="K56" s="189"/>
      <c r="L56" s="183"/>
    </row>
    <row r="57" spans="1:12" s="13" customFormat="1" x14ac:dyDescent="0.2">
      <c r="A57" s="184"/>
      <c r="B57" s="185"/>
      <c r="C57" s="186"/>
      <c r="D57" s="186"/>
      <c r="E57" s="186"/>
      <c r="F57" s="186"/>
      <c r="G57" s="187"/>
      <c r="H57" s="187"/>
      <c r="I57" s="188"/>
      <c r="J57" s="189"/>
      <c r="K57" s="189"/>
      <c r="L57" s="183"/>
    </row>
    <row r="58" spans="1:12" s="13" customFormat="1" x14ac:dyDescent="0.2">
      <c r="A58" s="184"/>
      <c r="B58" s="185"/>
      <c r="C58" s="186"/>
      <c r="D58" s="186"/>
      <c r="E58" s="186"/>
      <c r="F58" s="186"/>
      <c r="G58" s="187"/>
      <c r="H58" s="187"/>
      <c r="I58" s="188"/>
      <c r="J58" s="189"/>
      <c r="K58" s="189"/>
      <c r="L58" s="183"/>
    </row>
    <row r="59" spans="1:12" s="13" customFormat="1" x14ac:dyDescent="0.2">
      <c r="A59" s="190"/>
      <c r="B59" s="241"/>
      <c r="C59" s="242"/>
      <c r="D59" s="242"/>
      <c r="E59" s="242"/>
      <c r="F59" s="242"/>
      <c r="G59" s="243"/>
      <c r="H59" s="191"/>
      <c r="I59" s="192"/>
      <c r="J59" s="193"/>
      <c r="K59" s="193"/>
      <c r="L59" s="194"/>
    </row>
    <row r="60" spans="1:12" s="13" customFormat="1" x14ac:dyDescent="0.2">
      <c r="A60"/>
      <c r="B60"/>
      <c r="C60"/>
      <c r="D60"/>
      <c r="E60"/>
      <c r="F60"/>
      <c r="G60"/>
      <c r="H60"/>
      <c r="I60" s="41">
        <f>SUM(I53:I59)</f>
        <v>0</v>
      </c>
      <c r="J60" s="1">
        <f>SUMIF($J$52:$J$59,K60,I$52:I$59)</f>
        <v>0</v>
      </c>
      <c r="K60" s="4" t="s">
        <v>50</v>
      </c>
    </row>
    <row r="61" spans="1:12" s="13" customFormat="1" x14ac:dyDescent="0.2">
      <c r="A61"/>
      <c r="B61"/>
      <c r="C61"/>
      <c r="D61"/>
      <c r="E61"/>
      <c r="F61"/>
      <c r="G61"/>
      <c r="H61"/>
      <c r="I61" s="64">
        <f>+J61+J60</f>
        <v>0</v>
      </c>
      <c r="J61" s="1">
        <f>SUMIF($J$52:$J$59,K61,I$52:I$59)</f>
        <v>0</v>
      </c>
      <c r="K61" s="4" t="s">
        <v>62</v>
      </c>
    </row>
    <row r="62" spans="1:12" x14ac:dyDescent="0.2">
      <c r="J62" s="38" t="s">
        <v>50</v>
      </c>
      <c r="K62" s="38" t="s">
        <v>56</v>
      </c>
    </row>
    <row r="65" spans="1:11" s="138" customFormat="1" ht="6" customHeight="1" x14ac:dyDescent="0.2">
      <c r="K65" s="153"/>
    </row>
    <row r="68" spans="1:11" ht="21.75" customHeight="1" thickBot="1" x14ac:dyDescent="0.25"/>
    <row r="69" spans="1:11" x14ac:dyDescent="0.2">
      <c r="E69" s="107" t="s">
        <v>16</v>
      </c>
      <c r="F69" s="108">
        <f>SUMIF($E$11:$E$48,E69,$D$11:$D$48)</f>
        <v>0</v>
      </c>
    </row>
    <row r="70" spans="1:11" x14ac:dyDescent="0.2">
      <c r="A70" s="78" t="s">
        <v>66</v>
      </c>
      <c r="B70" s="79" t="s">
        <v>67</v>
      </c>
      <c r="E70" s="109" t="s">
        <v>22</v>
      </c>
      <c r="F70" s="108">
        <f t="shared" ref="F70:F79" si="4">SUMIF($E$11:$E$48,E70,$D$11:$D$48)</f>
        <v>0</v>
      </c>
      <c r="J70" s="44" t="s">
        <v>62</v>
      </c>
      <c r="K70" s="44" t="s">
        <v>57</v>
      </c>
    </row>
    <row r="71" spans="1:11" x14ac:dyDescent="0.2">
      <c r="A71" s="116">
        <f t="shared" ref="A71:A76" si="5">SUMIF($G$11:$G$48,$B71,$F$11:$F$48)</f>
        <v>15</v>
      </c>
      <c r="B71" s="1">
        <v>1</v>
      </c>
      <c r="E71" s="109" t="s">
        <v>21</v>
      </c>
      <c r="F71" s="108">
        <f t="shared" si="4"/>
        <v>0</v>
      </c>
      <c r="J71" s="39"/>
      <c r="K71" s="39" t="s">
        <v>59</v>
      </c>
    </row>
    <row r="72" spans="1:11" x14ac:dyDescent="0.2">
      <c r="A72" s="116">
        <f t="shared" si="5"/>
        <v>0</v>
      </c>
      <c r="B72" s="1">
        <v>2</v>
      </c>
      <c r="E72" s="109" t="s">
        <v>18</v>
      </c>
      <c r="F72" s="108">
        <f t="shared" si="4"/>
        <v>0</v>
      </c>
    </row>
    <row r="73" spans="1:11" x14ac:dyDescent="0.2">
      <c r="A73" s="116">
        <f t="shared" si="5"/>
        <v>0</v>
      </c>
      <c r="B73" s="1">
        <v>3</v>
      </c>
      <c r="E73" s="109" t="s">
        <v>73</v>
      </c>
      <c r="F73" s="108">
        <f t="shared" si="4"/>
        <v>0</v>
      </c>
    </row>
    <row r="74" spans="1:11" x14ac:dyDescent="0.2">
      <c r="A74" s="116">
        <f t="shared" si="5"/>
        <v>0</v>
      </c>
      <c r="B74" s="1">
        <v>4</v>
      </c>
      <c r="E74" s="109" t="s">
        <v>74</v>
      </c>
      <c r="F74" s="108">
        <f t="shared" si="4"/>
        <v>0</v>
      </c>
    </row>
    <row r="75" spans="1:11" x14ac:dyDescent="0.2">
      <c r="A75" s="116">
        <f t="shared" si="5"/>
        <v>0</v>
      </c>
      <c r="B75" s="1">
        <v>5</v>
      </c>
      <c r="E75" s="109" t="s">
        <v>26</v>
      </c>
      <c r="F75" s="108">
        <f t="shared" si="4"/>
        <v>0</v>
      </c>
    </row>
    <row r="76" spans="1:11" x14ac:dyDescent="0.2">
      <c r="A76" s="116">
        <f t="shared" si="5"/>
        <v>0</v>
      </c>
      <c r="B76" s="1">
        <v>6</v>
      </c>
      <c r="E76" s="109" t="s">
        <v>25</v>
      </c>
      <c r="F76" s="108">
        <f t="shared" si="4"/>
        <v>0</v>
      </c>
    </row>
    <row r="77" spans="1:11" x14ac:dyDescent="0.2">
      <c r="A77" s="117">
        <f>SUM(A71:A76)</f>
        <v>15</v>
      </c>
      <c r="E77" s="109" t="s">
        <v>46</v>
      </c>
      <c r="F77" s="108">
        <f t="shared" si="4"/>
        <v>0</v>
      </c>
    </row>
    <row r="78" spans="1:11" x14ac:dyDescent="0.2">
      <c r="E78" s="109" t="s">
        <v>48</v>
      </c>
      <c r="F78" s="108">
        <f t="shared" si="4"/>
        <v>0</v>
      </c>
    </row>
    <row r="79" spans="1:11" x14ac:dyDescent="0.2">
      <c r="E79" s="109" t="s">
        <v>50</v>
      </c>
      <c r="F79" s="108">
        <f t="shared" si="4"/>
        <v>0</v>
      </c>
    </row>
    <row r="80" spans="1:11" ht="13.5" thickBot="1" x14ac:dyDescent="0.25">
      <c r="E80" s="108"/>
      <c r="F80" s="108"/>
    </row>
    <row r="81" spans="5:6" ht="13.5" thickBot="1" x14ac:dyDescent="0.25">
      <c r="E81" s="108"/>
      <c r="F81" s="110">
        <f>SUM(F69:F80)</f>
        <v>0</v>
      </c>
    </row>
  </sheetData>
  <sheetProtection sheet="1" objects="1" scenarios="1"/>
  <mergeCells count="11">
    <mergeCell ref="B53:G53"/>
    <mergeCell ref="B54:G54"/>
    <mergeCell ref="B55:G55"/>
    <mergeCell ref="B59:G59"/>
    <mergeCell ref="C2:D2"/>
    <mergeCell ref="C3:D3"/>
    <mergeCell ref="A7:J7"/>
    <mergeCell ref="B52:G52"/>
    <mergeCell ref="D9:E9"/>
    <mergeCell ref="F9:G9"/>
    <mergeCell ref="C4:F4"/>
  </mergeCells>
  <dataValidations count="3">
    <dataValidation type="list" allowBlank="1" showInputMessage="1" showErrorMessage="1" sqref="E11:E48" xr:uid="{00000000-0002-0000-0800-000000000000}">
      <formula1>$E$69:$E$79</formula1>
    </dataValidation>
    <dataValidation type="list" allowBlank="1" showInputMessage="1" showErrorMessage="1" sqref="J53:J59" xr:uid="{00000000-0002-0000-0800-000001000000}">
      <formula1>$J$62:$J$71</formula1>
    </dataValidation>
    <dataValidation type="list" allowBlank="1" showInputMessage="1" showErrorMessage="1" sqref="K53:K59" xr:uid="{00000000-0002-0000-0800-000002000000}">
      <formula1>$K$62:$K$71</formula1>
    </dataValidation>
  </dataValidations>
  <pageMargins left="0.35433070866141736" right="0.27559055118110237" top="0.59055118110236227" bottom="0.74803149606299213" header="0.31496062992125984" footer="0.31496062992125984"/>
  <pageSetup paperSize="9" orientation="portrait" r:id="rId1"/>
  <headerFooter>
    <oddFooter>&amp;L&amp;D&amp;R&amp;F  -  &amp;A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3000000}">
          <x14:formula1>
            <xm:f>front!$J$36:$J$47</xm:f>
          </x14:formula1>
          <xm:sqref>E50:F50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7D382766EEDA49A73464F5458FDBAA" ma:contentTypeVersion="13" ma:contentTypeDescription="Create a new document." ma:contentTypeScope="" ma:versionID="459cf155cce862abbbc56ca5b216954a">
  <xsd:schema xmlns:xsd="http://www.w3.org/2001/XMLSchema" xmlns:xs="http://www.w3.org/2001/XMLSchema" xmlns:p="http://schemas.microsoft.com/office/2006/metadata/properties" xmlns:ns2="1e7c1e2b-cdff-4e01-85e8-4056b1e54b6f" xmlns:ns3="1104b3e5-d04b-43e9-a71e-5056b6c3c4d2" targetNamespace="http://schemas.microsoft.com/office/2006/metadata/properties" ma:root="true" ma:fieldsID="98a4b468996a2d09cabe2e6d292a1b17" ns2:_="" ns3:_="">
    <xsd:import namespace="1e7c1e2b-cdff-4e01-85e8-4056b1e54b6f"/>
    <xsd:import namespace="1104b3e5-d04b-43e9-a71e-5056b6c3c4d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7c1e2b-cdff-4e01-85e8-4056b1e54b6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c6ddfd3d-f6fb-4ac1-945a-a35afad477d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104b3e5-d04b-43e9-a71e-5056b6c3c4d2" elementFormDefault="qualified">
    <xsd:import namespace="http://schemas.microsoft.com/office/2006/documentManagement/types"/>
    <xsd:import namespace="http://schemas.microsoft.com/office/infopath/2007/PartnerControls"/>
    <xsd:element name="TaxCatchAll" ma:index="20" nillable="true" ma:displayName="Taxonomy Catch All Column" ma:hidden="true" ma:list="{56ca4688-0046-4aed-9ac8-9992604e1366}" ma:internalName="TaxCatchAll" ma:showField="CatchAllData" ma:web="1104b3e5-d04b-43e9-a71e-5056b6c3c4d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873337D-1930-447D-A20D-0D6EF114759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291381F-3EFC-44D6-8000-F3653A53729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e7c1e2b-cdff-4e01-85e8-4056b1e54b6f"/>
    <ds:schemaRef ds:uri="1104b3e5-d04b-43e9-a71e-5056b6c3c4d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15</vt:i4>
      </vt:variant>
    </vt:vector>
  </HeadingPairs>
  <TitlesOfParts>
    <vt:vector size="30" baseType="lpstr">
      <vt:lpstr>front</vt:lpstr>
      <vt:lpstr>year</vt:lpstr>
      <vt:lpstr>example</vt:lpstr>
      <vt:lpstr>Jan</vt:lpstr>
      <vt:lpstr>Feb</vt:lpstr>
      <vt:lpstr>Mar</vt:lpstr>
      <vt:lpstr>Apr</vt:lpstr>
      <vt:lpstr>May</vt:lpstr>
      <vt:lpstr>Jun</vt:lpstr>
      <vt:lpstr>Jul</vt:lpstr>
      <vt:lpstr>Aug</vt:lpstr>
      <vt:lpstr>Sep</vt:lpstr>
      <vt:lpstr>Oct</vt:lpstr>
      <vt:lpstr>Nov</vt:lpstr>
      <vt:lpstr>Dec</vt:lpstr>
      <vt:lpstr>Apr!Print_Area</vt:lpstr>
      <vt:lpstr>Aug!Print_Area</vt:lpstr>
      <vt:lpstr>Dec!Print_Area</vt:lpstr>
      <vt:lpstr>example!Print_Area</vt:lpstr>
      <vt:lpstr>Feb!Print_Area</vt:lpstr>
      <vt:lpstr>front!Print_Area</vt:lpstr>
      <vt:lpstr>Jan!Print_Area</vt:lpstr>
      <vt:lpstr>Jul!Print_Area</vt:lpstr>
      <vt:lpstr>Jun!Print_Area</vt:lpstr>
      <vt:lpstr>Mar!Print_Area</vt:lpstr>
      <vt:lpstr>May!Print_Area</vt:lpstr>
      <vt:lpstr>Nov!Print_Area</vt:lpstr>
      <vt:lpstr>Oct!Print_Area</vt:lpstr>
      <vt:lpstr>Sep!Print_Area</vt:lpstr>
      <vt:lpstr>year!Print_Area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</dc:creator>
  <cp:lastModifiedBy>Egor Lipchinskiy</cp:lastModifiedBy>
  <cp:lastPrinted>2023-12-19T14:19:12Z</cp:lastPrinted>
  <dcterms:created xsi:type="dcterms:W3CDTF">2020-04-14T11:49:34Z</dcterms:created>
  <dcterms:modified xsi:type="dcterms:W3CDTF">2023-12-19T14:19:24Z</dcterms:modified>
</cp:coreProperties>
</file>