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asoffice365-my.sharepoint.com/personal/egor_lipchinskiy_sas_com/Documents/Downloads/Timesheets/"/>
    </mc:Choice>
  </mc:AlternateContent>
  <xr:revisionPtr revIDLastSave="346" documentId="11_AEAF604AAD5AD87485F4C003FBCC7C957C928E08" xr6:coauthVersionLast="47" xr6:coauthVersionMax="47" xr10:uidLastSave="{806572CB-0E45-445A-94C4-FAD19481F660}"/>
  <bookViews>
    <workbookView xWindow="1515" yWindow="1515" windowWidth="21600" windowHeight="11265" tabRatio="669" activeTab="1" xr2:uid="{00000000-000D-0000-FFFF-FFFF00000000}"/>
  </bookViews>
  <sheets>
    <sheet name="front" sheetId="1" r:id="rId1"/>
    <sheet name="Jan" sheetId="2" r:id="rId2"/>
    <sheet name="Feb" sheetId="5" r:id="rId3"/>
    <sheet name="Mar" sheetId="6" r:id="rId4"/>
    <sheet name="Apr" sheetId="7" r:id="rId5"/>
    <sheet name="May" sheetId="8" r:id="rId6"/>
    <sheet name="June" sheetId="9" r:id="rId7"/>
    <sheet name="July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</sheets>
  <definedNames>
    <definedName name="_xlnm.Print_Area" localSheetId="4">Apr!$A$1:$H$49</definedName>
    <definedName name="_xlnm.Print_Area" localSheetId="8">Aug!$A$1:$H$49</definedName>
    <definedName name="_xlnm.Print_Area" localSheetId="12">Dec!$A$1:$H$49</definedName>
    <definedName name="_xlnm.Print_Area" localSheetId="2">Feb!$A$1:$H$49</definedName>
    <definedName name="_xlnm.Print_Area" localSheetId="0">front!$B$2:$M$26</definedName>
    <definedName name="_xlnm.Print_Area" localSheetId="1">Jan!$A$1:$H$49</definedName>
    <definedName name="_xlnm.Print_Area" localSheetId="7">July!$A$1:$H$49</definedName>
    <definedName name="_xlnm.Print_Area" localSheetId="6">June!$A$1:$H$49</definedName>
    <definedName name="_xlnm.Print_Area" localSheetId="3">Mar!$A$1:$H$49</definedName>
    <definedName name="_xlnm.Print_Area" localSheetId="5">May!$A$1:$H$49</definedName>
    <definedName name="_xlnm.Print_Area" localSheetId="11">Nov!$A$1:$H$49</definedName>
    <definedName name="_xlnm.Print_Area" localSheetId="10">Oct!$A$1:$H$49</definedName>
    <definedName name="_xlnm.Print_Area" localSheetId="9">Sep!$A$1:$H$49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5" l="1"/>
  <c r="I5" i="6"/>
  <c r="I5" i="7"/>
  <c r="I5" i="8"/>
  <c r="I5" i="9"/>
  <c r="I5" i="10"/>
  <c r="I5" i="11"/>
  <c r="I5" i="12"/>
  <c r="I5" i="13"/>
  <c r="I5" i="14"/>
  <c r="I5" i="15"/>
  <c r="I5" i="2"/>
  <c r="I6" i="6"/>
  <c r="I4" i="6"/>
  <c r="I3" i="6"/>
  <c r="I2" i="6"/>
  <c r="I6" i="7"/>
  <c r="I4" i="7"/>
  <c r="I3" i="7"/>
  <c r="I2" i="7"/>
  <c r="I6" i="8"/>
  <c r="I4" i="8"/>
  <c r="I3" i="8"/>
  <c r="I2" i="8"/>
  <c r="I6" i="9"/>
  <c r="I4" i="9"/>
  <c r="I3" i="9"/>
  <c r="I2" i="9"/>
  <c r="I6" i="10"/>
  <c r="I4" i="10"/>
  <c r="I3" i="10"/>
  <c r="I2" i="10"/>
  <c r="I6" i="11"/>
  <c r="I4" i="11"/>
  <c r="I3" i="11"/>
  <c r="I2" i="11"/>
  <c r="I6" i="12"/>
  <c r="I4" i="12"/>
  <c r="I3" i="12"/>
  <c r="I2" i="12"/>
  <c r="I6" i="13"/>
  <c r="I4" i="13"/>
  <c r="I3" i="13"/>
  <c r="I2" i="13"/>
  <c r="I6" i="14"/>
  <c r="I4" i="14"/>
  <c r="I3" i="14"/>
  <c r="I2" i="14"/>
  <c r="I6" i="15"/>
  <c r="I4" i="15"/>
  <c r="I3" i="15"/>
  <c r="I2" i="15"/>
  <c r="I6" i="5"/>
  <c r="I4" i="5"/>
  <c r="I3" i="5"/>
  <c r="I2" i="5"/>
  <c r="I6" i="2"/>
  <c r="I4" i="2"/>
  <c r="I3" i="2"/>
  <c r="I2" i="2"/>
  <c r="I7" i="14" l="1"/>
  <c r="I7" i="2"/>
  <c r="I7" i="9"/>
  <c r="I7" i="15"/>
  <c r="I7" i="8"/>
  <c r="I7" i="6"/>
  <c r="I7" i="13"/>
  <c r="I7" i="11"/>
  <c r="I7" i="10"/>
  <c r="I7" i="12"/>
  <c r="I7" i="7"/>
  <c r="I7" i="5"/>
  <c r="B4" i="5"/>
  <c r="B4" i="6"/>
  <c r="B4" i="7"/>
  <c r="B4" i="8"/>
  <c r="B4" i="9"/>
  <c r="B4" i="10"/>
  <c r="B4" i="11"/>
  <c r="B4" i="12"/>
  <c r="B4" i="13"/>
  <c r="B4" i="14"/>
  <c r="B4" i="15"/>
  <c r="B4" i="2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47" i="12"/>
  <c r="F47" i="12"/>
  <c r="G46" i="12"/>
  <c r="F46" i="12"/>
  <c r="G45" i="12"/>
  <c r="F45" i="12"/>
  <c r="G44" i="12"/>
  <c r="F44" i="12"/>
  <c r="G43" i="12"/>
  <c r="F43" i="12"/>
  <c r="G42" i="12"/>
  <c r="F42" i="12"/>
  <c r="G41" i="12"/>
  <c r="F41" i="12"/>
  <c r="G40" i="12"/>
  <c r="F40" i="12"/>
  <c r="G39" i="12"/>
  <c r="F39" i="12"/>
  <c r="G38" i="12"/>
  <c r="F38" i="12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F23" i="12"/>
  <c r="G22" i="12"/>
  <c r="F22" i="12"/>
  <c r="G21" i="12"/>
  <c r="F21" i="12"/>
  <c r="G20" i="12"/>
  <c r="F20" i="12"/>
  <c r="G19" i="12"/>
  <c r="F19" i="12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47" i="14"/>
  <c r="F47" i="14"/>
  <c r="G46" i="14"/>
  <c r="F46" i="14"/>
  <c r="G45" i="14"/>
  <c r="F45" i="14"/>
  <c r="G44" i="14"/>
  <c r="F44" i="14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46" i="2"/>
  <c r="F46" i="2"/>
  <c r="G45" i="2"/>
  <c r="F45" i="2"/>
  <c r="G44" i="2"/>
  <c r="F44" i="2"/>
  <c r="G43" i="2"/>
  <c r="F43" i="2"/>
  <c r="G42" i="2"/>
  <c r="F42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B12" i="13" l="1"/>
  <c r="B13" i="13" s="1"/>
  <c r="B14" i="13" s="1"/>
  <c r="B15" i="13" s="1"/>
  <c r="B16" i="13" s="1"/>
  <c r="B17" i="13" s="1"/>
  <c r="B12" i="2"/>
  <c r="B13" i="2" s="1"/>
  <c r="B14" i="2" s="1"/>
  <c r="B15" i="2" s="1"/>
  <c r="B16" i="2" s="1"/>
  <c r="B17" i="2" s="1"/>
  <c r="B18" i="2" s="1"/>
  <c r="H61" i="5" l="1"/>
  <c r="J10" i="5" s="1"/>
  <c r="H60" i="5"/>
  <c r="G60" i="5"/>
  <c r="H61" i="6"/>
  <c r="J10" i="6" s="1"/>
  <c r="H60" i="6"/>
  <c r="J9" i="6" s="1"/>
  <c r="G60" i="6"/>
  <c r="H61" i="7"/>
  <c r="J10" i="7" s="1"/>
  <c r="H60" i="7"/>
  <c r="G60" i="7"/>
  <c r="H61" i="8"/>
  <c r="H60" i="8"/>
  <c r="J9" i="8" s="1"/>
  <c r="G60" i="8"/>
  <c r="H61" i="9"/>
  <c r="J10" i="9" s="1"/>
  <c r="H60" i="9"/>
  <c r="J9" i="9" s="1"/>
  <c r="G60" i="9"/>
  <c r="H61" i="10"/>
  <c r="J10" i="10" s="1"/>
  <c r="H60" i="10"/>
  <c r="J9" i="10" s="1"/>
  <c r="G60" i="10"/>
  <c r="H61" i="11"/>
  <c r="J10" i="11" s="1"/>
  <c r="H60" i="11"/>
  <c r="G60" i="11"/>
  <c r="H61" i="12"/>
  <c r="J10" i="12" s="1"/>
  <c r="H60" i="12"/>
  <c r="G60" i="12"/>
  <c r="H61" i="13"/>
  <c r="J10" i="13" s="1"/>
  <c r="H60" i="13"/>
  <c r="J9" i="13" s="1"/>
  <c r="G60" i="13"/>
  <c r="H61" i="14"/>
  <c r="J10" i="14" s="1"/>
  <c r="H60" i="14"/>
  <c r="J9" i="14" s="1"/>
  <c r="G60" i="14"/>
  <c r="H61" i="15"/>
  <c r="J10" i="15" s="1"/>
  <c r="H60" i="15"/>
  <c r="J9" i="15" s="1"/>
  <c r="G60" i="15"/>
  <c r="H60" i="2"/>
  <c r="J11" i="2" s="1"/>
  <c r="H59" i="2"/>
  <c r="G59" i="2"/>
  <c r="G61" i="7" l="1"/>
  <c r="G61" i="8"/>
  <c r="G61" i="5"/>
  <c r="J9" i="7"/>
  <c r="G61" i="12"/>
  <c r="J9" i="5"/>
  <c r="J10" i="8"/>
  <c r="G61" i="14"/>
  <c r="G61" i="11"/>
  <c r="J9" i="12"/>
  <c r="J9" i="11"/>
  <c r="G60" i="2"/>
  <c r="G61" i="10"/>
  <c r="G61" i="9"/>
  <c r="G61" i="6"/>
  <c r="G61" i="13"/>
  <c r="G61" i="15"/>
  <c r="J11" i="10" l="1"/>
  <c r="J11" i="15"/>
  <c r="K12" i="5"/>
  <c r="L12" i="5"/>
  <c r="K12" i="6"/>
  <c r="L12" i="6"/>
  <c r="K12" i="7"/>
  <c r="L12" i="7"/>
  <c r="K12" i="8"/>
  <c r="L12" i="8"/>
  <c r="K12" i="9"/>
  <c r="L12" i="9"/>
  <c r="K12" i="10"/>
  <c r="L12" i="10"/>
  <c r="K12" i="11"/>
  <c r="L12" i="11"/>
  <c r="K12" i="12"/>
  <c r="L12" i="12"/>
  <c r="K12" i="13"/>
  <c r="L12" i="13"/>
  <c r="K12" i="14"/>
  <c r="L12" i="14"/>
  <c r="K12" i="15"/>
  <c r="L12" i="15"/>
  <c r="L12" i="2"/>
  <c r="L10" i="5"/>
  <c r="M10" i="5"/>
  <c r="L11" i="5"/>
  <c r="M11" i="5"/>
  <c r="L10" i="6"/>
  <c r="M10" i="6"/>
  <c r="L11" i="6"/>
  <c r="M11" i="6"/>
  <c r="L10" i="7"/>
  <c r="M10" i="7"/>
  <c r="L11" i="7"/>
  <c r="M11" i="7"/>
  <c r="L10" i="8"/>
  <c r="M10" i="8"/>
  <c r="L11" i="8"/>
  <c r="M11" i="8"/>
  <c r="L10" i="9"/>
  <c r="M10" i="9"/>
  <c r="L11" i="9"/>
  <c r="M11" i="9"/>
  <c r="L10" i="10"/>
  <c r="M10" i="10"/>
  <c r="L11" i="10"/>
  <c r="M11" i="10"/>
  <c r="L10" i="11"/>
  <c r="M10" i="11"/>
  <c r="L11" i="11"/>
  <c r="M11" i="11"/>
  <c r="L10" i="12"/>
  <c r="M10" i="12"/>
  <c r="L11" i="12"/>
  <c r="M11" i="12"/>
  <c r="L10" i="13"/>
  <c r="M10" i="13"/>
  <c r="L11" i="13"/>
  <c r="M11" i="13"/>
  <c r="L10" i="14"/>
  <c r="M10" i="14"/>
  <c r="L11" i="14"/>
  <c r="M11" i="14"/>
  <c r="L10" i="15"/>
  <c r="M10" i="15"/>
  <c r="L11" i="15"/>
  <c r="M11" i="15"/>
  <c r="L11" i="2"/>
  <c r="M11" i="2"/>
  <c r="M9" i="6"/>
  <c r="L9" i="6"/>
  <c r="M7" i="6"/>
  <c r="L7" i="6"/>
  <c r="M6" i="6"/>
  <c r="L6" i="6"/>
  <c r="M5" i="6"/>
  <c r="L5" i="6"/>
  <c r="M4" i="6"/>
  <c r="L4" i="6"/>
  <c r="M3" i="6"/>
  <c r="L3" i="6"/>
  <c r="M2" i="6"/>
  <c r="L2" i="6"/>
  <c r="M9" i="7"/>
  <c r="L9" i="7"/>
  <c r="M7" i="7"/>
  <c r="L7" i="7"/>
  <c r="M6" i="7"/>
  <c r="L6" i="7"/>
  <c r="M5" i="7"/>
  <c r="L5" i="7"/>
  <c r="M4" i="7"/>
  <c r="L4" i="7"/>
  <c r="M3" i="7"/>
  <c r="L3" i="7"/>
  <c r="M2" i="7"/>
  <c r="L2" i="7"/>
  <c r="M9" i="8"/>
  <c r="L9" i="8"/>
  <c r="M7" i="8"/>
  <c r="L7" i="8"/>
  <c r="M6" i="8"/>
  <c r="L6" i="8"/>
  <c r="M5" i="8"/>
  <c r="L5" i="8"/>
  <c r="M4" i="8"/>
  <c r="L4" i="8"/>
  <c r="M3" i="8"/>
  <c r="L3" i="8"/>
  <c r="M2" i="8"/>
  <c r="L2" i="8"/>
  <c r="M9" i="9"/>
  <c r="L9" i="9"/>
  <c r="M7" i="9"/>
  <c r="L7" i="9"/>
  <c r="M6" i="9"/>
  <c r="L6" i="9"/>
  <c r="M5" i="9"/>
  <c r="L5" i="9"/>
  <c r="M4" i="9"/>
  <c r="L4" i="9"/>
  <c r="M3" i="9"/>
  <c r="L3" i="9"/>
  <c r="M2" i="9"/>
  <c r="L2" i="9"/>
  <c r="M9" i="10"/>
  <c r="L9" i="10"/>
  <c r="M7" i="10"/>
  <c r="L7" i="10"/>
  <c r="M6" i="10"/>
  <c r="L6" i="10"/>
  <c r="M5" i="10"/>
  <c r="L5" i="10"/>
  <c r="M4" i="10"/>
  <c r="L4" i="10"/>
  <c r="M3" i="10"/>
  <c r="L3" i="10"/>
  <c r="M2" i="10"/>
  <c r="L2" i="10"/>
  <c r="M9" i="11"/>
  <c r="L9" i="11"/>
  <c r="M7" i="11"/>
  <c r="L7" i="11"/>
  <c r="M6" i="11"/>
  <c r="L6" i="11"/>
  <c r="M5" i="11"/>
  <c r="L5" i="11"/>
  <c r="M4" i="11"/>
  <c r="L4" i="11"/>
  <c r="M3" i="11"/>
  <c r="L3" i="11"/>
  <c r="M2" i="11"/>
  <c r="L2" i="11"/>
  <c r="M9" i="12"/>
  <c r="L9" i="12"/>
  <c r="M7" i="12"/>
  <c r="L7" i="12"/>
  <c r="M6" i="12"/>
  <c r="L6" i="12"/>
  <c r="M5" i="12"/>
  <c r="L5" i="12"/>
  <c r="M4" i="12"/>
  <c r="L4" i="12"/>
  <c r="M3" i="12"/>
  <c r="L3" i="12"/>
  <c r="M2" i="12"/>
  <c r="L2" i="12"/>
  <c r="M9" i="13"/>
  <c r="L9" i="13"/>
  <c r="M7" i="13"/>
  <c r="L7" i="13"/>
  <c r="M6" i="13"/>
  <c r="L6" i="13"/>
  <c r="M5" i="13"/>
  <c r="L5" i="13"/>
  <c r="M4" i="13"/>
  <c r="L4" i="13"/>
  <c r="M3" i="13"/>
  <c r="L3" i="13"/>
  <c r="M2" i="13"/>
  <c r="L2" i="13"/>
  <c r="M9" i="14"/>
  <c r="L9" i="14"/>
  <c r="M7" i="14"/>
  <c r="L7" i="14"/>
  <c r="M6" i="14"/>
  <c r="L6" i="14"/>
  <c r="M5" i="14"/>
  <c r="L5" i="14"/>
  <c r="M4" i="14"/>
  <c r="L4" i="14"/>
  <c r="M3" i="14"/>
  <c r="L3" i="14"/>
  <c r="M2" i="14"/>
  <c r="L2" i="14"/>
  <c r="M9" i="15"/>
  <c r="L9" i="15"/>
  <c r="M7" i="15"/>
  <c r="L7" i="15"/>
  <c r="M6" i="15"/>
  <c r="L6" i="15"/>
  <c r="M5" i="15"/>
  <c r="L5" i="15"/>
  <c r="M4" i="15"/>
  <c r="L4" i="15"/>
  <c r="M3" i="15"/>
  <c r="L3" i="15"/>
  <c r="M2" i="15"/>
  <c r="L2" i="15"/>
  <c r="M9" i="5"/>
  <c r="L9" i="5"/>
  <c r="M7" i="5"/>
  <c r="L7" i="5"/>
  <c r="M6" i="5"/>
  <c r="L6" i="5"/>
  <c r="M5" i="5"/>
  <c r="L5" i="5"/>
  <c r="M4" i="5"/>
  <c r="L4" i="5"/>
  <c r="M3" i="5"/>
  <c r="L3" i="5"/>
  <c r="M2" i="5"/>
  <c r="L2" i="5"/>
  <c r="L3" i="2"/>
  <c r="M3" i="2"/>
  <c r="L4" i="2"/>
  <c r="M4" i="2"/>
  <c r="L5" i="2"/>
  <c r="M5" i="2"/>
  <c r="L6" i="2"/>
  <c r="M6" i="2"/>
  <c r="L7" i="2"/>
  <c r="M7" i="2"/>
  <c r="L9" i="2"/>
  <c r="M9" i="2"/>
  <c r="L10" i="2"/>
  <c r="M10" i="2"/>
  <c r="M2" i="2"/>
  <c r="L2" i="2"/>
  <c r="J11" i="14" l="1"/>
  <c r="J11" i="9"/>
  <c r="J11" i="6"/>
  <c r="J11" i="13"/>
  <c r="J11" i="11"/>
  <c r="J11" i="7"/>
  <c r="J11" i="5"/>
  <c r="J11" i="12"/>
  <c r="J11" i="8"/>
  <c r="J12" i="2"/>
  <c r="B13" i="8"/>
  <c r="B14" i="8" s="1"/>
  <c r="B15" i="8" s="1"/>
  <c r="B16" i="8" s="1"/>
  <c r="B17" i="8" s="1"/>
  <c r="B18" i="8" s="1"/>
  <c r="A7" i="7" l="1"/>
  <c r="A7" i="8"/>
  <c r="A7" i="9"/>
  <c r="A7" i="10"/>
  <c r="A7" i="11"/>
  <c r="A7" i="12"/>
  <c r="A7" i="13"/>
  <c r="A7" i="14"/>
  <c r="A7" i="15"/>
  <c r="A7" i="6"/>
  <c r="A7" i="5"/>
  <c r="A7" i="2"/>
  <c r="C49" i="15" l="1"/>
  <c r="C9" i="15" s="1"/>
  <c r="B9" i="15" s="1"/>
  <c r="B17" i="15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2" i="15"/>
  <c r="B15" i="14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C49" i="14"/>
  <c r="C9" i="14" s="1"/>
  <c r="B2" i="14"/>
  <c r="C49" i="13"/>
  <c r="C9" i="13" s="1"/>
  <c r="B9" i="13" s="1"/>
  <c r="B18" i="13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" i="13"/>
  <c r="C49" i="12"/>
  <c r="C9" i="12" s="1"/>
  <c r="B9" i="12" s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2" i="12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C49" i="11"/>
  <c r="C9" i="11" s="1"/>
  <c r="B9" i="11" s="1"/>
  <c r="B2" i="11"/>
  <c r="C49" i="10"/>
  <c r="C9" i="10" s="1"/>
  <c r="B9" i="10" s="1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2" i="10"/>
  <c r="B16" i="9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C49" i="9"/>
  <c r="C9" i="9" s="1"/>
  <c r="B9" i="9" s="1"/>
  <c r="B2" i="9"/>
  <c r="C49" i="8"/>
  <c r="C9" i="8" s="1"/>
  <c r="B9" i="8" s="1"/>
  <c r="B19" i="8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2" i="8"/>
  <c r="C49" i="7"/>
  <c r="C9" i="7" s="1"/>
  <c r="B9" i="7" s="1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2" i="7"/>
  <c r="C49" i="6"/>
  <c r="C9" i="6" s="1"/>
  <c r="B9" i="6" s="1"/>
  <c r="B15" i="6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2" i="6"/>
  <c r="B15" i="5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C49" i="5"/>
  <c r="C9" i="5" s="1"/>
  <c r="B9" i="5" s="1"/>
  <c r="B2" i="5"/>
  <c r="C48" i="2"/>
  <c r="C9" i="2" s="1"/>
  <c r="B9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2" i="2"/>
  <c r="B9" i="14" l="1"/>
  <c r="N6" i="1"/>
  <c r="O6" i="1" s="1"/>
</calcChain>
</file>

<file path=xl/sharedStrings.xml><?xml version="1.0" encoding="utf-8"?>
<sst xmlns="http://schemas.openxmlformats.org/spreadsheetml/2006/main" count="893" uniqueCount="83">
  <si>
    <t>Your Name:</t>
  </si>
  <si>
    <t>Client</t>
  </si>
  <si>
    <t>Project</t>
  </si>
  <si>
    <t>Year:</t>
  </si>
  <si>
    <t>Month:</t>
  </si>
  <si>
    <t>January</t>
  </si>
  <si>
    <t>Day</t>
  </si>
  <si>
    <t>Date</t>
  </si>
  <si>
    <t>Sun</t>
  </si>
  <si>
    <t>Mon</t>
  </si>
  <si>
    <t>Tue</t>
  </si>
  <si>
    <t>Wed</t>
  </si>
  <si>
    <t>Thu</t>
  </si>
  <si>
    <t>Fri</t>
  </si>
  <si>
    <t>Sat</t>
  </si>
  <si>
    <t>TIME</t>
  </si>
  <si>
    <t>AL</t>
  </si>
  <si>
    <t>Annual leave</t>
  </si>
  <si>
    <t>S</t>
  </si>
  <si>
    <t>Public holiday - client location</t>
  </si>
  <si>
    <t>Public holiday - home/contract location</t>
  </si>
  <si>
    <t>PH-H</t>
  </si>
  <si>
    <t>PH-C</t>
  </si>
  <si>
    <t>Sick day</t>
  </si>
  <si>
    <t>Non-Worked Days</t>
  </si>
  <si>
    <t>Post-L</t>
  </si>
  <si>
    <t>Pre-J</t>
  </si>
  <si>
    <t>Post-leaving ISX4</t>
  </si>
  <si>
    <t>Pre-joining ISX4</t>
  </si>
  <si>
    <t>If 0, Non-Work Code</t>
  </si>
  <si>
    <t>Comments</t>
  </si>
  <si>
    <t>Complete for the CALENDAR MONTH, not complete weeks</t>
  </si>
  <si>
    <t>INPUT DETAILS:</t>
  </si>
  <si>
    <t>ISX4 Resource: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</si>
  <si>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</si>
  <si>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</si>
  <si>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</si>
  <si>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</si>
  <si>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</si>
  <si>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</si>
  <si>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</si>
  <si>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</si>
  <si>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</si>
  <si>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</si>
  <si>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</si>
  <si>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</t>
  </si>
  <si>
    <t>ISX4 Timesheet</t>
  </si>
  <si>
    <t>Enter static reference data to the right- this flows through to each sheet</t>
  </si>
  <si>
    <t>N</t>
  </si>
  <si>
    <t>Note to admin</t>
  </si>
  <si>
    <t>OB</t>
  </si>
  <si>
    <t>Joined, onboarding, no charge to client</t>
  </si>
  <si>
    <t>T</t>
  </si>
  <si>
    <t>Training</t>
  </si>
  <si>
    <t>Non-Worked Days - PER THE FRONT TAB</t>
  </si>
  <si>
    <t>Application</t>
  </si>
  <si>
    <t>Title</t>
  </si>
  <si>
    <t>Time Spent (Days)</t>
  </si>
  <si>
    <t>Badge / Certification?</t>
  </si>
  <si>
    <t>Yes</t>
  </si>
  <si>
    <t>No</t>
  </si>
  <si>
    <t>Do NOT change the print range on the monthly sheets</t>
  </si>
  <si>
    <t>Not Yet Completed</t>
  </si>
  <si>
    <t>TRAINING INSTRUCTIONS:</t>
  </si>
  <si>
    <t>If a day was split between client and training, show the client time with "T" as the code to note why it was &lt;1</t>
  </si>
  <si>
    <t>Any day spent on training INSTEAD of client work is to be shown against that day (0 and "T")</t>
  </si>
  <si>
    <t>List at the bottom all training done, noting completed and in-progress. Also include training not impacting client tiem</t>
  </si>
  <si>
    <t>TRAINING DONE - Include both "T" (time off from client work to do it) and "Other" being training in addition to a full day on the client</t>
  </si>
  <si>
    <t>T Above ?</t>
  </si>
  <si>
    <t>Other</t>
  </si>
  <si>
    <t>Total</t>
  </si>
  <si>
    <t>When the month is completed, save that month as a single PDF page (Excluding the Training at the bottom) - ISX4 Timesheet [yourname+month].pdf.  Submit BOTH the PDF and this XL file.</t>
  </si>
  <si>
    <t>Any day (or part day) not charged to a client is to be entered as 0 or 0.5 etc, with the appropriate reason code, per the list below.  All business days for the month must be accounted for</t>
  </si>
  <si>
    <t>PROJECT</t>
  </si>
  <si>
    <t>CLIENT:</t>
  </si>
  <si>
    <t>ENTER Client #</t>
  </si>
  <si>
    <t>Enter as DAYS or PART DAYS - NOT HOURS   -  Unless directed to do so</t>
  </si>
  <si>
    <t>DAYS</t>
  </si>
  <si>
    <t>CLIENT</t>
  </si>
  <si>
    <t>SAS ABN</t>
  </si>
  <si>
    <t>FRAAI</t>
  </si>
  <si>
    <t>Egor Lipchinskiy</t>
  </si>
  <si>
    <t>Save this file as "ISX4 Timesheet [yourname]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</si>
</sst>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/>
    <xf numFmtId="0" fontId="0" fillId="0" borderId="12" xfId="0" applyBorder="1"/>
    <xf numFmtId="0" fontId="0" fillId="4" borderId="4" xfId="0" applyFill="1" applyBorder="1"/>
    <xf numFmtId="0" fontId="0" fillId="0" borderId="0" xfId="0" applyBorder="1"/>
    <xf numFmtId="0" fontId="0" fillId="4" borderId="6" xfId="0" applyFill="1" applyBorder="1"/>
    <xf numFmtId="0" fontId="0" fillId="0" borderId="13" xfId="0" applyBorder="1"/>
    <xf numFmtId="0" fontId="0" fillId="5" borderId="4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/>
    </xf>
    <xf numFmtId="16" fontId="0" fillId="5" borderId="0" xfId="0" applyNumberForma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3" borderId="6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5" borderId="5" xfId="0" applyFill="1" applyBorder="1" applyAlignment="1">
      <alignment horizontal="left" vertical="top"/>
    </xf>
    <xf numFmtId="16" fontId="0" fillId="5" borderId="5" xfId="0" applyNumberFormat="1" applyFill="1" applyBorder="1" applyAlignment="1">
      <alignment horizontal="left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vertical="top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vertical="top"/>
    </xf>
    <xf numFmtId="0" fontId="0" fillId="0" borderId="23" xfId="0" applyBorder="1" applyAlignment="1">
      <alignment horizontal="left" vertical="top" wrapText="1"/>
    </xf>
    <xf numFmtId="16" fontId="0" fillId="0" borderId="21" xfId="0" applyNumberFormat="1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16" fontId="0" fillId="0" borderId="25" xfId="0" applyNumberFormat="1" applyBorder="1" applyAlignment="1">
      <alignment horizontal="center" vertical="top"/>
    </xf>
    <xf numFmtId="0" fontId="0" fillId="0" borderId="25" xfId="0" applyBorder="1" applyAlignment="1">
      <alignment vertical="top"/>
    </xf>
    <xf numFmtId="0" fontId="0" fillId="0" borderId="27" xfId="0" applyBorder="1" applyAlignment="1">
      <alignment horizontal="left" vertical="top" wrapText="1"/>
    </xf>
    <xf numFmtId="16" fontId="0" fillId="0" borderId="17" xfId="0" applyNumberFormat="1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36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0" fillId="0" borderId="41" xfId="0" applyBorder="1" applyAlignment="1">
      <alignment vertical="top"/>
    </xf>
    <xf numFmtId="0" fontId="0" fillId="0" borderId="42" xfId="0" applyBorder="1" applyAlignment="1">
      <alignment vertical="top" wrapText="1"/>
    </xf>
    <xf numFmtId="0" fontId="0" fillId="0" borderId="43" xfId="0" applyBorder="1" applyAlignment="1">
      <alignment vertical="top"/>
    </xf>
    <xf numFmtId="0" fontId="0" fillId="0" borderId="44" xfId="0" applyBorder="1" applyAlignment="1">
      <alignment vertical="top" wrapText="1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 wrapText="1"/>
    </xf>
    <xf numFmtId="0" fontId="0" fillId="0" borderId="47" xfId="0" applyFill="1" applyBorder="1" applyAlignment="1">
      <alignment vertical="top"/>
    </xf>
    <xf numFmtId="0" fontId="0" fillId="0" borderId="9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56" xfId="0" applyBorder="1" applyAlignment="1">
      <alignment horizontal="left" vertical="top" wrapText="1"/>
    </xf>
    <xf numFmtId="0" fontId="0" fillId="0" borderId="58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68" xfId="0" applyBorder="1"/>
    <xf numFmtId="0" fontId="0" fillId="0" borderId="14" xfId="0" applyBorder="1"/>
    <xf numFmtId="0" fontId="2" fillId="0" borderId="0" xfId="0" applyFont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right" vertical="top" wrapText="1"/>
    </xf>
    <xf numFmtId="0" fontId="5" fillId="0" borderId="0" xfId="0" applyFont="1" applyAlignment="1">
      <alignment vertical="center"/>
    </xf>
    <xf numFmtId="0" fontId="0" fillId="0" borderId="15" xfId="0" applyBorder="1"/>
    <xf numFmtId="0" fontId="5" fillId="0" borderId="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12" xfId="0" applyFont="1" applyBorder="1"/>
    <xf numFmtId="0" fontId="0" fillId="0" borderId="3" xfId="0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 wrapText="1"/>
    </xf>
    <xf numFmtId="0" fontId="0" fillId="0" borderId="55" xfId="0" applyBorder="1" applyAlignment="1">
      <alignment horizontal="left" vertical="top"/>
    </xf>
    <xf numFmtId="164" fontId="0" fillId="0" borderId="51" xfId="0" applyNumberFormat="1" applyBorder="1" applyAlignment="1">
      <alignment horizontal="center" vertical="top"/>
    </xf>
    <xf numFmtId="0" fontId="0" fillId="0" borderId="51" xfId="0" applyBorder="1" applyAlignment="1">
      <alignment horizontal="center" vertical="top"/>
    </xf>
    <xf numFmtId="0" fontId="0" fillId="0" borderId="57" xfId="0" applyBorder="1" applyAlignment="1">
      <alignment horizontal="left" vertical="top"/>
    </xf>
    <xf numFmtId="164" fontId="0" fillId="0" borderId="49" xfId="0" applyNumberFormat="1" applyBorder="1" applyAlignment="1">
      <alignment horizontal="center" vertical="top"/>
    </xf>
    <xf numFmtId="0" fontId="0" fillId="0" borderId="49" xfId="0" applyBorder="1" applyAlignment="1">
      <alignment horizontal="center" vertical="top"/>
    </xf>
    <xf numFmtId="0" fontId="0" fillId="0" borderId="69" xfId="0" applyBorder="1" applyAlignment="1">
      <alignment horizontal="left" vertical="top" wrapText="1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72" xfId="0" applyBorder="1" applyAlignment="1">
      <alignment horizontal="left" vertical="top"/>
    </xf>
    <xf numFmtId="164" fontId="0" fillId="0" borderId="73" xfId="0" applyNumberFormat="1" applyBorder="1" applyAlignment="1">
      <alignment horizontal="center" vertical="top"/>
    </xf>
    <xf numFmtId="0" fontId="0" fillId="0" borderId="73" xfId="0" applyBorder="1" applyAlignment="1">
      <alignment horizontal="center" vertical="top"/>
    </xf>
    <xf numFmtId="0" fontId="0" fillId="0" borderId="59" xfId="0" applyBorder="1" applyAlignment="1">
      <alignment horizontal="left" vertical="top"/>
    </xf>
    <xf numFmtId="164" fontId="0" fillId="0" borderId="60" xfId="0" applyNumberFormat="1" applyBorder="1" applyAlignment="1">
      <alignment horizontal="center" vertical="top"/>
    </xf>
    <xf numFmtId="0" fontId="0" fillId="0" borderId="60" xfId="0" applyBorder="1" applyAlignment="1">
      <alignment horizontal="center" vertical="top"/>
    </xf>
    <xf numFmtId="2" fontId="0" fillId="0" borderId="0" xfId="0" applyNumberFormat="1"/>
    <xf numFmtId="0" fontId="0" fillId="4" borderId="53" xfId="0" applyFill="1" applyBorder="1" applyAlignment="1">
      <alignment horizontal="center" vertical="center"/>
    </xf>
    <xf numFmtId="0" fontId="0" fillId="0" borderId="48" xfId="0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5" fillId="0" borderId="0" xfId="0" applyFont="1" applyAlignment="1">
      <alignment horizontal="center"/>
    </xf>
    <xf numFmtId="0" fontId="0" fillId="0" borderId="34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vertical="center"/>
    </xf>
    <xf numFmtId="0" fontId="0" fillId="0" borderId="78" xfId="0" applyBorder="1" applyAlignment="1">
      <alignment horizontal="left" vertical="top"/>
    </xf>
    <xf numFmtId="0" fontId="0" fillId="2" borderId="16" xfId="0" applyFill="1" applyBorder="1" applyAlignment="1">
      <alignment horizontal="center" vertical="top"/>
    </xf>
    <xf numFmtId="0" fontId="0" fillId="2" borderId="18" xfId="0" applyFill="1" applyBorder="1" applyAlignment="1">
      <alignment horizontal="left" vertical="top"/>
    </xf>
    <xf numFmtId="0" fontId="0" fillId="2" borderId="20" xfId="0" applyFill="1" applyBorder="1" applyAlignment="1">
      <alignment horizontal="center" vertical="top"/>
    </xf>
    <xf numFmtId="0" fontId="0" fillId="2" borderId="22" xfId="0" applyFill="1" applyBorder="1" applyAlignment="1">
      <alignment horizontal="left" vertical="top"/>
    </xf>
    <xf numFmtId="16" fontId="0" fillId="2" borderId="22" xfId="0" applyNumberFormat="1" applyFill="1" applyBorder="1" applyAlignment="1">
      <alignment horizontal="left" vertical="top"/>
    </xf>
    <xf numFmtId="0" fontId="0" fillId="2" borderId="24" xfId="0" applyFill="1" applyBorder="1" applyAlignment="1">
      <alignment horizontal="center" vertical="top"/>
    </xf>
    <xf numFmtId="16" fontId="0" fillId="2" borderId="26" xfId="0" applyNumberFormat="1" applyFill="1" applyBorder="1" applyAlignment="1">
      <alignment horizontal="left" vertical="top"/>
    </xf>
    <xf numFmtId="0" fontId="0" fillId="2" borderId="17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5" xfId="0" applyFill="1" applyBorder="1" applyAlignment="1">
      <alignment horizontal="center" vertical="top"/>
    </xf>
    <xf numFmtId="16" fontId="0" fillId="2" borderId="18" xfId="0" applyNumberFormat="1" applyFill="1" applyBorder="1" applyAlignment="1">
      <alignment horizontal="left" vertical="top"/>
    </xf>
    <xf numFmtId="0" fontId="0" fillId="5" borderId="5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16" fontId="0" fillId="2" borderId="22" xfId="0" applyNumberFormat="1" applyFill="1" applyBorder="1" applyAlignment="1">
      <alignment horizontal="center" vertical="top"/>
    </xf>
    <xf numFmtId="16" fontId="0" fillId="2" borderId="26" xfId="0" applyNumberFormat="1" applyFill="1" applyBorder="1" applyAlignment="1">
      <alignment horizontal="center" vertical="top"/>
    </xf>
    <xf numFmtId="16" fontId="0" fillId="5" borderId="5" xfId="0" applyNumberFormat="1" applyFill="1" applyBorder="1" applyAlignment="1">
      <alignment horizontal="center" vertical="top"/>
    </xf>
    <xf numFmtId="16" fontId="0" fillId="2" borderId="18" xfId="0" applyNumberForma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8" fillId="0" borderId="34" xfId="0" applyFont="1" applyBorder="1" applyAlignment="1">
      <alignment vertical="center"/>
    </xf>
    <xf numFmtId="0" fontId="0" fillId="6" borderId="0" xfId="0" applyFill="1" applyAlignment="1">
      <alignment horizontal="right" vertical="top" wrapText="1"/>
    </xf>
    <xf numFmtId="0" fontId="0" fillId="6" borderId="0" xfId="0" applyFill="1" applyAlignment="1">
      <alignment horizontal="center"/>
    </xf>
    <xf numFmtId="0" fontId="0" fillId="0" borderId="62" xfId="0" applyBorder="1" applyAlignment="1">
      <alignment horizontal="left" vertical="top"/>
    </xf>
    <xf numFmtId="0" fontId="0" fillId="0" borderId="63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0" fillId="4" borderId="7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0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" fillId="0" borderId="76" xfId="0" applyFont="1" applyFill="1" applyBorder="1" applyAlignment="1">
      <alignment horizontal="center" vertical="center"/>
    </xf>
    <xf numFmtId="0" fontId="2" fillId="0" borderId="7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6" borderId="40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28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35" xfId="0" applyFont="1" applyBorder="1" applyAlignment="1">
      <alignment horizontal="left" vertical="top" wrapText="1"/>
    </xf>
    <xf numFmtId="0" fontId="7" fillId="0" borderId="32" xfId="0" applyFont="1" applyBorder="1" applyAlignment="1">
      <alignment horizontal="left" vertical="top" wrapText="1"/>
    </xf>
    <xf numFmtId="0" fontId="7" fillId="0" borderId="33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62" xfId="0" applyBorder="1" applyAlignment="1">
      <alignment horizontal="left" vertical="top"/>
    </xf>
    <xf numFmtId="0" fontId="0" fillId="0" borderId="63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65" xfId="0" applyBorder="1" applyAlignment="1">
      <alignment horizontal="left" vertical="top"/>
    </xf>
    <xf numFmtId="0" fontId="0" fillId="0" borderId="66" xfId="0" applyBorder="1" applyAlignment="1">
      <alignment horizontal="left" vertical="top"/>
    </xf>
    <xf numFmtId="0" fontId="0" fillId="0" borderId="67" xfId="0" applyBorder="1" applyAlignment="1">
      <alignment horizontal="left" vertical="top"/>
    </xf>
    <xf numFmtId="0" fontId="6" fillId="0" borderId="0" xfId="0" applyFont="1" applyAlignment="1">
      <alignment horizontal="center"/>
    </xf>
    <xf numFmtId="0" fontId="0" fillId="4" borderId="53" xfId="0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129540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04560" y="55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11</xdr:col>
      <xdr:colOff>1185333</xdr:colOff>
      <xdr:row>4</xdr:row>
      <xdr:rowOff>19623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842499" cy="749873"/>
        </a:xfrm>
        <a:prstGeom prst="rect">
          <a:avLst/>
        </a:prstGeom>
      </xdr:spPr>
    </xdr:pic>
    <xdr:clientData/>
  </xdr:twoCellAnchor>
  <xdr:twoCellAnchor>
    <xdr:from>
      <xdr:col>7</xdr:col>
      <xdr:colOff>444500</xdr:colOff>
      <xdr:row>7</xdr:row>
      <xdr:rowOff>31750</xdr:rowOff>
    </xdr:from>
    <xdr:to>
      <xdr:col>12</xdr:col>
      <xdr:colOff>518584</xdr:colOff>
      <xdr:row>16</xdr:row>
      <xdr:rowOff>74084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42000" y="1270000"/>
          <a:ext cx="4720167" cy="3132667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8</xdr:col>
      <xdr:colOff>19267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0"/>
          <a:ext cx="2486242" cy="9691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838200</xdr:colOff>
      <xdr:row>0</xdr:row>
      <xdr:rowOff>0</xdr:rowOff>
    </xdr:from>
    <xdr:to>
      <xdr:col>7</xdr:col>
      <xdr:colOff>1143217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0"/>
          <a:ext cx="2486242" cy="9691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828675</xdr:colOff>
      <xdr:row>0</xdr:row>
      <xdr:rowOff>0</xdr:rowOff>
    </xdr:from>
    <xdr:to>
      <xdr:col>7</xdr:col>
      <xdr:colOff>1133692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0"/>
          <a:ext cx="2486242" cy="9691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0</xdr:row>
      <xdr:rowOff>0</xdr:rowOff>
    </xdr:from>
    <xdr:to>
      <xdr:col>8</xdr:col>
      <xdr:colOff>9742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0"/>
          <a:ext cx="2486242" cy="969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66676</xdr:colOff>
      <xdr:row>0</xdr:row>
      <xdr:rowOff>0</xdr:rowOff>
    </xdr:from>
    <xdr:to>
      <xdr:col>8</xdr:col>
      <xdr:colOff>47843</xdr:colOff>
      <xdr:row>5</xdr:row>
      <xdr:rowOff>83323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1" y="0"/>
          <a:ext cx="2486242" cy="9691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8</xdr:col>
      <xdr:colOff>217</xdr:colOff>
      <xdr:row>5</xdr:row>
      <xdr:rowOff>45223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0"/>
          <a:ext cx="2486242" cy="96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0</xdr:rowOff>
    </xdr:from>
    <xdr:to>
      <xdr:col>8</xdr:col>
      <xdr:colOff>28792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0"/>
          <a:ext cx="2486242" cy="9691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0</xdr:row>
      <xdr:rowOff>0</xdr:rowOff>
    </xdr:from>
    <xdr:to>
      <xdr:col>8</xdr:col>
      <xdr:colOff>28792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0"/>
          <a:ext cx="2486242" cy="9691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0</xdr:row>
      <xdr:rowOff>0</xdr:rowOff>
    </xdr:from>
    <xdr:to>
      <xdr:col>8</xdr:col>
      <xdr:colOff>76417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0"/>
          <a:ext cx="2486242" cy="9691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0</xdr:rowOff>
    </xdr:from>
    <xdr:to>
      <xdr:col>8</xdr:col>
      <xdr:colOff>57367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0"/>
          <a:ext cx="2486242" cy="9691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8</xdr:col>
      <xdr:colOff>38317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0"/>
          <a:ext cx="2486242" cy="9691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866775</xdr:colOff>
      <xdr:row>0</xdr:row>
      <xdr:rowOff>0</xdr:rowOff>
    </xdr:from>
    <xdr:to>
      <xdr:col>7</xdr:col>
      <xdr:colOff>1165442</xdr:colOff>
      <xdr:row>5</xdr:row>
      <xdr:rowOff>7123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0"/>
          <a:ext cx="2486242" cy="969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32"/>
  <sheetViews>
    <sheetView showGridLines="0" topLeftCell="A4" zoomScale="90" zoomScaleNormal="90" workbookViewId="0">
      <selection activeCell="C12" sqref="C12:H12"/>
    </sheetView>
  </sheetViews>
  <sheetFormatPr defaultRowHeight="12.75" x14ac:dyDescent="0.2"/>
  <cols>
    <col min="1" max="1" width="3.5703125" customWidth="1"/>
    <col min="3" max="3" width="11" customWidth="1"/>
    <col min="4" max="4" width="29.5703125" customWidth="1"/>
    <col min="9" max="9" width="6.28515625" customWidth="1"/>
    <col min="10" max="10" width="10.140625" bestFit="1" customWidth="1"/>
    <col min="11" max="11" width="23.140625" customWidth="1"/>
    <col min="12" max="12" width="20.85546875" customWidth="1"/>
  </cols>
  <sheetData>
    <row r="2" spans="1:15" ht="16.149999999999999" customHeight="1" x14ac:dyDescent="0.2">
      <c r="A2" s="18"/>
      <c r="B2" s="52"/>
      <c r="C2" s="52"/>
      <c r="D2" s="52"/>
      <c r="E2" s="52"/>
      <c r="F2" s="52"/>
      <c r="G2" s="52"/>
      <c r="H2" s="52"/>
      <c r="I2" s="18"/>
      <c r="J2" s="18"/>
      <c r="K2" s="18"/>
    </row>
    <row r="3" spans="1:15" ht="16.149999999999999" customHeight="1" x14ac:dyDescent="0.2">
      <c r="A3" s="18"/>
      <c r="B3" s="52"/>
      <c r="C3" s="52"/>
      <c r="D3" s="52"/>
      <c r="E3" s="52"/>
      <c r="F3" s="52"/>
      <c r="G3" s="52"/>
      <c r="H3" s="52"/>
      <c r="I3" s="18"/>
      <c r="J3" s="18"/>
      <c r="K3" s="18"/>
    </row>
    <row r="4" spans="1:15" ht="13.9" customHeight="1" x14ac:dyDescent="0.2">
      <c r="A4" s="18"/>
      <c r="B4" s="52"/>
      <c r="C4" s="52"/>
      <c r="D4" s="52"/>
      <c r="E4" s="52"/>
      <c r="F4" s="52"/>
      <c r="G4" s="52"/>
      <c r="H4" s="52"/>
      <c r="I4" s="18"/>
      <c r="J4" s="18"/>
      <c r="K4" s="18"/>
    </row>
    <row r="5" spans="1:15" ht="13.9" customHeight="1" x14ac:dyDescent="0.2">
      <c r="A5" s="18"/>
      <c r="B5" s="52"/>
      <c r="C5" s="52"/>
      <c r="D5" s="52"/>
      <c r="E5" s="52"/>
      <c r="F5" s="52"/>
      <c r="G5" s="52"/>
      <c r="I5" s="18"/>
      <c r="J5" s="18"/>
      <c r="K5" s="18"/>
    </row>
    <row r="6" spans="1:15" ht="13.9" customHeight="1" thickBot="1" x14ac:dyDescent="0.25">
      <c r="A6" s="18"/>
      <c r="B6" s="52"/>
      <c r="C6" s="52"/>
      <c r="D6" s="52"/>
      <c r="E6" s="52"/>
      <c r="F6" s="52"/>
      <c r="G6" s="52"/>
      <c r="H6" s="52"/>
      <c r="I6" s="18"/>
      <c r="J6" s="51" t="s">
        <v>3</v>
      </c>
      <c r="K6" s="152">
        <v>2023</v>
      </c>
      <c r="L6" s="153"/>
      <c r="M6">
        <v>88</v>
      </c>
      <c r="N6">
        <f>SUM(July!C9,Aug!C9,Sep!C9,Oct!C9,Nov!C9)</f>
        <v>91</v>
      </c>
      <c r="O6">
        <f>N6-M6</f>
        <v>3</v>
      </c>
    </row>
    <row r="7" spans="1:15" ht="13.9" customHeight="1" x14ac:dyDescent="0.2">
      <c r="A7" s="154" t="s">
        <v>46</v>
      </c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</row>
    <row r="8" spans="1:15" ht="13.9" customHeight="1" thickBot="1" x14ac:dyDescent="0.25"/>
    <row r="9" spans="1:15" ht="13.9" customHeight="1" thickBot="1" x14ac:dyDescent="0.25">
      <c r="A9" s="18"/>
      <c r="B9" s="52"/>
      <c r="C9" s="52"/>
      <c r="D9" s="52"/>
      <c r="E9" s="52"/>
      <c r="F9" s="52"/>
      <c r="G9" s="52"/>
      <c r="H9" s="52"/>
      <c r="I9" s="18"/>
      <c r="J9" s="155" t="s">
        <v>32</v>
      </c>
      <c r="K9" s="156"/>
      <c r="L9" s="157"/>
    </row>
    <row r="10" spans="1:15" ht="16.5" thickBot="1" x14ac:dyDescent="0.25">
      <c r="B10" s="160" t="s">
        <v>45</v>
      </c>
      <c r="C10" s="161"/>
      <c r="D10" s="161"/>
      <c r="E10" s="161"/>
      <c r="F10" s="161"/>
      <c r="G10" s="161"/>
      <c r="H10" s="162"/>
      <c r="J10" s="135" t="s">
        <v>0</v>
      </c>
      <c r="K10" s="150" t="s">
        <v>81</v>
      </c>
      <c r="L10" s="151"/>
    </row>
    <row r="11" spans="1:15" ht="27.75" customHeight="1" x14ac:dyDescent="0.2">
      <c r="B11" s="47">
        <v>1</v>
      </c>
      <c r="C11" s="165" t="s">
        <v>82</v>
      </c>
      <c r="D11" s="165"/>
      <c r="E11" s="165"/>
      <c r="F11" s="165"/>
      <c r="G11" s="165"/>
      <c r="H11" s="166"/>
      <c r="K11" s="110" t="s">
        <v>74</v>
      </c>
      <c r="L11" s="110" t="s">
        <v>73</v>
      </c>
    </row>
    <row r="12" spans="1:15" ht="27.75" customHeight="1" x14ac:dyDescent="0.2">
      <c r="B12" s="48">
        <v>2</v>
      </c>
      <c r="C12" s="163" t="s">
        <v>47</v>
      </c>
      <c r="D12" s="163"/>
      <c r="E12" s="163"/>
      <c r="F12" s="163"/>
      <c r="G12" s="163"/>
      <c r="H12" s="164"/>
      <c r="J12" s="109">
        <v>1</v>
      </c>
      <c r="K12" s="111" t="s">
        <v>79</v>
      </c>
      <c r="L12" s="50" t="s">
        <v>80</v>
      </c>
    </row>
    <row r="13" spans="1:15" ht="30.75" customHeight="1" x14ac:dyDescent="0.2">
      <c r="B13" s="48">
        <v>3</v>
      </c>
      <c r="C13" s="163" t="s">
        <v>31</v>
      </c>
      <c r="D13" s="163"/>
      <c r="E13" s="163"/>
      <c r="F13" s="163"/>
      <c r="G13" s="163"/>
      <c r="H13" s="164"/>
      <c r="J13" s="109">
        <v>2</v>
      </c>
      <c r="K13" s="111"/>
      <c r="L13" s="50"/>
    </row>
    <row r="14" spans="1:15" ht="36" customHeight="1" x14ac:dyDescent="0.2">
      <c r="B14" s="48">
        <v>4</v>
      </c>
      <c r="C14" s="163" t="s">
        <v>76</v>
      </c>
      <c r="D14" s="163"/>
      <c r="E14" s="163"/>
      <c r="F14" s="163"/>
      <c r="G14" s="163"/>
      <c r="H14" s="164"/>
      <c r="J14" s="109">
        <v>3</v>
      </c>
      <c r="K14" s="111"/>
      <c r="L14" s="50"/>
    </row>
    <row r="15" spans="1:15" ht="28.5" customHeight="1" x14ac:dyDescent="0.2">
      <c r="B15" s="48">
        <v>5</v>
      </c>
      <c r="C15" s="163" t="s">
        <v>72</v>
      </c>
      <c r="D15" s="163"/>
      <c r="E15" s="163"/>
      <c r="F15" s="163"/>
      <c r="G15" s="163"/>
      <c r="H15" s="164"/>
      <c r="J15" s="109">
        <v>4</v>
      </c>
      <c r="K15" s="111"/>
      <c r="L15" s="50"/>
    </row>
    <row r="16" spans="1:15" ht="50.25" customHeight="1" thickBot="1" x14ac:dyDescent="0.25">
      <c r="B16" s="49">
        <v>6</v>
      </c>
      <c r="C16" s="167" t="s">
        <v>71</v>
      </c>
      <c r="D16" s="167"/>
      <c r="E16" s="167"/>
      <c r="F16" s="167"/>
      <c r="G16" s="167"/>
      <c r="H16" s="168"/>
      <c r="J16" s="109">
        <v>5</v>
      </c>
      <c r="K16" s="111"/>
      <c r="L16" s="50"/>
    </row>
    <row r="17" spans="2:12" x14ac:dyDescent="0.2">
      <c r="B17" s="1"/>
    </row>
    <row r="18" spans="2:12" ht="13.5" thickBot="1" x14ac:dyDescent="0.25">
      <c r="B18" s="1"/>
    </row>
    <row r="19" spans="2:12" s="3" customFormat="1" ht="20.25" customHeight="1" thickBot="1" x14ac:dyDescent="0.3">
      <c r="B19" s="2"/>
      <c r="C19" s="158" t="s">
        <v>24</v>
      </c>
      <c r="D19" s="159"/>
      <c r="F19" s="76" t="s">
        <v>63</v>
      </c>
      <c r="G19" s="77"/>
      <c r="H19" s="16"/>
      <c r="I19" s="78"/>
      <c r="J19" s="77"/>
      <c r="K19" s="77"/>
      <c r="L19" s="79"/>
    </row>
    <row r="20" spans="2:12" s="3" customFormat="1" ht="20.25" customHeight="1" x14ac:dyDescent="0.2">
      <c r="C20" s="56" t="s">
        <v>16</v>
      </c>
      <c r="D20" s="57" t="s">
        <v>17</v>
      </c>
      <c r="F20" s="80">
        <v>1</v>
      </c>
      <c r="G20" s="81" t="s">
        <v>65</v>
      </c>
      <c r="H20" s="82"/>
      <c r="I20" s="82"/>
      <c r="J20" s="82"/>
      <c r="K20" s="82"/>
      <c r="L20" s="83"/>
    </row>
    <row r="21" spans="2:12" s="3" customFormat="1" ht="20.25" customHeight="1" x14ac:dyDescent="0.2">
      <c r="C21" s="58" t="s">
        <v>22</v>
      </c>
      <c r="D21" s="59" t="s">
        <v>19</v>
      </c>
      <c r="F21" s="80">
        <v>2</v>
      </c>
      <c r="G21" s="81" t="s">
        <v>64</v>
      </c>
      <c r="H21" s="82"/>
      <c r="I21" s="82"/>
      <c r="J21" s="82"/>
      <c r="K21" s="82"/>
      <c r="L21" s="83"/>
    </row>
    <row r="22" spans="2:12" s="3" customFormat="1" ht="30" customHeight="1" x14ac:dyDescent="0.2">
      <c r="C22" s="58" t="s">
        <v>21</v>
      </c>
      <c r="D22" s="59" t="s">
        <v>20</v>
      </c>
      <c r="F22" s="80">
        <v>3</v>
      </c>
      <c r="G22" s="81" t="s">
        <v>66</v>
      </c>
      <c r="H22" s="82"/>
      <c r="I22" s="82"/>
      <c r="J22" s="82"/>
      <c r="K22" s="82"/>
      <c r="L22" s="83"/>
    </row>
    <row r="23" spans="2:12" s="3" customFormat="1" ht="20.25" customHeight="1" x14ac:dyDescent="0.2">
      <c r="C23" s="58" t="s">
        <v>18</v>
      </c>
      <c r="D23" s="59" t="s">
        <v>23</v>
      </c>
      <c r="F23" s="80"/>
      <c r="G23" s="81"/>
      <c r="H23" s="82"/>
      <c r="I23" s="82"/>
      <c r="J23" s="81"/>
      <c r="K23" s="81"/>
      <c r="L23" s="84"/>
    </row>
    <row r="24" spans="2:12" x14ac:dyDescent="0.2">
      <c r="C24" s="58" t="s">
        <v>26</v>
      </c>
      <c r="D24" s="59" t="s">
        <v>28</v>
      </c>
      <c r="F24" s="7"/>
      <c r="G24" s="20"/>
      <c r="H24" s="20"/>
      <c r="I24" s="20"/>
      <c r="J24" s="20"/>
      <c r="K24" s="20"/>
      <c r="L24" s="8"/>
    </row>
    <row r="25" spans="2:12" x14ac:dyDescent="0.2">
      <c r="C25" s="58" t="s">
        <v>25</v>
      </c>
      <c r="D25" s="59" t="s">
        <v>27</v>
      </c>
    </row>
    <row r="26" spans="2:12" x14ac:dyDescent="0.2">
      <c r="C26" s="58" t="s">
        <v>48</v>
      </c>
      <c r="D26" s="59" t="s">
        <v>49</v>
      </c>
    </row>
    <row r="27" spans="2:12" ht="25.5" x14ac:dyDescent="0.2">
      <c r="C27" s="58" t="s">
        <v>50</v>
      </c>
      <c r="D27" s="59" t="s">
        <v>51</v>
      </c>
      <c r="F27" s="74" t="s">
        <v>61</v>
      </c>
    </row>
    <row r="28" spans="2:12" x14ac:dyDescent="0.2">
      <c r="C28" s="58" t="s">
        <v>52</v>
      </c>
      <c r="D28" s="59" t="s">
        <v>53</v>
      </c>
    </row>
    <row r="29" spans="2:12" x14ac:dyDescent="0.2">
      <c r="C29" s="58"/>
      <c r="D29" s="59"/>
    </row>
    <row r="30" spans="2:12" x14ac:dyDescent="0.2">
      <c r="C30" s="58"/>
      <c r="D30" s="59"/>
    </row>
    <row r="31" spans="2:12" ht="13.5" thickBot="1" x14ac:dyDescent="0.25">
      <c r="C31" s="60"/>
      <c r="D31" s="61"/>
    </row>
    <row r="32" spans="2:12" x14ac:dyDescent="0.2">
      <c r="C32" s="62"/>
    </row>
  </sheetData>
  <mergeCells count="12">
    <mergeCell ref="K10:L10"/>
    <mergeCell ref="K6:L6"/>
    <mergeCell ref="A7:L7"/>
    <mergeCell ref="J9:L9"/>
    <mergeCell ref="C19:D19"/>
    <mergeCell ref="B10:H10"/>
    <mergeCell ref="C15:H15"/>
    <mergeCell ref="C12:H12"/>
    <mergeCell ref="C11:H11"/>
    <mergeCell ref="C13:H13"/>
    <mergeCell ref="C14:H14"/>
    <mergeCell ref="C16:H16"/>
  </mergeCells>
  <pageMargins left="0.49" right="0.28999999999999998" top="0.74803149606299213" bottom="0.74803149606299213" header="0.31496062992125984" footer="0.31496062992125984"/>
  <pageSetup paperSize="9" scale="70" orientation="portrait" r:id="rId1"/>
  <headerFooter>
    <oddFooter>&amp;L&amp;D&amp;R&amp;F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64"/>
  <sheetViews>
    <sheetView showGridLines="0" workbookViewId="0">
      <pane ySplit="12" topLeftCell="A34" activePane="bottomLeft" state="frozen"/>
      <selection activeCell="C14" sqref="C14:H14"/>
      <selection pane="bottomLeft" activeCell="C45" sqref="C45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41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17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/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/>
      <c r="C15" s="115"/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v>44805</v>
      </c>
      <c r="C16" s="115">
        <v>0</v>
      </c>
      <c r="D16" s="117" t="s">
        <v>16</v>
      </c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ref="B17" si="0">+B16+1</f>
        <v>44806</v>
      </c>
      <c r="C17" s="115">
        <v>0</v>
      </c>
      <c r="D17" s="117" t="s">
        <v>16</v>
      </c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44807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5" si="1">+B18+1</f>
        <v>44808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44809</v>
      </c>
      <c r="C20" s="113">
        <v>0</v>
      </c>
      <c r="D20" s="123" t="s">
        <v>18</v>
      </c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44810</v>
      </c>
      <c r="C21" s="115">
        <v>0</v>
      </c>
      <c r="D21" s="117" t="s">
        <v>18</v>
      </c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44811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44812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44813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44814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44815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44816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44817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44818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44819</v>
      </c>
      <c r="C30" s="115">
        <v>0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44820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44821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44822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44823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44824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44825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44826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44827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44828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44829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44830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1"/>
        <v>44831</v>
      </c>
      <c r="C42" s="115">
        <v>1</v>
      </c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1"/>
        <v>44832</v>
      </c>
      <c r="C43" s="115">
        <v>1</v>
      </c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1"/>
        <v>44833</v>
      </c>
      <c r="C44" s="115">
        <v>1</v>
      </c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1">
        <f t="shared" si="1"/>
        <v>44834</v>
      </c>
      <c r="C45" s="118">
        <v>1</v>
      </c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17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900-000000000000}">
      <formula1>$H$62:$H$64</formula1>
    </dataValidation>
    <dataValidation type="list" allowBlank="1" showInputMessage="1" showErrorMessage="1" sqref="I53:I59" xr:uid="{00000000-0002-0000-09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front!$C$20:$C$31</xm:f>
          </x14:formula1>
          <xm:sqref>D50 D11:D48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64"/>
  <sheetViews>
    <sheetView showGridLines="0" workbookViewId="0">
      <pane ySplit="12" topLeftCell="A25" activePane="bottomLeft" state="frozen"/>
      <selection activeCell="C14" sqref="C14:H14"/>
      <selection pane="bottomLeft" activeCell="C41" sqref="C41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42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20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>
        <v>44835</v>
      </c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>
        <f t="shared" ref="B12:B17" si="0">+B11+1</f>
        <v>44836</v>
      </c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>
        <f t="shared" si="0"/>
        <v>44837</v>
      </c>
      <c r="C13" s="113">
        <v>0</v>
      </c>
      <c r="D13" s="114" t="s">
        <v>21</v>
      </c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>
        <f t="shared" si="0"/>
        <v>44838</v>
      </c>
      <c r="C14" s="115">
        <v>1</v>
      </c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si="0"/>
        <v>44839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 t="shared" si="0"/>
        <v>44840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si="0"/>
        <v>44841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44842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1" si="1">+B18+1</f>
        <v>44843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44844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44845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44846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44847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44848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44849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44850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44851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44852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44853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44854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44855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44856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44857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44858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44859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44860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44861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44862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44863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44864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44865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/>
      <c r="C42" s="115"/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/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/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20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A00-000000000000}">
      <formula1>$H$62:$H$64</formula1>
    </dataValidation>
    <dataValidation type="list" allowBlank="1" showInputMessage="1" showErrorMessage="1" sqref="I53:I59" xr:uid="{00000000-0002-0000-0A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64"/>
  <sheetViews>
    <sheetView showGridLines="0" workbookViewId="0">
      <pane ySplit="12" topLeftCell="A28" activePane="bottomLeft" state="frozen"/>
      <selection activeCell="C14" sqref="C14:H14"/>
      <selection pane="bottomLeft" activeCell="C31" sqref="C31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43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21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>
        <v>44866</v>
      </c>
      <c r="C14" s="115">
        <v>1</v>
      </c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ref="B15:B16" si="0">+B14+1</f>
        <v>44867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 t="shared" si="0"/>
        <v>44868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ref="B17" si="1">+B16+1</f>
        <v>44869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44870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3" si="2">+B18+1</f>
        <v>44871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2"/>
        <v>44872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2"/>
        <v>44873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2"/>
        <v>44874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2"/>
        <v>44875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2"/>
        <v>44876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2"/>
        <v>44877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2"/>
        <v>44878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2"/>
        <v>44879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2"/>
        <v>44880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2"/>
        <v>44881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2"/>
        <v>44882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2"/>
        <v>44883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2"/>
        <v>44884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2"/>
        <v>44885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2"/>
        <v>44886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2"/>
        <v>44887</v>
      </c>
      <c r="C35" s="115">
        <v>0.5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2"/>
        <v>44888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2"/>
        <v>44889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2"/>
        <v>44890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2"/>
        <v>44891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2"/>
        <v>44892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2"/>
        <v>44893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6">
        <f t="shared" si="2"/>
        <v>44894</v>
      </c>
      <c r="C42" s="115">
        <v>1</v>
      </c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6">
        <f t="shared" si="2"/>
        <v>44895</v>
      </c>
      <c r="C43" s="115">
        <v>0.5</v>
      </c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/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21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B00-000000000000}">
      <formula1>$H$62:$H$64</formula1>
    </dataValidation>
    <dataValidation type="list" allowBlank="1" showInputMessage="1" showErrorMessage="1" sqref="I53:I59" xr:uid="{00000000-0002-0000-0B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64"/>
  <sheetViews>
    <sheetView showGridLines="0" workbookViewId="0">
      <pane ySplit="12" topLeftCell="A40" activePane="bottomLeft" state="frozen"/>
      <selection activeCell="C14" sqref="C14:H14"/>
      <selection pane="bottomLeft" activeCell="D44" sqref="D44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44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16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/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/>
      <c r="C15" s="115"/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v>44896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ref="B17" si="0">+B16+1</f>
        <v>44897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44898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5" si="1">+B18+1</f>
        <v>44899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44900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44901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44902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44903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44904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44905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44906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44907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44908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44909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44910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44911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44912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44913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44914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44915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44916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44917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44918</v>
      </c>
      <c r="C38" s="118">
        <v>0</v>
      </c>
      <c r="D38" s="119" t="s">
        <v>16</v>
      </c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44919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44920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44921</v>
      </c>
      <c r="C41" s="113">
        <v>0</v>
      </c>
      <c r="D41" s="123" t="s">
        <v>16</v>
      </c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1"/>
        <v>44922</v>
      </c>
      <c r="C42" s="115">
        <v>0</v>
      </c>
      <c r="D42" s="117" t="s">
        <v>16</v>
      </c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1"/>
        <v>44923</v>
      </c>
      <c r="C43" s="115">
        <v>0</v>
      </c>
      <c r="D43" s="117" t="s">
        <v>16</v>
      </c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1"/>
        <v>44924</v>
      </c>
      <c r="C44" s="115">
        <v>0</v>
      </c>
      <c r="D44" s="117" t="s">
        <v>16</v>
      </c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1">
        <f t="shared" si="1"/>
        <v>44925</v>
      </c>
      <c r="C45" s="118">
        <v>0</v>
      </c>
      <c r="D45" s="119" t="s">
        <v>16</v>
      </c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16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C00-000000000000}">
      <formula1>$H$62:$H$64</formula1>
    </dataValidation>
    <dataValidation type="list" allowBlank="1" showInputMessage="1" showErrorMessage="1" sqref="I53:I59" xr:uid="{00000000-0002-0000-0C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3"/>
  <sheetViews>
    <sheetView showGridLines="0" tabSelected="1" workbookViewId="0">
      <pane ySplit="12" topLeftCell="A25" activePane="bottomLeft" state="frozen"/>
      <selection activeCell="C14" sqref="C14:H14"/>
      <selection pane="bottomLeft" activeCell="D41" sqref="D41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x14ac:dyDescent="0.2">
      <c r="I1" s="136" t="s">
        <v>77</v>
      </c>
      <c r="J1" s="137" t="s">
        <v>78</v>
      </c>
      <c r="L1" s="63" t="s">
        <v>54</v>
      </c>
      <c r="M1" s="64"/>
    </row>
    <row r="2" spans="1:13" x14ac:dyDescent="0.2">
      <c r="A2" s="15" t="s">
        <v>3</v>
      </c>
      <c r="B2" s="169">
        <f>+front!K6</f>
        <v>2023</v>
      </c>
      <c r="C2" s="169"/>
      <c r="D2" s="16"/>
      <c r="E2" s="5"/>
      <c r="I2" s="133">
        <f>SUMIF($E$11:$E$47,$J2,$C$11:$C$47)</f>
        <v>14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70" t="s">
        <v>5</v>
      </c>
      <c r="C3" s="170"/>
      <c r="D3" s="18"/>
      <c r="E3" s="6"/>
      <c r="I3" s="133">
        <f>SUMIF($E$11:$E$47,$J3,$C$11:$C$47)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I4" s="133">
        <f>SUMIF($E$11:$E$47,$J4,$C$11:$C$47)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SUMIF($E$11:$E$47,$J5,$C$11:$C$47)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x14ac:dyDescent="0.2">
      <c r="F6" s="18"/>
      <c r="I6" s="133">
        <f>SUMIF($E$11:$E$47,$J6,$C$11:$C$47)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5.75" customHeight="1" x14ac:dyDescent="0.3">
      <c r="A7" s="172" t="str">
        <f>+front!A7</f>
        <v>ISX4 Timesheet</v>
      </c>
      <c r="B7" s="172"/>
      <c r="C7" s="172"/>
      <c r="D7" s="172"/>
      <c r="E7" s="172"/>
      <c r="F7" s="172"/>
      <c r="G7" s="172"/>
      <c r="H7" s="172"/>
      <c r="I7" s="134">
        <f>SUM(I2:I6)</f>
        <v>14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>
      <c r="F8" s="18"/>
    </row>
    <row r="9" spans="1:13" ht="13.5" thickBot="1" x14ac:dyDescent="0.25">
      <c r="B9" s="132" t="str">
        <f>IF(C9&lt;&gt;I7,"Check!!","")</f>
        <v/>
      </c>
      <c r="C9" s="10">
        <f>+C48</f>
        <v>14</v>
      </c>
      <c r="F9" s="18"/>
      <c r="J9" s="73"/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1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L10" s="32" t="str">
        <f>+front!C27</f>
        <v>OB</v>
      </c>
      <c r="M10" s="6" t="str">
        <f>+front!D27</f>
        <v>Joined, onboarding, no charge to client</v>
      </c>
    </row>
    <row r="11" spans="1:13" x14ac:dyDescent="0.2">
      <c r="A11" s="21" t="s">
        <v>8</v>
      </c>
      <c r="B11" s="24">
        <v>44562</v>
      </c>
      <c r="C11" s="21"/>
      <c r="D11" s="124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J11" s="73">
        <f>+H60</f>
        <v>0</v>
      </c>
      <c r="K11" t="s">
        <v>69</v>
      </c>
      <c r="L11" s="32">
        <f>+front!C30</f>
        <v>0</v>
      </c>
      <c r="M11" s="6">
        <f>+front!D30</f>
        <v>0</v>
      </c>
    </row>
    <row r="12" spans="1:13" s="9" customFormat="1" x14ac:dyDescent="0.2">
      <c r="A12" s="35" t="s">
        <v>9</v>
      </c>
      <c r="B12" s="46">
        <f t="shared" ref="B12:B17" si="0">+B11+1</f>
        <v>44563</v>
      </c>
      <c r="C12" s="113">
        <v>0</v>
      </c>
      <c r="D12" s="125" t="s">
        <v>16</v>
      </c>
      <c r="E12" s="120"/>
      <c r="F12" s="36" t="str">
        <f>IF(ISNA(VLOOKUP($E12,front!$J$12:$L$16,2,FALSE)),"",VLOOKUP($E12,front!$J$12:$L$16,2,FALSE))</f>
        <v/>
      </c>
      <c r="G12" s="36" t="str">
        <f>IF(ISNA(VLOOKUP($E12,front!$J$12:$L$16,3,FALSE)),"",VLOOKUP($E12,front!$J$12:$L$16,3,FALSE))</f>
        <v/>
      </c>
      <c r="H12" s="37"/>
      <c r="J12" s="73" t="e">
        <f>+#REF!+J11</f>
        <v>#REF!</v>
      </c>
      <c r="K12" t="s">
        <v>70</v>
      </c>
      <c r="L12" s="8">
        <f>+front!D31</f>
        <v>0</v>
      </c>
    </row>
    <row r="13" spans="1:13" s="14" customFormat="1" x14ac:dyDescent="0.2">
      <c r="A13" s="38" t="s">
        <v>10</v>
      </c>
      <c r="B13" s="46">
        <f t="shared" si="0"/>
        <v>44564</v>
      </c>
      <c r="C13" s="113">
        <v>0</v>
      </c>
      <c r="D13" s="125" t="s">
        <v>16</v>
      </c>
      <c r="E13" s="121"/>
      <c r="F13" s="39" t="str">
        <f>IF(ISNA(VLOOKUP($E13,front!$J$12:$L$16,2,FALSE)),"",VLOOKUP($E13,front!$J$12:$L$16,2,FALSE))</f>
        <v/>
      </c>
      <c r="G13" s="39" t="str">
        <f>IF(ISNA(VLOOKUP($E13,front!$J$12:$L$16,3,FALSE)),"",VLOOKUP($E13,front!$J$12:$L$16,3,FALSE))</f>
        <v/>
      </c>
      <c r="H13" s="40"/>
    </row>
    <row r="14" spans="1:13" s="14" customFormat="1" x14ac:dyDescent="0.2">
      <c r="A14" s="38" t="s">
        <v>11</v>
      </c>
      <c r="B14" s="41">
        <f t="shared" si="0"/>
        <v>44565</v>
      </c>
      <c r="C14" s="113">
        <v>0</v>
      </c>
      <c r="D14" s="125" t="s">
        <v>16</v>
      </c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12</v>
      </c>
      <c r="B15" s="41">
        <f t="shared" si="0"/>
        <v>44566</v>
      </c>
      <c r="C15" s="113">
        <v>0</v>
      </c>
      <c r="D15" s="125" t="s">
        <v>16</v>
      </c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42" t="s">
        <v>13</v>
      </c>
      <c r="B16" s="41">
        <f t="shared" si="0"/>
        <v>44567</v>
      </c>
      <c r="C16" s="113">
        <v>0</v>
      </c>
      <c r="D16" s="125" t="s">
        <v>16</v>
      </c>
      <c r="E16" s="122"/>
      <c r="F16" s="44" t="str">
        <f>IF(ISNA(VLOOKUP($E16,front!$J$12:$L$16,2,FALSE)),"",VLOOKUP($E16,front!$J$12:$L$16,2,FALSE))</f>
        <v/>
      </c>
      <c r="G16" s="44" t="str">
        <f>IF(ISNA(VLOOKUP($E16,front!$J$12:$L$16,3,FALSE)),"",VLOOKUP($E16,front!$J$12:$L$16,3,FALSE))</f>
        <v/>
      </c>
      <c r="H16" s="45"/>
    </row>
    <row r="17" spans="1:8" s="14" customFormat="1" x14ac:dyDescent="0.2">
      <c r="A17" s="21" t="s">
        <v>14</v>
      </c>
      <c r="B17" s="24">
        <f t="shared" si="0"/>
        <v>44568</v>
      </c>
      <c r="C17" s="21"/>
      <c r="D17" s="128"/>
      <c r="E17" s="22"/>
      <c r="F17" s="23" t="str">
        <f>IF(ISNA(VLOOKUP($E17,front!$J$12:$L$16,2,FALSE)),"",VLOOKUP($E17,front!$J$12:$L$16,2,FALSE))</f>
        <v/>
      </c>
      <c r="G17" s="23" t="str">
        <f>IF(ISNA(VLOOKUP($E17,front!$J$12:$L$16,3,FALSE)),"",VLOOKUP($E17,front!$J$12:$L$16,3,FALSE))</f>
        <v/>
      </c>
      <c r="H17" s="29"/>
    </row>
    <row r="18" spans="1:8" s="14" customFormat="1" x14ac:dyDescent="0.2">
      <c r="A18" s="21" t="s">
        <v>8</v>
      </c>
      <c r="B18" s="24">
        <f t="shared" ref="B18:B41" si="1">+B17+1</f>
        <v>44569</v>
      </c>
      <c r="C18" s="21"/>
      <c r="D18" s="128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35" t="s">
        <v>9</v>
      </c>
      <c r="B19" s="46">
        <f t="shared" si="1"/>
        <v>44570</v>
      </c>
      <c r="C19" s="113">
        <v>1</v>
      </c>
      <c r="D19" s="129"/>
      <c r="E19" s="120">
        <v>1</v>
      </c>
      <c r="F19" s="36" t="str">
        <f>IF(ISNA(VLOOKUP($E19,front!$J$12:$L$16,2,FALSE)),"",VLOOKUP($E19,front!$J$12:$L$16,2,FALSE))</f>
        <v>SAS ABN</v>
      </c>
      <c r="G19" s="36" t="str">
        <f>IF(ISNA(VLOOKUP($E19,front!$J$12:$L$16,3,FALSE)),"",VLOOKUP($E19,front!$J$12:$L$16,3,FALSE))</f>
        <v>FRAAI</v>
      </c>
      <c r="H19" s="37"/>
    </row>
    <row r="20" spans="1:8" s="14" customFormat="1" x14ac:dyDescent="0.2">
      <c r="A20" s="38" t="s">
        <v>10</v>
      </c>
      <c r="B20" s="46">
        <f t="shared" si="1"/>
        <v>44571</v>
      </c>
      <c r="C20" s="113">
        <v>1</v>
      </c>
      <c r="D20" s="129"/>
      <c r="E20" s="120">
        <v>1</v>
      </c>
      <c r="F20" s="39" t="str">
        <f>IF(ISNA(VLOOKUP($E20,front!$J$12:$L$16,2,FALSE)),"",VLOOKUP($E20,front!$J$12:$L$16,2,FALSE))</f>
        <v>SAS ABN</v>
      </c>
      <c r="G20" s="39" t="str">
        <f>IF(ISNA(VLOOKUP($E20,front!$J$12:$L$16,3,FALSE)),"",VLOOKUP($E20,front!$J$12:$L$16,3,FALSE))</f>
        <v>FRAAI</v>
      </c>
      <c r="H20" s="40"/>
    </row>
    <row r="21" spans="1:8" s="14" customFormat="1" x14ac:dyDescent="0.2">
      <c r="A21" s="38" t="s">
        <v>11</v>
      </c>
      <c r="B21" s="41">
        <f t="shared" si="1"/>
        <v>44572</v>
      </c>
      <c r="C21" s="113">
        <v>1</v>
      </c>
      <c r="D21" s="129"/>
      <c r="E21" s="120">
        <v>1</v>
      </c>
      <c r="F21" s="39" t="str">
        <f>IF(ISNA(VLOOKUP($E21,front!$J$12:$L$16,2,FALSE)),"",VLOOKUP($E21,front!$J$12:$L$16,2,FALSE))</f>
        <v>SAS ABN</v>
      </c>
      <c r="G21" s="39" t="str">
        <f>IF(ISNA(VLOOKUP($E21,front!$J$12:$L$16,3,FALSE)),"",VLOOKUP($E21,front!$J$12:$L$16,3,FALSE))</f>
        <v>FRAAI</v>
      </c>
      <c r="H21" s="40"/>
    </row>
    <row r="22" spans="1:8" s="14" customFormat="1" x14ac:dyDescent="0.2">
      <c r="A22" s="38" t="s">
        <v>12</v>
      </c>
      <c r="B22" s="41">
        <f t="shared" si="1"/>
        <v>44573</v>
      </c>
      <c r="C22" s="113">
        <v>1</v>
      </c>
      <c r="D22" s="129"/>
      <c r="E22" s="120">
        <v>1</v>
      </c>
      <c r="F22" s="39" t="str">
        <f>IF(ISNA(VLOOKUP($E22,front!$J$12:$L$16,2,FALSE)),"",VLOOKUP($E22,front!$J$12:$L$16,2,FALSE))</f>
        <v>SAS ABN</v>
      </c>
      <c r="G22" s="39" t="str">
        <f>IF(ISNA(VLOOKUP($E22,front!$J$12:$L$16,3,FALSE)),"",VLOOKUP($E22,front!$J$12:$L$16,3,FALSE))</f>
        <v>FRAAI</v>
      </c>
      <c r="H22" s="40"/>
    </row>
    <row r="23" spans="1:8" s="14" customFormat="1" x14ac:dyDescent="0.2">
      <c r="A23" s="42" t="s">
        <v>13</v>
      </c>
      <c r="B23" s="41">
        <f t="shared" si="1"/>
        <v>44574</v>
      </c>
      <c r="C23" s="113">
        <v>1</v>
      </c>
      <c r="D23" s="129"/>
      <c r="E23" s="120">
        <v>1</v>
      </c>
      <c r="F23" s="44" t="str">
        <f>IF(ISNA(VLOOKUP($E23,front!$J$12:$L$16,2,FALSE)),"",VLOOKUP($E23,front!$J$12:$L$16,2,FALSE))</f>
        <v>SAS ABN</v>
      </c>
      <c r="G23" s="44" t="str">
        <f>IF(ISNA(VLOOKUP($E23,front!$J$12:$L$16,3,FALSE)),"",VLOOKUP($E23,front!$J$12:$L$16,3,FALSE))</f>
        <v>FRAAI</v>
      </c>
      <c r="H23" s="45"/>
    </row>
    <row r="24" spans="1:8" s="14" customFormat="1" x14ac:dyDescent="0.2">
      <c r="A24" s="21" t="s">
        <v>14</v>
      </c>
      <c r="B24" s="24">
        <f t="shared" si="1"/>
        <v>44575</v>
      </c>
      <c r="C24" s="21"/>
      <c r="D24" s="128"/>
      <c r="E24" s="22"/>
      <c r="F24" s="23" t="str">
        <f>IF(ISNA(VLOOKUP($E24,front!$J$12:$L$16,2,FALSE)),"",VLOOKUP($E24,front!$J$12:$L$16,2,FALSE))</f>
        <v/>
      </c>
      <c r="G24" s="23" t="str">
        <f>IF(ISNA(VLOOKUP($E24,front!$J$12:$L$16,3,FALSE)),"",VLOOKUP($E24,front!$J$12:$L$16,3,FALSE))</f>
        <v/>
      </c>
      <c r="H24" s="29"/>
    </row>
    <row r="25" spans="1:8" s="14" customFormat="1" x14ac:dyDescent="0.2">
      <c r="A25" s="21" t="s">
        <v>8</v>
      </c>
      <c r="B25" s="24">
        <f t="shared" si="1"/>
        <v>44576</v>
      </c>
      <c r="C25" s="21"/>
      <c r="D25" s="128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35" t="s">
        <v>9</v>
      </c>
      <c r="B26" s="46">
        <f t="shared" si="1"/>
        <v>44577</v>
      </c>
      <c r="C26" s="113">
        <v>1</v>
      </c>
      <c r="D26" s="129"/>
      <c r="E26" s="120">
        <v>1</v>
      </c>
      <c r="F26" s="36" t="str">
        <f>IF(ISNA(VLOOKUP($E26,front!$J$12:$L$16,2,FALSE)),"",VLOOKUP($E26,front!$J$12:$L$16,2,FALSE))</f>
        <v>SAS ABN</v>
      </c>
      <c r="G26" s="36" t="str">
        <f>IF(ISNA(VLOOKUP($E26,front!$J$12:$L$16,3,FALSE)),"",VLOOKUP($E26,front!$J$12:$L$16,3,FALSE))</f>
        <v>FRAAI</v>
      </c>
      <c r="H26" s="37"/>
    </row>
    <row r="27" spans="1:8" s="14" customFormat="1" x14ac:dyDescent="0.2">
      <c r="A27" s="38" t="s">
        <v>10</v>
      </c>
      <c r="B27" s="46">
        <f t="shared" si="1"/>
        <v>44578</v>
      </c>
      <c r="C27" s="113">
        <v>1</v>
      </c>
      <c r="D27" s="129"/>
      <c r="E27" s="120">
        <v>1</v>
      </c>
      <c r="F27" s="39" t="str">
        <f>IF(ISNA(VLOOKUP($E27,front!$J$12:$L$16,2,FALSE)),"",VLOOKUP($E27,front!$J$12:$L$16,2,FALSE))</f>
        <v>SAS ABN</v>
      </c>
      <c r="G27" s="39" t="str">
        <f>IF(ISNA(VLOOKUP($E27,front!$J$12:$L$16,3,FALSE)),"",VLOOKUP($E27,front!$J$12:$L$16,3,FALSE))</f>
        <v>FRAAI</v>
      </c>
      <c r="H27" s="40"/>
    </row>
    <row r="28" spans="1:8" s="14" customFormat="1" x14ac:dyDescent="0.2">
      <c r="A28" s="38" t="s">
        <v>11</v>
      </c>
      <c r="B28" s="41">
        <f t="shared" si="1"/>
        <v>44579</v>
      </c>
      <c r="C28" s="113">
        <v>1</v>
      </c>
      <c r="D28" s="129"/>
      <c r="E28" s="120">
        <v>1</v>
      </c>
      <c r="F28" s="39" t="str">
        <f>IF(ISNA(VLOOKUP($E28,front!$J$12:$L$16,2,FALSE)),"",VLOOKUP($E28,front!$J$12:$L$16,2,FALSE))</f>
        <v>SAS ABN</v>
      </c>
      <c r="G28" s="39" t="str">
        <f>IF(ISNA(VLOOKUP($E28,front!$J$12:$L$16,3,FALSE)),"",VLOOKUP($E28,front!$J$12:$L$16,3,FALSE))</f>
        <v>FRAAI</v>
      </c>
      <c r="H28" s="40"/>
    </row>
    <row r="29" spans="1:8" s="14" customFormat="1" x14ac:dyDescent="0.2">
      <c r="A29" s="38" t="s">
        <v>12</v>
      </c>
      <c r="B29" s="41">
        <f t="shared" si="1"/>
        <v>44580</v>
      </c>
      <c r="C29" s="113">
        <v>1</v>
      </c>
      <c r="D29" s="129"/>
      <c r="E29" s="120">
        <v>1</v>
      </c>
      <c r="F29" s="39" t="str">
        <f>IF(ISNA(VLOOKUP($E29,front!$J$12:$L$16,2,FALSE)),"",VLOOKUP($E29,front!$J$12:$L$16,2,FALSE))</f>
        <v>SAS ABN</v>
      </c>
      <c r="G29" s="39" t="str">
        <f>IF(ISNA(VLOOKUP($E29,front!$J$12:$L$16,3,FALSE)),"",VLOOKUP($E29,front!$J$12:$L$16,3,FALSE))</f>
        <v>FRAAI</v>
      </c>
      <c r="H29" s="40"/>
    </row>
    <row r="30" spans="1:8" s="14" customFormat="1" x14ac:dyDescent="0.2">
      <c r="A30" s="42" t="s">
        <v>13</v>
      </c>
      <c r="B30" s="41">
        <f t="shared" si="1"/>
        <v>44581</v>
      </c>
      <c r="C30" s="113">
        <v>1</v>
      </c>
      <c r="D30" s="129"/>
      <c r="E30" s="120">
        <v>1</v>
      </c>
      <c r="F30" s="44" t="str">
        <f>IF(ISNA(VLOOKUP($E30,front!$J$12:$L$16,2,FALSE)),"",VLOOKUP($E30,front!$J$12:$L$16,2,FALSE))</f>
        <v>SAS ABN</v>
      </c>
      <c r="G30" s="44" t="str">
        <f>IF(ISNA(VLOOKUP($E30,front!$J$12:$L$16,3,FALSE)),"",VLOOKUP($E30,front!$J$12:$L$16,3,FALSE))</f>
        <v>FRAAI</v>
      </c>
      <c r="H30" s="45"/>
    </row>
    <row r="31" spans="1:8" s="14" customFormat="1" x14ac:dyDescent="0.2">
      <c r="A31" s="21" t="s">
        <v>14</v>
      </c>
      <c r="B31" s="24">
        <f t="shared" si="1"/>
        <v>44582</v>
      </c>
      <c r="C31" s="21"/>
      <c r="D31" s="128"/>
      <c r="E31" s="22"/>
      <c r="F31" s="23" t="str">
        <f>IF(ISNA(VLOOKUP($E31,front!$J$12:$L$16,2,FALSE)),"",VLOOKUP($E31,front!$J$12:$L$16,2,FALSE))</f>
        <v/>
      </c>
      <c r="G31" s="23" t="str">
        <f>IF(ISNA(VLOOKUP($E31,front!$J$12:$L$16,3,FALSE)),"",VLOOKUP($E31,front!$J$12:$L$16,3,FALSE))</f>
        <v/>
      </c>
      <c r="H31" s="29"/>
    </row>
    <row r="32" spans="1:8" s="14" customFormat="1" x14ac:dyDescent="0.2">
      <c r="A32" s="21" t="s">
        <v>8</v>
      </c>
      <c r="B32" s="24">
        <f t="shared" si="1"/>
        <v>44583</v>
      </c>
      <c r="C32" s="21"/>
      <c r="D32" s="128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8" s="14" customFormat="1" x14ac:dyDescent="0.2">
      <c r="A33" s="35" t="s">
        <v>9</v>
      </c>
      <c r="B33" s="46">
        <f t="shared" si="1"/>
        <v>44584</v>
      </c>
      <c r="C33" s="113">
        <v>1</v>
      </c>
      <c r="D33" s="129"/>
      <c r="E33" s="120">
        <v>1</v>
      </c>
      <c r="F33" s="36" t="str">
        <f>IF(ISNA(VLOOKUP($E33,front!$J$12:$L$16,2,FALSE)),"",VLOOKUP($E33,front!$J$12:$L$16,2,FALSE))</f>
        <v>SAS ABN</v>
      </c>
      <c r="G33" s="36" t="str">
        <f>IF(ISNA(VLOOKUP($E33,front!$J$12:$L$16,3,FALSE)),"",VLOOKUP($E33,front!$J$12:$L$16,3,FALSE))</f>
        <v>FRAAI</v>
      </c>
      <c r="H33" s="37"/>
    </row>
    <row r="34" spans="1:8" s="14" customFormat="1" x14ac:dyDescent="0.2">
      <c r="A34" s="38" t="s">
        <v>10</v>
      </c>
      <c r="B34" s="46">
        <f t="shared" si="1"/>
        <v>44585</v>
      </c>
      <c r="C34" s="113">
        <v>1</v>
      </c>
      <c r="D34" s="129"/>
      <c r="E34" s="120">
        <v>1</v>
      </c>
      <c r="F34" s="39" t="str">
        <f>IF(ISNA(VLOOKUP($E34,front!$J$12:$L$16,2,FALSE)),"",VLOOKUP($E34,front!$J$12:$L$16,2,FALSE))</f>
        <v>SAS ABN</v>
      </c>
      <c r="G34" s="39" t="str">
        <f>IF(ISNA(VLOOKUP($E34,front!$J$12:$L$16,3,FALSE)),"",VLOOKUP($E34,front!$J$12:$L$16,3,FALSE))</f>
        <v>FRAAI</v>
      </c>
      <c r="H34" s="40"/>
    </row>
    <row r="35" spans="1:8" s="14" customFormat="1" x14ac:dyDescent="0.2">
      <c r="A35" s="38" t="s">
        <v>11</v>
      </c>
      <c r="B35" s="41">
        <f t="shared" si="1"/>
        <v>44586</v>
      </c>
      <c r="C35" s="113">
        <v>1</v>
      </c>
      <c r="D35" s="129"/>
      <c r="E35" s="120">
        <v>1</v>
      </c>
      <c r="F35" s="39" t="str">
        <f>IF(ISNA(VLOOKUP($E35,front!$J$12:$L$16,2,FALSE)),"",VLOOKUP($E35,front!$J$12:$L$16,2,FALSE))</f>
        <v>SAS ABN</v>
      </c>
      <c r="G35" s="39" t="str">
        <f>IF(ISNA(VLOOKUP($E35,front!$J$12:$L$16,3,FALSE)),"",VLOOKUP($E35,front!$J$12:$L$16,3,FALSE))</f>
        <v>FRAAI</v>
      </c>
      <c r="H35" s="40"/>
    </row>
    <row r="36" spans="1:8" s="14" customFormat="1" x14ac:dyDescent="0.2">
      <c r="A36" s="38" t="s">
        <v>12</v>
      </c>
      <c r="B36" s="41">
        <f t="shared" si="1"/>
        <v>44587</v>
      </c>
      <c r="C36" s="113">
        <v>1</v>
      </c>
      <c r="D36" s="129"/>
      <c r="E36" s="120">
        <v>1</v>
      </c>
      <c r="F36" s="39" t="str">
        <f>IF(ISNA(VLOOKUP($E36,front!$J$12:$L$16,2,FALSE)),"",VLOOKUP($E36,front!$J$12:$L$16,2,FALSE))</f>
        <v>SAS ABN</v>
      </c>
      <c r="G36" s="39" t="str">
        <f>IF(ISNA(VLOOKUP($E36,front!$J$12:$L$16,3,FALSE)),"",VLOOKUP($E36,front!$J$12:$L$16,3,FALSE))</f>
        <v>FRAAI</v>
      </c>
      <c r="H36" s="40"/>
    </row>
    <row r="37" spans="1:8" s="14" customFormat="1" x14ac:dyDescent="0.2">
      <c r="A37" s="42" t="s">
        <v>13</v>
      </c>
      <c r="B37" s="41">
        <f t="shared" si="1"/>
        <v>44588</v>
      </c>
      <c r="C37" s="113">
        <v>0</v>
      </c>
      <c r="D37" s="125" t="s">
        <v>16</v>
      </c>
      <c r="E37" s="120">
        <v>1</v>
      </c>
      <c r="F37" s="44" t="str">
        <f>IF(ISNA(VLOOKUP($E37,front!$J$12:$L$16,2,FALSE)),"",VLOOKUP($E37,front!$J$12:$L$16,2,FALSE))</f>
        <v>SAS ABN</v>
      </c>
      <c r="G37" s="44" t="str">
        <f>IF(ISNA(VLOOKUP($E37,front!$J$12:$L$16,3,FALSE)),"",VLOOKUP($E37,front!$J$12:$L$16,3,FALSE))</f>
        <v>FRAAI</v>
      </c>
      <c r="H37" s="45"/>
    </row>
    <row r="38" spans="1:8" s="14" customFormat="1" x14ac:dyDescent="0.2">
      <c r="A38" s="21" t="s">
        <v>14</v>
      </c>
      <c r="B38" s="24">
        <f t="shared" si="1"/>
        <v>44589</v>
      </c>
      <c r="C38" s="21"/>
      <c r="D38" s="128"/>
      <c r="E38" s="22"/>
      <c r="F38" s="23" t="str">
        <f>IF(ISNA(VLOOKUP($E38,front!$J$12:$L$16,2,FALSE)),"",VLOOKUP($E38,front!$J$12:$L$16,2,FALSE))</f>
        <v/>
      </c>
      <c r="G38" s="23" t="str">
        <f>IF(ISNA(VLOOKUP($E38,front!$J$12:$L$16,3,FALSE)),"",VLOOKUP($E38,front!$J$12:$L$16,3,FALSE))</f>
        <v/>
      </c>
      <c r="H38" s="29"/>
    </row>
    <row r="39" spans="1:8" s="14" customFormat="1" x14ac:dyDescent="0.2">
      <c r="A39" s="21" t="s">
        <v>8</v>
      </c>
      <c r="B39" s="24">
        <f t="shared" si="1"/>
        <v>44590</v>
      </c>
      <c r="C39" s="21"/>
      <c r="D39" s="128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8" s="14" customFormat="1" x14ac:dyDescent="0.2">
      <c r="A40" s="35" t="s">
        <v>9</v>
      </c>
      <c r="B40" s="46">
        <f t="shared" si="1"/>
        <v>44591</v>
      </c>
      <c r="C40" s="113">
        <v>0</v>
      </c>
      <c r="D40" s="125" t="s">
        <v>16</v>
      </c>
      <c r="E40" s="120">
        <v>1</v>
      </c>
      <c r="F40" s="36" t="str">
        <f>IF(ISNA(VLOOKUP($E40,front!$J$12:$L$16,2,FALSE)),"",VLOOKUP($E40,front!$J$12:$L$16,2,FALSE))</f>
        <v>SAS ABN</v>
      </c>
      <c r="G40" s="36" t="str">
        <f>IF(ISNA(VLOOKUP($E40,front!$J$12:$L$16,3,FALSE)),"",VLOOKUP($E40,front!$J$12:$L$16,3,FALSE))</f>
        <v>FRAAI</v>
      </c>
      <c r="H40" s="37"/>
    </row>
    <row r="41" spans="1:8" s="14" customFormat="1" x14ac:dyDescent="0.2">
      <c r="A41" s="38" t="s">
        <v>10</v>
      </c>
      <c r="B41" s="46">
        <f t="shared" si="1"/>
        <v>44592</v>
      </c>
      <c r="C41" s="115">
        <v>0</v>
      </c>
      <c r="D41" s="125" t="s">
        <v>16</v>
      </c>
      <c r="E41" s="121">
        <v>1</v>
      </c>
      <c r="F41" s="36" t="s">
        <v>79</v>
      </c>
      <c r="G41" s="36" t="s">
        <v>80</v>
      </c>
      <c r="H41" s="40"/>
    </row>
    <row r="42" spans="1:8" s="14" customFormat="1" x14ac:dyDescent="0.2">
      <c r="A42" s="38"/>
      <c r="B42" s="41"/>
      <c r="C42" s="115"/>
      <c r="D42" s="126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8" s="14" customFormat="1" x14ac:dyDescent="0.2">
      <c r="A43" s="38"/>
      <c r="B43" s="41"/>
      <c r="C43" s="115"/>
      <c r="D43" s="126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8" s="14" customFormat="1" x14ac:dyDescent="0.2">
      <c r="A44" s="42"/>
      <c r="B44" s="41"/>
      <c r="C44" s="118"/>
      <c r="D44" s="127"/>
      <c r="E44" s="122"/>
      <c r="F44" s="44" t="str">
        <f>IF(ISNA(VLOOKUP($E44,front!$J$12:$L$16,2,FALSE)),"",VLOOKUP($E44,front!$J$12:$L$16,2,FALSE))</f>
        <v/>
      </c>
      <c r="G44" s="44" t="str">
        <f>IF(ISNA(VLOOKUP($E44,front!$J$12:$L$16,3,FALSE)),"",VLOOKUP($E44,front!$J$12:$L$16,3,FALSE))</f>
        <v/>
      </c>
      <c r="H44" s="45"/>
    </row>
    <row r="45" spans="1:8" s="14" customFormat="1" x14ac:dyDescent="0.2">
      <c r="A45" s="21"/>
      <c r="B45" s="43"/>
      <c r="C45" s="21"/>
      <c r="D45" s="128"/>
      <c r="E45" s="22"/>
      <c r="F45" s="23" t="str">
        <f>IF(ISNA(VLOOKUP($E45,front!$J$12:$L$16,2,FALSE)),"",VLOOKUP($E45,front!$J$12:$L$16,2,FALSE))</f>
        <v/>
      </c>
      <c r="G45" s="23" t="str">
        <f>IF(ISNA(VLOOKUP($E45,front!$J$12:$L$16,3,FALSE)),"",VLOOKUP($E45,front!$J$12:$L$16,3,FALSE))</f>
        <v/>
      </c>
      <c r="H45" s="29"/>
    </row>
    <row r="46" spans="1:8" s="14" customFormat="1" x14ac:dyDescent="0.2">
      <c r="A46" s="21"/>
      <c r="B46" s="24"/>
      <c r="C46" s="21"/>
      <c r="D46" s="12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8" s="14" customFormat="1" ht="13.5" thickBot="1" x14ac:dyDescent="0.25">
      <c r="A47" s="25"/>
      <c r="B47" s="24"/>
      <c r="C47" s="32"/>
      <c r="D47" s="27"/>
      <c r="E47" s="20"/>
      <c r="F47" s="20"/>
      <c r="G47" s="20"/>
      <c r="H47" s="30"/>
    </row>
    <row r="48" spans="1:8" s="14" customFormat="1" ht="13.5" thickBot="1" x14ac:dyDescent="0.25">
      <c r="A48" s="1"/>
      <c r="B48" s="26"/>
      <c r="C48" s="10">
        <f>SUM(C10:C47)</f>
        <v>14</v>
      </c>
      <c r="F48"/>
      <c r="G48"/>
      <c r="H48"/>
    </row>
    <row r="49" spans="1:10" s="14" customFormat="1" ht="3" customHeight="1" x14ac:dyDescent="0.2">
      <c r="A49" s="1"/>
      <c r="B49" s="1"/>
      <c r="C49" s="1"/>
      <c r="D49" s="1"/>
      <c r="E49"/>
      <c r="F49"/>
      <c r="G49"/>
      <c r="H49"/>
    </row>
    <row r="50" spans="1:10" ht="14.25" customHeight="1" x14ac:dyDescent="0.2">
      <c r="A50" s="71" t="s">
        <v>67</v>
      </c>
      <c r="B50" s="1"/>
      <c r="C50" s="1"/>
      <c r="D50" s="1"/>
      <c r="I50"/>
    </row>
    <row r="51" spans="1:10" x14ac:dyDescent="0.2">
      <c r="A51" s="85" t="s">
        <v>55</v>
      </c>
      <c r="B51" s="1"/>
      <c r="C51" s="148"/>
      <c r="D51" s="148"/>
      <c r="E51" s="149"/>
      <c r="F51" s="105"/>
      <c r="G51" s="86" t="s">
        <v>57</v>
      </c>
      <c r="H51" s="86" t="s">
        <v>68</v>
      </c>
      <c r="I51" s="86" t="s">
        <v>58</v>
      </c>
      <c r="J51" s="87" t="s">
        <v>30</v>
      </c>
    </row>
    <row r="52" spans="1:10" ht="4.9000000000000004" customHeight="1" x14ac:dyDescent="0.2">
      <c r="A52" s="88"/>
      <c r="B52" s="147" t="s">
        <v>56</v>
      </c>
      <c r="C52" s="139"/>
      <c r="D52" s="139"/>
      <c r="E52" s="140"/>
      <c r="F52" s="112"/>
      <c r="G52" s="89"/>
      <c r="H52" s="90"/>
      <c r="I52" s="90"/>
      <c r="J52" s="66"/>
    </row>
    <row r="53" spans="1:10" x14ac:dyDescent="0.2">
      <c r="A53" s="91"/>
      <c r="B53" s="138"/>
      <c r="C53" s="142"/>
      <c r="D53" s="142"/>
      <c r="E53" s="143"/>
      <c r="F53" s="106"/>
      <c r="G53" s="92"/>
      <c r="H53" s="93"/>
      <c r="I53" s="93"/>
      <c r="J53" s="67"/>
    </row>
    <row r="54" spans="1:10" s="1" customFormat="1" x14ac:dyDescent="0.2">
      <c r="A54" s="91"/>
      <c r="B54" s="141"/>
      <c r="C54" s="142"/>
      <c r="D54" s="142"/>
      <c r="E54" s="143"/>
      <c r="F54" s="106"/>
      <c r="G54" s="92"/>
      <c r="H54" s="93"/>
      <c r="I54" s="93"/>
      <c r="J54" s="94"/>
    </row>
    <row r="55" spans="1:10" s="14" customFormat="1" x14ac:dyDescent="0.2">
      <c r="A55" s="95"/>
      <c r="B55" s="141"/>
      <c r="C55" s="97"/>
      <c r="D55" s="97"/>
      <c r="E55" s="98"/>
      <c r="F55" s="98"/>
      <c r="G55" s="99"/>
      <c r="H55" s="100"/>
      <c r="I55" s="100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101"/>
      <c r="B58" s="96"/>
      <c r="C58" s="145"/>
      <c r="D58" s="145"/>
      <c r="E58" s="146"/>
      <c r="F58" s="107"/>
      <c r="G58" s="102"/>
      <c r="H58" s="103"/>
      <c r="I58" s="103"/>
      <c r="J58" s="68"/>
    </row>
    <row r="59" spans="1:10" s="14" customFormat="1" x14ac:dyDescent="0.2">
      <c r="A59"/>
      <c r="B59" s="144"/>
      <c r="C59"/>
      <c r="D59"/>
      <c r="E59"/>
      <c r="F59"/>
      <c r="G59" s="72">
        <f>SUM(G52:G58)</f>
        <v>0</v>
      </c>
      <c r="H59" s="1">
        <f>SUMIF($H$51:$H$58,I59,G$51:G$58)</f>
        <v>0</v>
      </c>
      <c r="I59" s="4" t="s">
        <v>52</v>
      </c>
      <c r="J59"/>
    </row>
    <row r="60" spans="1:10" s="14" customFormat="1" x14ac:dyDescent="0.2">
      <c r="A60"/>
      <c r="B60"/>
      <c r="C60"/>
      <c r="D60"/>
      <c r="E60"/>
      <c r="F60"/>
      <c r="G60" s="104">
        <f>+H60+H59</f>
        <v>0</v>
      </c>
      <c r="H60" s="1">
        <f>SUMIF($H$51:$H$58,I60,G$51:G$58)</f>
        <v>0</v>
      </c>
      <c r="I60" s="4" t="s">
        <v>69</v>
      </c>
      <c r="J60"/>
    </row>
    <row r="61" spans="1:10" s="14" customFormat="1" x14ac:dyDescent="0.2">
      <c r="A61"/>
      <c r="B61"/>
      <c r="C61"/>
      <c r="D61"/>
      <c r="E61"/>
      <c r="F61"/>
      <c r="G61"/>
      <c r="H61" s="69" t="s">
        <v>52</v>
      </c>
      <c r="I61" s="69" t="s">
        <v>59</v>
      </c>
      <c r="J61"/>
    </row>
    <row r="62" spans="1:10" x14ac:dyDescent="0.2">
      <c r="H62" s="75" t="s">
        <v>69</v>
      </c>
      <c r="I62" s="75" t="s">
        <v>60</v>
      </c>
    </row>
    <row r="63" spans="1:10" x14ac:dyDescent="0.2">
      <c r="H63" s="70"/>
      <c r="I63" s="70" t="s">
        <v>62</v>
      </c>
    </row>
  </sheetData>
  <mergeCells count="4">
    <mergeCell ref="B2:C2"/>
    <mergeCell ref="B3:C3"/>
    <mergeCell ref="B4:C4"/>
    <mergeCell ref="A7:H7"/>
  </mergeCells>
  <dataValidations count="2">
    <dataValidation type="list" allowBlank="1" showInputMessage="1" showErrorMessage="1" sqref="H52:H58" xr:uid="{00000000-0002-0000-0100-000000000000}">
      <formula1>$H$61:$H$63</formula1>
    </dataValidation>
    <dataValidation type="list" allowBlank="1" showInputMessage="1" showErrorMessage="1" sqref="I52:I58" xr:uid="{00000000-0002-0000-0100-000001000000}">
      <formula1>$I$61:$I$63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front!$C$20:$C$31</xm:f>
          </x14:formula1>
          <xm:sqref>D49 D11:D47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4"/>
  <sheetViews>
    <sheetView showGridLines="0" workbookViewId="0">
      <pane ySplit="12" topLeftCell="A25" activePane="bottomLeft" state="frozen"/>
      <selection activeCell="C14" sqref="C14:H14"/>
      <selection pane="bottomLeft" activeCell="D27" sqref="D27:D41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x14ac:dyDescent="0.2">
      <c r="A2" s="15" t="s">
        <v>3</v>
      </c>
      <c r="B2" s="169">
        <f>+front!K6</f>
        <v>2023</v>
      </c>
      <c r="C2" s="169"/>
      <c r="D2" s="16"/>
      <c r="E2" s="5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70" t="s">
        <v>34</v>
      </c>
      <c r="C3" s="170"/>
      <c r="D3" s="18"/>
      <c r="E3" s="6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x14ac:dyDescent="0.2">
      <c r="F6" s="18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9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</row>
    <row r="14" spans="1:13" s="14" customFormat="1" x14ac:dyDescent="0.2">
      <c r="A14" s="38" t="s">
        <v>10</v>
      </c>
      <c r="B14" s="41">
        <v>44593</v>
      </c>
      <c r="C14" s="115">
        <v>1</v>
      </c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ref="B15" si="0">+B14+1</f>
        <v>44594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>+B15+1</f>
        <v>44595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>+B16+1</f>
        <v>44596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44597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1" si="1">+B18+1</f>
        <v>44598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44599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44600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44601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44602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44603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44604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44605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44606</v>
      </c>
      <c r="C27" s="113"/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44607</v>
      </c>
      <c r="C28" s="115"/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44608</v>
      </c>
      <c r="C29" s="115"/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44609</v>
      </c>
      <c r="C30" s="115"/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44610</v>
      </c>
      <c r="C31" s="118"/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44611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44612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44613</v>
      </c>
      <c r="C34" s="113"/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44614</v>
      </c>
      <c r="C35" s="115"/>
      <c r="D35" s="123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44615</v>
      </c>
      <c r="C36" s="115"/>
      <c r="D36" s="123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44616</v>
      </c>
      <c r="C37" s="115"/>
      <c r="D37" s="123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44617</v>
      </c>
      <c r="C38" s="118"/>
      <c r="D38" s="123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44618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>+B39+1</f>
        <v>44619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44620</v>
      </c>
      <c r="C41" s="113"/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/>
      <c r="C42" s="115"/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/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/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2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9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20.25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200-000000000000}">
      <formula1>$H$62:$H$64</formula1>
    </dataValidation>
    <dataValidation type="list" allowBlank="1" showInputMessage="1" showErrorMessage="1" sqref="I53:I59" xr:uid="{00000000-0002-0000-02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front!$C$20:$C$31</xm:f>
          </x14:formula1>
          <xm:sqref>D50 D11:D48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64"/>
  <sheetViews>
    <sheetView showGridLines="0" workbookViewId="0">
      <pane ySplit="12" topLeftCell="A13" activePane="bottomLeft" state="frozen"/>
      <selection activeCell="C14" sqref="C14:H14"/>
      <selection pane="bottomLeft" activeCell="C14" sqref="C14:C44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70" t="s">
        <v>35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/>
      </c>
      <c r="C9" s="10">
        <f>+C49</f>
        <v>0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>
        <v>44621</v>
      </c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ref="B15" si="0">+B14+1</f>
        <v>44622</v>
      </c>
      <c r="C15" s="115"/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>+B15+1</f>
        <v>44623</v>
      </c>
      <c r="C16" s="115"/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>+B16+1</f>
        <v>44624</v>
      </c>
      <c r="C17" s="118"/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44625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4" si="1">+B18+1</f>
        <v>44626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44627</v>
      </c>
      <c r="C20" s="113"/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44628</v>
      </c>
      <c r="C21" s="115"/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44629</v>
      </c>
      <c r="C22" s="115"/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44630</v>
      </c>
      <c r="C23" s="115"/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44631</v>
      </c>
      <c r="C24" s="118"/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44632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44633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44634</v>
      </c>
      <c r="C27" s="113"/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44635</v>
      </c>
      <c r="C28" s="115"/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44636</v>
      </c>
      <c r="C29" s="115"/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44637</v>
      </c>
      <c r="C30" s="115"/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44638</v>
      </c>
      <c r="C31" s="118"/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44639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44640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44641</v>
      </c>
      <c r="C34" s="113"/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44642</v>
      </c>
      <c r="C35" s="115"/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44643</v>
      </c>
      <c r="C36" s="115"/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44644</v>
      </c>
      <c r="C37" s="115"/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44645</v>
      </c>
      <c r="C38" s="118"/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44646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44647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44648</v>
      </c>
      <c r="C41" s="113"/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1"/>
        <v>44649</v>
      </c>
      <c r="C42" s="115"/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1"/>
        <v>44650</v>
      </c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1"/>
        <v>44651</v>
      </c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2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0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300-000000000000}">
      <formula1>$H$62:$H$64</formula1>
    </dataValidation>
    <dataValidation type="list" allowBlank="1" showInputMessage="1" showErrorMessage="1" sqref="I53:I59" xr:uid="{00000000-0002-0000-03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64"/>
  <sheetViews>
    <sheetView showGridLines="0" workbookViewId="0">
      <pane ySplit="12" topLeftCell="A31" activePane="bottomLeft" state="frozen"/>
      <selection activeCell="C14" sqref="C14:H14"/>
      <selection pane="bottomLeft" activeCell="D31" sqref="D31:D45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36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10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/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/>
      <c r="C15" s="115"/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/>
      <c r="C16" s="115"/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v>44652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44653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6" si="0">+B18+1</f>
        <v>44654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0"/>
        <v>44655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0"/>
        <v>44656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0"/>
        <v>44657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0"/>
        <v>44658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0"/>
        <v>44659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0"/>
        <v>44660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0"/>
        <v>44661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0"/>
        <v>44662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0"/>
        <v>44663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0"/>
        <v>44664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0"/>
        <v>44665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0"/>
        <v>44666</v>
      </c>
      <c r="C31" s="118"/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0"/>
        <v>44667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0"/>
        <v>44668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0"/>
        <v>44669</v>
      </c>
      <c r="C34" s="113"/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0"/>
        <v>44670</v>
      </c>
      <c r="C35" s="115"/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0"/>
        <v>44671</v>
      </c>
      <c r="C36" s="115"/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0"/>
        <v>44672</v>
      </c>
      <c r="C37" s="115"/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0"/>
        <v>44673</v>
      </c>
      <c r="C38" s="118"/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0"/>
        <v>44674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0"/>
        <v>44675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0"/>
        <v>44676</v>
      </c>
      <c r="C41" s="113"/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0"/>
        <v>44677</v>
      </c>
      <c r="C42" s="115"/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0"/>
        <v>44678</v>
      </c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0"/>
        <v>44679</v>
      </c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>
        <f>+B44+1</f>
        <v>44680</v>
      </c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>
        <f t="shared" si="0"/>
        <v>44681</v>
      </c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2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10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400-000000000000}">
      <formula1>$H$62:$H$64</formula1>
    </dataValidation>
    <dataValidation type="list" allowBlank="1" showInputMessage="1" showErrorMessage="1" sqref="I53:I59" xr:uid="{00000000-0002-0000-04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4"/>
  <sheetViews>
    <sheetView showGridLines="0" workbookViewId="0">
      <pane ySplit="12" topLeftCell="A22" activePane="bottomLeft" state="frozen"/>
      <selection activeCell="C14" sqref="C14:H14"/>
      <selection pane="bottomLeft" activeCell="C43" sqref="C43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37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21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>
        <v>44682</v>
      </c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>
        <f t="shared" ref="B13:B17" si="0">+B12+1</f>
        <v>44683</v>
      </c>
      <c r="C13" s="113">
        <v>1</v>
      </c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>
        <f t="shared" si="0"/>
        <v>44684</v>
      </c>
      <c r="C14" s="115">
        <v>1</v>
      </c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si="0"/>
        <v>44685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 t="shared" si="0"/>
        <v>44686</v>
      </c>
      <c r="C16" s="115">
        <v>1</v>
      </c>
      <c r="D16" s="117"/>
      <c r="E16" s="121"/>
      <c r="F16" s="39"/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1">
        <f t="shared" si="0"/>
        <v>44687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 t="shared" ref="B18:B42" si="1">+B17+1</f>
        <v>44688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si="1"/>
        <v>44689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44690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44691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44692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44693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44694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44695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44696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44697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44698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44699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44700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44701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44702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44703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44704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44705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44706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44707</v>
      </c>
      <c r="C37" s="115">
        <v>0</v>
      </c>
      <c r="D37" s="117" t="s">
        <v>22</v>
      </c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44708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44709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44710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44711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6">
        <f t="shared" si="1"/>
        <v>44712</v>
      </c>
      <c r="C42" s="115">
        <v>1</v>
      </c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/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/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21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500-000000000000}">
      <formula1>$H$62:$H$64</formula1>
    </dataValidation>
    <dataValidation type="list" allowBlank="1" showInputMessage="1" showErrorMessage="1" sqref="I53:I59" xr:uid="{00000000-0002-0000-05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64"/>
  <sheetViews>
    <sheetView showGridLines="0" workbookViewId="0">
      <pane ySplit="12" topLeftCell="A34" activePane="bottomLeft" state="frozen"/>
      <selection activeCell="C14" sqref="C14:H14"/>
      <selection pane="bottomLeft" activeCell="C44" sqref="C44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38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20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6"/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v>44713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 t="shared" ref="B16:B17" si="0">+B15+1</f>
        <v>44714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si="0"/>
        <v>44715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44716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4" si="1">+B18+1</f>
        <v>44717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1"/>
        <v>44718</v>
      </c>
      <c r="C20" s="113">
        <v>0</v>
      </c>
      <c r="D20" s="123" t="s">
        <v>22</v>
      </c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1"/>
        <v>44719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1"/>
        <v>44720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1"/>
        <v>44721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1"/>
        <v>44722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1"/>
        <v>44723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1"/>
        <v>44724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1"/>
        <v>44725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1"/>
        <v>44726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1"/>
        <v>44727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1"/>
        <v>44728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1"/>
        <v>44729</v>
      </c>
      <c r="C31" s="118">
        <v>0</v>
      </c>
      <c r="D31" s="119" t="s">
        <v>16</v>
      </c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1"/>
        <v>44730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1"/>
        <v>44731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1"/>
        <v>44732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1"/>
        <v>44733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1"/>
        <v>44734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1"/>
        <v>44735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1"/>
        <v>44736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1"/>
        <v>44737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1"/>
        <v>44738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1"/>
        <v>44739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1"/>
        <v>44740</v>
      </c>
      <c r="C42" s="115">
        <v>1</v>
      </c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1"/>
        <v>44741</v>
      </c>
      <c r="C43" s="115">
        <v>1</v>
      </c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1"/>
        <v>44742</v>
      </c>
      <c r="C44" s="115">
        <v>1</v>
      </c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20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600-000000000000}">
      <formula1>$H$62:$H$64</formula1>
    </dataValidation>
    <dataValidation type="list" allowBlank="1" showInputMessage="1" showErrorMessage="1" sqref="I53:I59" xr:uid="{00000000-0002-0000-06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4"/>
  <sheetViews>
    <sheetView showGridLines="0" workbookViewId="0">
      <pane ySplit="12" topLeftCell="A28" activePane="bottomLeft" state="frozen"/>
      <selection activeCell="C14" sqref="C14:H14"/>
      <selection pane="bottomLeft" activeCell="C46" sqref="C46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39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21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/>
      <c r="C13" s="113"/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/>
      <c r="C14" s="115"/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/>
      <c r="C15" s="115"/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/>
      <c r="C16" s="115"/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v>44743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44744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5" si="0">+B18+1</f>
        <v>44745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0"/>
        <v>44746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0"/>
        <v>44747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0"/>
        <v>44748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0"/>
        <v>44749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0"/>
        <v>44750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0"/>
        <v>44751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0"/>
        <v>44752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0"/>
        <v>44753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0"/>
        <v>44754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0"/>
        <v>44755</v>
      </c>
      <c r="C29" s="115">
        <v>1</v>
      </c>
      <c r="D29" s="117"/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0"/>
        <v>44756</v>
      </c>
      <c r="C30" s="115">
        <v>1</v>
      </c>
      <c r="D30" s="117"/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0"/>
        <v>44757</v>
      </c>
      <c r="C31" s="118">
        <v>1</v>
      </c>
      <c r="D31" s="119"/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0"/>
        <v>44758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0"/>
        <v>44759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0"/>
        <v>44760</v>
      </c>
      <c r="C34" s="113">
        <v>1</v>
      </c>
      <c r="D34" s="123"/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0"/>
        <v>44761</v>
      </c>
      <c r="C35" s="115">
        <v>1</v>
      </c>
      <c r="D35" s="117"/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0"/>
        <v>44762</v>
      </c>
      <c r="C36" s="115">
        <v>1</v>
      </c>
      <c r="D36" s="117"/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0"/>
        <v>44763</v>
      </c>
      <c r="C37" s="115">
        <v>1</v>
      </c>
      <c r="D37" s="117"/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0"/>
        <v>44764</v>
      </c>
      <c r="C38" s="118">
        <v>1</v>
      </c>
      <c r="D38" s="119"/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0"/>
        <v>44765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0"/>
        <v>44766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0"/>
        <v>44767</v>
      </c>
      <c r="C41" s="113">
        <v>1</v>
      </c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1">
        <f t="shared" si="0"/>
        <v>44768</v>
      </c>
      <c r="C42" s="115">
        <v>1</v>
      </c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1">
        <f t="shared" si="0"/>
        <v>44769</v>
      </c>
      <c r="C43" s="115">
        <v>1</v>
      </c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>
        <f t="shared" si="0"/>
        <v>44770</v>
      </c>
      <c r="C44" s="115">
        <v>1</v>
      </c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>
        <f t="shared" si="0"/>
        <v>44771</v>
      </c>
      <c r="C45" s="118">
        <v>1</v>
      </c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>
        <f>+B45+1</f>
        <v>44772</v>
      </c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>
        <f>+B46+1</f>
        <v>44773</v>
      </c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21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700-000000000000}">
      <formula1>$H$62:$H$64</formula1>
    </dataValidation>
    <dataValidation type="list" allowBlank="1" showInputMessage="1" showErrorMessage="1" sqref="I53:I59" xr:uid="{00000000-0002-0000-07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front!$C$20:$C$31</xm:f>
          </x14:formula1>
          <xm:sqref>D11:D48 D50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64"/>
  <sheetViews>
    <sheetView showGridLines="0" workbookViewId="0">
      <pane ySplit="12" topLeftCell="A28" activePane="bottomLeft" state="frozen"/>
      <selection activeCell="C14" sqref="C14:H14"/>
      <selection pane="bottomLeft" activeCell="C38" sqref="C38:D38"/>
    </sheetView>
  </sheetViews>
  <sheetFormatPr defaultRowHeight="12.75" x14ac:dyDescent="0.2"/>
  <cols>
    <col min="1" max="1" width="12.5703125" customWidth="1"/>
    <col min="2" max="2" width="12.28515625" customWidth="1"/>
    <col min="3" max="3" width="9.140625" customWidth="1"/>
    <col min="4" max="4" width="11.140625" customWidth="1"/>
    <col min="5" max="5" width="10.140625" customWidth="1"/>
    <col min="6" max="6" width="13.5703125" customWidth="1"/>
    <col min="7" max="7" width="19.140625" customWidth="1"/>
    <col min="8" max="8" width="18.42578125" customWidth="1"/>
    <col min="9" max="9" width="15.28515625" style="4" customWidth="1"/>
    <col min="10" max="10" width="19.85546875" customWidth="1"/>
    <col min="13" max="13" width="32.5703125" customWidth="1"/>
  </cols>
  <sheetData>
    <row r="1" spans="1:13" ht="15.75" x14ac:dyDescent="0.25">
      <c r="A1" s="54"/>
      <c r="B1" s="54"/>
      <c r="C1" s="54"/>
      <c r="D1" s="54"/>
      <c r="E1" s="54"/>
      <c r="F1" s="54"/>
      <c r="G1" s="54"/>
      <c r="H1" s="54"/>
      <c r="I1" s="136" t="s">
        <v>77</v>
      </c>
      <c r="J1" s="137" t="s">
        <v>78</v>
      </c>
      <c r="L1" s="63" t="s">
        <v>54</v>
      </c>
      <c r="M1" s="64"/>
    </row>
    <row r="2" spans="1:13" ht="15.75" x14ac:dyDescent="0.25">
      <c r="A2" s="15" t="s">
        <v>3</v>
      </c>
      <c r="B2" s="169">
        <f>+front!K6</f>
        <v>2023</v>
      </c>
      <c r="C2" s="169"/>
      <c r="D2" s="16"/>
      <c r="E2" s="5"/>
      <c r="F2" s="108"/>
      <c r="G2" s="53"/>
      <c r="H2" s="53"/>
      <c r="I2" s="133">
        <f>SUMIF($E$11:$E$48,$J2,$C$11:$C$48)</f>
        <v>0</v>
      </c>
      <c r="J2" s="1">
        <v>1</v>
      </c>
      <c r="L2" s="65" t="str">
        <f>+front!C20</f>
        <v>AL</v>
      </c>
      <c r="M2" s="5" t="str">
        <f>+front!D20</f>
        <v>Annual leave</v>
      </c>
    </row>
    <row r="3" spans="1:13" ht="15.75" x14ac:dyDescent="0.25">
      <c r="A3" s="17" t="s">
        <v>4</v>
      </c>
      <c r="B3" s="184" t="s">
        <v>40</v>
      </c>
      <c r="C3" s="170"/>
      <c r="D3" s="18"/>
      <c r="E3" s="6"/>
      <c r="F3" s="108"/>
      <c r="G3" s="53"/>
      <c r="H3" s="53"/>
      <c r="I3" s="133">
        <f>SUMIF($E$11:$E$48,$J3,$C$11:$C$48)</f>
        <v>0</v>
      </c>
      <c r="J3" s="1">
        <v>2</v>
      </c>
      <c r="L3" s="32" t="str">
        <f>+front!C21</f>
        <v>PH-C</v>
      </c>
      <c r="M3" s="6" t="str">
        <f>+front!D21</f>
        <v>Public holiday - client location</v>
      </c>
    </row>
    <row r="4" spans="1:13" ht="15.75" x14ac:dyDescent="0.25">
      <c r="A4" s="19" t="s">
        <v>33</v>
      </c>
      <c r="B4" s="171" t="str">
        <f>+front!K10</f>
        <v>Egor Lipchinskiy</v>
      </c>
      <c r="C4" s="171"/>
      <c r="D4" s="20"/>
      <c r="E4" s="8"/>
      <c r="F4" s="108"/>
      <c r="G4" s="53"/>
      <c r="H4" s="53"/>
      <c r="I4" s="133">
        <f>SUMIF($E$11:$E$48,$J4,$C$11:$C$48)</f>
        <v>0</v>
      </c>
      <c r="J4" s="1">
        <v>3</v>
      </c>
      <c r="L4" s="32" t="str">
        <f>+front!C22</f>
        <v>PH-H</v>
      </c>
      <c r="M4" s="6" t="str">
        <f>+front!D22</f>
        <v>Public holiday - home/contract location</v>
      </c>
    </row>
    <row r="5" spans="1:13" x14ac:dyDescent="0.2">
      <c r="F5" s="18"/>
      <c r="I5" s="133">
        <f>SUMIF($E$11:$E$48,$J5,$C$11:$C$48)</f>
        <v>0</v>
      </c>
      <c r="J5" s="1">
        <v>4</v>
      </c>
      <c r="L5" s="32" t="str">
        <f>+front!C23</f>
        <v>S</v>
      </c>
      <c r="M5" s="6" t="str">
        <f>+front!D23</f>
        <v>Sick day</v>
      </c>
    </row>
    <row r="6" spans="1:13" ht="15.75" x14ac:dyDescent="0.25">
      <c r="F6" s="18"/>
      <c r="H6" s="55"/>
      <c r="I6" s="133">
        <f>SUMIF($E$11:$E$48,$J6,$C$11:$C$48)</f>
        <v>0</v>
      </c>
      <c r="J6" s="1">
        <v>5</v>
      </c>
      <c r="L6" s="32" t="str">
        <f>+front!C24</f>
        <v>Pre-J</v>
      </c>
      <c r="M6" s="6" t="str">
        <f>+front!D24</f>
        <v>Pre-joining ISX4</v>
      </c>
    </row>
    <row r="7" spans="1:13" ht="18.75" x14ac:dyDescent="0.3">
      <c r="A7" s="182" t="str">
        <f>+front!A7</f>
        <v>ISX4 Timesheet</v>
      </c>
      <c r="B7" s="182"/>
      <c r="C7" s="182"/>
      <c r="D7" s="182"/>
      <c r="E7" s="182"/>
      <c r="F7" s="182"/>
      <c r="G7" s="182"/>
      <c r="H7" s="182"/>
      <c r="I7" s="134">
        <f>SUM(I2:I6)</f>
        <v>0</v>
      </c>
      <c r="L7" s="32" t="str">
        <f>+front!C25</f>
        <v>Post-L</v>
      </c>
      <c r="M7" s="6" t="str">
        <f>+front!D25</f>
        <v>Post-leaving ISX4</v>
      </c>
    </row>
    <row r="8" spans="1:13" ht="7.5" customHeight="1" thickBot="1" x14ac:dyDescent="0.25"/>
    <row r="9" spans="1:13" ht="13.5" thickBot="1" x14ac:dyDescent="0.25">
      <c r="B9" s="132" t="str">
        <f>IF(C9&lt;&gt;I7,"Check!!","")</f>
        <v>Check!!</v>
      </c>
      <c r="C9" s="10">
        <f>+C49</f>
        <v>12</v>
      </c>
      <c r="J9" s="73">
        <f>+H60</f>
        <v>0</v>
      </c>
      <c r="K9" t="s">
        <v>52</v>
      </c>
      <c r="L9" s="32" t="str">
        <f>+front!C26</f>
        <v>N</v>
      </c>
      <c r="M9" s="6" t="str">
        <f>+front!D26</f>
        <v>Note to admin</v>
      </c>
    </row>
    <row r="10" spans="1:13" ht="25.5" x14ac:dyDescent="0.2">
      <c r="A10" s="11" t="s">
        <v>6</v>
      </c>
      <c r="B10" s="12" t="s">
        <v>7</v>
      </c>
      <c r="C10" s="31" t="s">
        <v>15</v>
      </c>
      <c r="D10" s="13" t="s">
        <v>29</v>
      </c>
      <c r="E10" s="12" t="s">
        <v>75</v>
      </c>
      <c r="F10" s="12" t="s">
        <v>1</v>
      </c>
      <c r="G10" s="12" t="s">
        <v>2</v>
      </c>
      <c r="H10" s="28" t="s">
        <v>30</v>
      </c>
      <c r="I10" s="9"/>
      <c r="J10" s="73">
        <f>+H61</f>
        <v>0</v>
      </c>
      <c r="K10" t="s">
        <v>69</v>
      </c>
      <c r="L10" s="32" t="str">
        <f>+front!C28</f>
        <v>T</v>
      </c>
      <c r="M10" s="6" t="str">
        <f>+front!D28</f>
        <v>Training</v>
      </c>
    </row>
    <row r="11" spans="1:13" x14ac:dyDescent="0.2">
      <c r="A11" s="21" t="s">
        <v>14</v>
      </c>
      <c r="B11" s="24"/>
      <c r="C11" s="21"/>
      <c r="D11" s="33"/>
      <c r="E11" s="22"/>
      <c r="F11" s="23" t="str">
        <f>IF(ISNA(VLOOKUP($E11,front!$J$12:$L$16,2,FALSE)),"",VLOOKUP($E11,front!$J$12:$L$16,2,FALSE))</f>
        <v/>
      </c>
      <c r="G11" s="23" t="str">
        <f>IF(ISNA(VLOOKUP($E11,front!$J$12:$L$16,3,FALSE)),"",VLOOKUP($E11,front!$J$12:$L$16,3,FALSE))</f>
        <v/>
      </c>
      <c r="H11" s="29"/>
      <c r="I11" s="14"/>
      <c r="J11" s="73">
        <f>+J9+J10</f>
        <v>0</v>
      </c>
      <c r="K11" t="s">
        <v>70</v>
      </c>
      <c r="L11" s="32">
        <f>+front!C30</f>
        <v>0</v>
      </c>
      <c r="M11" s="6">
        <f>+front!D30</f>
        <v>0</v>
      </c>
    </row>
    <row r="12" spans="1:13" s="9" customFormat="1" x14ac:dyDescent="0.2">
      <c r="A12" s="21" t="s">
        <v>8</v>
      </c>
      <c r="B12" s="24"/>
      <c r="C12" s="21"/>
      <c r="D12" s="33"/>
      <c r="E12" s="22"/>
      <c r="F12" s="23" t="str">
        <f>IF(ISNA(VLOOKUP($E12,front!$J$12:$L$16,2,FALSE)),"",VLOOKUP($E12,front!$J$12:$L$16,2,FALSE))</f>
        <v/>
      </c>
      <c r="G12" s="23" t="str">
        <f>IF(ISNA(VLOOKUP($E12,front!$J$12:$L$16,3,FALSE)),"",VLOOKUP($E12,front!$J$12:$L$16,3,FALSE))</f>
        <v/>
      </c>
      <c r="H12" s="29"/>
      <c r="I12" s="14"/>
      <c r="K12" s="25">
        <f>+front!C31</f>
        <v>0</v>
      </c>
      <c r="L12" s="8">
        <f>+front!D31</f>
        <v>0</v>
      </c>
    </row>
    <row r="13" spans="1:13" s="14" customFormat="1" x14ac:dyDescent="0.2">
      <c r="A13" s="35" t="s">
        <v>9</v>
      </c>
      <c r="B13" s="46">
        <v>44774</v>
      </c>
      <c r="C13" s="113">
        <v>1</v>
      </c>
      <c r="D13" s="114"/>
      <c r="E13" s="120"/>
      <c r="F13" s="36" t="str">
        <f>IF(ISNA(VLOOKUP($E13,front!$J$12:$L$16,2,FALSE)),"",VLOOKUP($E13,front!$J$12:$L$16,2,FALSE))</f>
        <v/>
      </c>
      <c r="G13" s="36" t="str">
        <f>IF(ISNA(VLOOKUP($E13,front!$J$12:$L$16,3,FALSE)),"",VLOOKUP($E13,front!$J$12:$L$16,3,FALSE))</f>
        <v/>
      </c>
      <c r="H13" s="37"/>
      <c r="K13" s="9"/>
      <c r="L13" s="9"/>
    </row>
    <row r="14" spans="1:13" s="14" customFormat="1" x14ac:dyDescent="0.2">
      <c r="A14" s="38" t="s">
        <v>10</v>
      </c>
      <c r="B14" s="41">
        <f t="shared" ref="B14:B15" si="0">+B13+1</f>
        <v>44775</v>
      </c>
      <c r="C14" s="115">
        <v>1</v>
      </c>
      <c r="D14" s="116"/>
      <c r="E14" s="121"/>
      <c r="F14" s="39" t="str">
        <f>IF(ISNA(VLOOKUP($E14,front!$J$12:$L$16,2,FALSE)),"",VLOOKUP($E14,front!$J$12:$L$16,2,FALSE))</f>
        <v/>
      </c>
      <c r="G14" s="39" t="str">
        <f>IF(ISNA(VLOOKUP($E14,front!$J$12:$L$16,3,FALSE)),"",VLOOKUP($E14,front!$J$12:$L$16,3,FALSE))</f>
        <v/>
      </c>
      <c r="H14" s="40"/>
    </row>
    <row r="15" spans="1:13" s="14" customFormat="1" x14ac:dyDescent="0.2">
      <c r="A15" s="38" t="s">
        <v>11</v>
      </c>
      <c r="B15" s="41">
        <f t="shared" si="0"/>
        <v>44776</v>
      </c>
      <c r="C15" s="115">
        <v>1</v>
      </c>
      <c r="D15" s="117"/>
      <c r="E15" s="121"/>
      <c r="F15" s="39" t="str">
        <f>IF(ISNA(VLOOKUP($E15,front!$J$12:$L$16,2,FALSE)),"",VLOOKUP($E15,front!$J$12:$L$16,2,FALSE))</f>
        <v/>
      </c>
      <c r="G15" s="39" t="str">
        <f>IF(ISNA(VLOOKUP($E15,front!$J$12:$L$16,3,FALSE)),"",VLOOKUP($E15,front!$J$12:$L$16,3,FALSE))</f>
        <v/>
      </c>
      <c r="H15" s="40"/>
    </row>
    <row r="16" spans="1:13" s="14" customFormat="1" x14ac:dyDescent="0.2">
      <c r="A16" s="38" t="s">
        <v>12</v>
      </c>
      <c r="B16" s="41">
        <f t="shared" ref="B16:B17" si="1">+B15+1</f>
        <v>44777</v>
      </c>
      <c r="C16" s="115">
        <v>1</v>
      </c>
      <c r="D16" s="117"/>
      <c r="E16" s="121"/>
      <c r="F16" s="39" t="str">
        <f>IF(ISNA(VLOOKUP($E16,front!$J$12:$L$16,2,FALSE)),"",VLOOKUP($E16,front!$J$12:$L$16,2,FALSE))</f>
        <v/>
      </c>
      <c r="G16" s="39" t="str">
        <f>IF(ISNA(VLOOKUP($E16,front!$J$12:$L$16,3,FALSE)),"",VLOOKUP($E16,front!$J$12:$L$16,3,FALSE))</f>
        <v/>
      </c>
      <c r="H16" s="40"/>
    </row>
    <row r="17" spans="1:8" s="14" customFormat="1" x14ac:dyDescent="0.2">
      <c r="A17" s="42" t="s">
        <v>13</v>
      </c>
      <c r="B17" s="43">
        <f t="shared" si="1"/>
        <v>44778</v>
      </c>
      <c r="C17" s="118">
        <v>1</v>
      </c>
      <c r="D17" s="119"/>
      <c r="E17" s="122"/>
      <c r="F17" s="44" t="str">
        <f>IF(ISNA(VLOOKUP($E17,front!$J$12:$L$16,2,FALSE)),"",VLOOKUP($E17,front!$J$12:$L$16,2,FALSE))</f>
        <v/>
      </c>
      <c r="G17" s="44" t="str">
        <f>IF(ISNA(VLOOKUP($E17,front!$J$12:$L$16,3,FALSE)),"",VLOOKUP($E17,front!$J$12:$L$16,3,FALSE))</f>
        <v/>
      </c>
      <c r="H17" s="45"/>
    </row>
    <row r="18" spans="1:8" s="14" customFormat="1" x14ac:dyDescent="0.2">
      <c r="A18" s="21" t="s">
        <v>14</v>
      </c>
      <c r="B18" s="24">
        <f>+B17+1</f>
        <v>44779</v>
      </c>
      <c r="C18" s="21"/>
      <c r="D18" s="34"/>
      <c r="E18" s="22"/>
      <c r="F18" s="23" t="str">
        <f>IF(ISNA(VLOOKUP($E18,front!$J$12:$L$16,2,FALSE)),"",VLOOKUP($E18,front!$J$12:$L$16,2,FALSE))</f>
        <v/>
      </c>
      <c r="G18" s="23" t="str">
        <f>IF(ISNA(VLOOKUP($E18,front!$J$12:$L$16,3,FALSE)),"",VLOOKUP($E18,front!$J$12:$L$16,3,FALSE))</f>
        <v/>
      </c>
      <c r="H18" s="29"/>
    </row>
    <row r="19" spans="1:8" s="14" customFormat="1" x14ac:dyDescent="0.2">
      <c r="A19" s="21" t="s">
        <v>8</v>
      </c>
      <c r="B19" s="24">
        <f t="shared" ref="B19:B43" si="2">+B18+1</f>
        <v>44780</v>
      </c>
      <c r="C19" s="21"/>
      <c r="D19" s="34"/>
      <c r="E19" s="22"/>
      <c r="F19" s="23" t="str">
        <f>IF(ISNA(VLOOKUP($E19,front!$J$12:$L$16,2,FALSE)),"",VLOOKUP($E19,front!$J$12:$L$16,2,FALSE))</f>
        <v/>
      </c>
      <c r="G19" s="23" t="str">
        <f>IF(ISNA(VLOOKUP($E19,front!$J$12:$L$16,3,FALSE)),"",VLOOKUP($E19,front!$J$12:$L$16,3,FALSE))</f>
        <v/>
      </c>
      <c r="H19" s="29"/>
    </row>
    <row r="20" spans="1:8" s="14" customFormat="1" x14ac:dyDescent="0.2">
      <c r="A20" s="35" t="s">
        <v>9</v>
      </c>
      <c r="B20" s="46">
        <f t="shared" si="2"/>
        <v>44781</v>
      </c>
      <c r="C20" s="113">
        <v>1</v>
      </c>
      <c r="D20" s="123"/>
      <c r="E20" s="120"/>
      <c r="F20" s="36" t="str">
        <f>IF(ISNA(VLOOKUP($E20,front!$J$12:$L$16,2,FALSE)),"",VLOOKUP($E20,front!$J$12:$L$16,2,FALSE))</f>
        <v/>
      </c>
      <c r="G20" s="36" t="str">
        <f>IF(ISNA(VLOOKUP($E20,front!$J$12:$L$16,3,FALSE)),"",VLOOKUP($E20,front!$J$12:$L$16,3,FALSE))</f>
        <v/>
      </c>
      <c r="H20" s="37"/>
    </row>
    <row r="21" spans="1:8" s="14" customFormat="1" x14ac:dyDescent="0.2">
      <c r="A21" s="38" t="s">
        <v>10</v>
      </c>
      <c r="B21" s="41">
        <f t="shared" si="2"/>
        <v>44782</v>
      </c>
      <c r="C21" s="115">
        <v>1</v>
      </c>
      <c r="D21" s="117"/>
      <c r="E21" s="121"/>
      <c r="F21" s="39" t="str">
        <f>IF(ISNA(VLOOKUP($E21,front!$J$12:$L$16,2,FALSE)),"",VLOOKUP($E21,front!$J$12:$L$16,2,FALSE))</f>
        <v/>
      </c>
      <c r="G21" s="39" t="str">
        <f>IF(ISNA(VLOOKUP($E21,front!$J$12:$L$16,3,FALSE)),"",VLOOKUP($E21,front!$J$12:$L$16,3,FALSE))</f>
        <v/>
      </c>
      <c r="H21" s="40"/>
    </row>
    <row r="22" spans="1:8" s="14" customFormat="1" x14ac:dyDescent="0.2">
      <c r="A22" s="38" t="s">
        <v>11</v>
      </c>
      <c r="B22" s="41">
        <f t="shared" si="2"/>
        <v>44783</v>
      </c>
      <c r="C22" s="115">
        <v>1</v>
      </c>
      <c r="D22" s="117"/>
      <c r="E22" s="121"/>
      <c r="F22" s="39" t="str">
        <f>IF(ISNA(VLOOKUP($E22,front!$J$12:$L$16,2,FALSE)),"",VLOOKUP($E22,front!$J$12:$L$16,2,FALSE))</f>
        <v/>
      </c>
      <c r="G22" s="39" t="str">
        <f>IF(ISNA(VLOOKUP($E22,front!$J$12:$L$16,3,FALSE)),"",VLOOKUP($E22,front!$J$12:$L$16,3,FALSE))</f>
        <v/>
      </c>
      <c r="H22" s="40"/>
    </row>
    <row r="23" spans="1:8" s="14" customFormat="1" x14ac:dyDescent="0.2">
      <c r="A23" s="38" t="s">
        <v>12</v>
      </c>
      <c r="B23" s="41">
        <f t="shared" si="2"/>
        <v>44784</v>
      </c>
      <c r="C23" s="115">
        <v>1</v>
      </c>
      <c r="D23" s="117"/>
      <c r="E23" s="121"/>
      <c r="F23" s="39" t="str">
        <f>IF(ISNA(VLOOKUP($E23,front!$J$12:$L$16,2,FALSE)),"",VLOOKUP($E23,front!$J$12:$L$16,2,FALSE))</f>
        <v/>
      </c>
      <c r="G23" s="39" t="str">
        <f>IF(ISNA(VLOOKUP($E23,front!$J$12:$L$16,3,FALSE)),"",VLOOKUP($E23,front!$J$12:$L$16,3,FALSE))</f>
        <v/>
      </c>
      <c r="H23" s="40"/>
    </row>
    <row r="24" spans="1:8" s="14" customFormat="1" x14ac:dyDescent="0.2">
      <c r="A24" s="42" t="s">
        <v>13</v>
      </c>
      <c r="B24" s="43">
        <f t="shared" si="2"/>
        <v>44785</v>
      </c>
      <c r="C24" s="118">
        <v>1</v>
      </c>
      <c r="D24" s="119"/>
      <c r="E24" s="122"/>
      <c r="F24" s="44" t="str">
        <f>IF(ISNA(VLOOKUP($E24,front!$J$12:$L$16,2,FALSE)),"",VLOOKUP($E24,front!$J$12:$L$16,2,FALSE))</f>
        <v/>
      </c>
      <c r="G24" s="44" t="str">
        <f>IF(ISNA(VLOOKUP($E24,front!$J$12:$L$16,3,FALSE)),"",VLOOKUP($E24,front!$J$12:$L$16,3,FALSE))</f>
        <v/>
      </c>
      <c r="H24" s="45"/>
    </row>
    <row r="25" spans="1:8" s="14" customFormat="1" x14ac:dyDescent="0.2">
      <c r="A25" s="21" t="s">
        <v>14</v>
      </c>
      <c r="B25" s="24">
        <f t="shared" si="2"/>
        <v>44786</v>
      </c>
      <c r="C25" s="21"/>
      <c r="D25" s="34"/>
      <c r="E25" s="22"/>
      <c r="F25" s="23" t="str">
        <f>IF(ISNA(VLOOKUP($E25,front!$J$12:$L$16,2,FALSE)),"",VLOOKUP($E25,front!$J$12:$L$16,2,FALSE))</f>
        <v/>
      </c>
      <c r="G25" s="23" t="str">
        <f>IF(ISNA(VLOOKUP($E25,front!$J$12:$L$16,3,FALSE)),"",VLOOKUP($E25,front!$J$12:$L$16,3,FALSE))</f>
        <v/>
      </c>
      <c r="H25" s="29"/>
    </row>
    <row r="26" spans="1:8" s="14" customFormat="1" x14ac:dyDescent="0.2">
      <c r="A26" s="21" t="s">
        <v>8</v>
      </c>
      <c r="B26" s="24">
        <f t="shared" si="2"/>
        <v>44787</v>
      </c>
      <c r="C26" s="21"/>
      <c r="D26" s="34"/>
      <c r="E26" s="22"/>
      <c r="F26" s="23" t="str">
        <f>IF(ISNA(VLOOKUP($E26,front!$J$12:$L$16,2,FALSE)),"",VLOOKUP($E26,front!$J$12:$L$16,2,FALSE))</f>
        <v/>
      </c>
      <c r="G26" s="23" t="str">
        <f>IF(ISNA(VLOOKUP($E26,front!$J$12:$L$16,3,FALSE)),"",VLOOKUP($E26,front!$J$12:$L$16,3,FALSE))</f>
        <v/>
      </c>
      <c r="H26" s="29"/>
    </row>
    <row r="27" spans="1:8" s="14" customFormat="1" x14ac:dyDescent="0.2">
      <c r="A27" s="35" t="s">
        <v>9</v>
      </c>
      <c r="B27" s="46">
        <f t="shared" si="2"/>
        <v>44788</v>
      </c>
      <c r="C27" s="113">
        <v>1</v>
      </c>
      <c r="D27" s="123"/>
      <c r="E27" s="120"/>
      <c r="F27" s="36" t="str">
        <f>IF(ISNA(VLOOKUP($E27,front!$J$12:$L$16,2,FALSE)),"",VLOOKUP($E27,front!$J$12:$L$16,2,FALSE))</f>
        <v/>
      </c>
      <c r="G27" s="36" t="str">
        <f>IF(ISNA(VLOOKUP($E27,front!$J$12:$L$16,3,FALSE)),"",VLOOKUP($E27,front!$J$12:$L$16,3,FALSE))</f>
        <v/>
      </c>
      <c r="H27" s="37"/>
    </row>
    <row r="28" spans="1:8" s="14" customFormat="1" x14ac:dyDescent="0.2">
      <c r="A28" s="38" t="s">
        <v>10</v>
      </c>
      <c r="B28" s="41">
        <f t="shared" si="2"/>
        <v>44789</v>
      </c>
      <c r="C28" s="115">
        <v>1</v>
      </c>
      <c r="D28" s="117"/>
      <c r="E28" s="121"/>
      <c r="F28" s="39" t="str">
        <f>IF(ISNA(VLOOKUP($E28,front!$J$12:$L$16,2,FALSE)),"",VLOOKUP($E28,front!$J$12:$L$16,2,FALSE))</f>
        <v/>
      </c>
      <c r="G28" s="39" t="str">
        <f>IF(ISNA(VLOOKUP($E28,front!$J$12:$L$16,3,FALSE)),"",VLOOKUP($E28,front!$J$12:$L$16,3,FALSE))</f>
        <v/>
      </c>
      <c r="H28" s="40"/>
    </row>
    <row r="29" spans="1:8" s="14" customFormat="1" x14ac:dyDescent="0.2">
      <c r="A29" s="38" t="s">
        <v>11</v>
      </c>
      <c r="B29" s="41">
        <f t="shared" si="2"/>
        <v>44790</v>
      </c>
      <c r="C29" s="115">
        <v>0</v>
      </c>
      <c r="D29" s="117" t="s">
        <v>16</v>
      </c>
      <c r="E29" s="121"/>
      <c r="F29" s="39" t="str">
        <f>IF(ISNA(VLOOKUP($E29,front!$J$12:$L$16,2,FALSE)),"",VLOOKUP($E29,front!$J$12:$L$16,2,FALSE))</f>
        <v/>
      </c>
      <c r="G29" s="39" t="str">
        <f>IF(ISNA(VLOOKUP($E29,front!$J$12:$L$16,3,FALSE)),"",VLOOKUP($E29,front!$J$12:$L$16,3,FALSE))</f>
        <v/>
      </c>
      <c r="H29" s="40"/>
    </row>
    <row r="30" spans="1:8" s="14" customFormat="1" x14ac:dyDescent="0.2">
      <c r="A30" s="38" t="s">
        <v>12</v>
      </c>
      <c r="B30" s="41">
        <f t="shared" si="2"/>
        <v>44791</v>
      </c>
      <c r="C30" s="115">
        <v>0</v>
      </c>
      <c r="D30" s="117" t="s">
        <v>16</v>
      </c>
      <c r="E30" s="121"/>
      <c r="F30" s="39" t="str">
        <f>IF(ISNA(VLOOKUP($E30,front!$J$12:$L$16,2,FALSE)),"",VLOOKUP($E30,front!$J$12:$L$16,2,FALSE))</f>
        <v/>
      </c>
      <c r="G30" s="39" t="str">
        <f>IF(ISNA(VLOOKUP($E30,front!$J$12:$L$16,3,FALSE)),"",VLOOKUP($E30,front!$J$12:$L$16,3,FALSE))</f>
        <v/>
      </c>
      <c r="H30" s="40"/>
    </row>
    <row r="31" spans="1:8" s="14" customFormat="1" x14ac:dyDescent="0.2">
      <c r="A31" s="42" t="s">
        <v>13</v>
      </c>
      <c r="B31" s="43">
        <f t="shared" si="2"/>
        <v>44792</v>
      </c>
      <c r="C31" s="115">
        <v>0</v>
      </c>
      <c r="D31" s="117" t="s">
        <v>16</v>
      </c>
      <c r="E31" s="122"/>
      <c r="F31" s="44" t="str">
        <f>IF(ISNA(VLOOKUP($E31,front!$J$12:$L$16,2,FALSE)),"",VLOOKUP($E31,front!$J$12:$L$16,2,FALSE))</f>
        <v/>
      </c>
      <c r="G31" s="44" t="str">
        <f>IF(ISNA(VLOOKUP($E31,front!$J$12:$L$16,3,FALSE)),"",VLOOKUP($E31,front!$J$12:$L$16,3,FALSE))</f>
        <v/>
      </c>
      <c r="H31" s="45"/>
    </row>
    <row r="32" spans="1:8" s="14" customFormat="1" x14ac:dyDescent="0.2">
      <c r="A32" s="21" t="s">
        <v>14</v>
      </c>
      <c r="B32" s="24">
        <f t="shared" si="2"/>
        <v>44793</v>
      </c>
      <c r="C32" s="21"/>
      <c r="D32" s="34"/>
      <c r="E32" s="22"/>
      <c r="F32" s="23" t="str">
        <f>IF(ISNA(VLOOKUP($E32,front!$J$12:$L$16,2,FALSE)),"",VLOOKUP($E32,front!$J$12:$L$16,2,FALSE))</f>
        <v/>
      </c>
      <c r="G32" s="23" t="str">
        <f>IF(ISNA(VLOOKUP($E32,front!$J$12:$L$16,3,FALSE)),"",VLOOKUP($E32,front!$J$12:$L$16,3,FALSE))</f>
        <v/>
      </c>
      <c r="H32" s="29"/>
    </row>
    <row r="33" spans="1:9" s="14" customFormat="1" x14ac:dyDescent="0.2">
      <c r="A33" s="21" t="s">
        <v>8</v>
      </c>
      <c r="B33" s="24">
        <f t="shared" si="2"/>
        <v>44794</v>
      </c>
      <c r="C33" s="21"/>
      <c r="D33" s="34"/>
      <c r="E33" s="22"/>
      <c r="F33" s="23" t="str">
        <f>IF(ISNA(VLOOKUP($E33,front!$J$12:$L$16,2,FALSE)),"",VLOOKUP($E33,front!$J$12:$L$16,2,FALSE))</f>
        <v/>
      </c>
      <c r="G33" s="23" t="str">
        <f>IF(ISNA(VLOOKUP($E33,front!$J$12:$L$16,3,FALSE)),"",VLOOKUP($E33,front!$J$12:$L$16,3,FALSE))</f>
        <v/>
      </c>
      <c r="H33" s="29"/>
    </row>
    <row r="34" spans="1:9" s="14" customFormat="1" x14ac:dyDescent="0.2">
      <c r="A34" s="35" t="s">
        <v>9</v>
      </c>
      <c r="B34" s="46">
        <f t="shared" si="2"/>
        <v>44795</v>
      </c>
      <c r="C34" s="115">
        <v>0</v>
      </c>
      <c r="D34" s="117" t="s">
        <v>16</v>
      </c>
      <c r="E34" s="120"/>
      <c r="F34" s="36" t="str">
        <f>IF(ISNA(VLOOKUP($E34,front!$J$12:$L$16,2,FALSE)),"",VLOOKUP($E34,front!$J$12:$L$16,2,FALSE))</f>
        <v/>
      </c>
      <c r="G34" s="36" t="str">
        <f>IF(ISNA(VLOOKUP($E34,front!$J$12:$L$16,3,FALSE)),"",VLOOKUP($E34,front!$J$12:$L$16,3,FALSE))</f>
        <v/>
      </c>
      <c r="H34" s="37"/>
    </row>
    <row r="35" spans="1:9" s="14" customFormat="1" x14ac:dyDescent="0.2">
      <c r="A35" s="38" t="s">
        <v>10</v>
      </c>
      <c r="B35" s="41">
        <f t="shared" si="2"/>
        <v>44796</v>
      </c>
      <c r="C35" s="115">
        <v>0</v>
      </c>
      <c r="D35" s="117" t="s">
        <v>16</v>
      </c>
      <c r="E35" s="121"/>
      <c r="F35" s="39" t="str">
        <f>IF(ISNA(VLOOKUP($E35,front!$J$12:$L$16,2,FALSE)),"",VLOOKUP($E35,front!$J$12:$L$16,2,FALSE))</f>
        <v/>
      </c>
      <c r="G35" s="39" t="str">
        <f>IF(ISNA(VLOOKUP($E35,front!$J$12:$L$16,3,FALSE)),"",VLOOKUP($E35,front!$J$12:$L$16,3,FALSE))</f>
        <v/>
      </c>
      <c r="H35" s="40"/>
    </row>
    <row r="36" spans="1:9" s="14" customFormat="1" x14ac:dyDescent="0.2">
      <c r="A36" s="38" t="s">
        <v>11</v>
      </c>
      <c r="B36" s="41">
        <f t="shared" si="2"/>
        <v>44797</v>
      </c>
      <c r="C36" s="115">
        <v>0</v>
      </c>
      <c r="D36" s="117" t="s">
        <v>16</v>
      </c>
      <c r="E36" s="121"/>
      <c r="F36" s="39" t="str">
        <f>IF(ISNA(VLOOKUP($E36,front!$J$12:$L$16,2,FALSE)),"",VLOOKUP($E36,front!$J$12:$L$16,2,FALSE))</f>
        <v/>
      </c>
      <c r="G36" s="39" t="str">
        <f>IF(ISNA(VLOOKUP($E36,front!$J$12:$L$16,3,FALSE)),"",VLOOKUP($E36,front!$J$12:$L$16,3,FALSE))</f>
        <v/>
      </c>
      <c r="H36" s="40"/>
    </row>
    <row r="37" spans="1:9" s="14" customFormat="1" x14ac:dyDescent="0.2">
      <c r="A37" s="38" t="s">
        <v>12</v>
      </c>
      <c r="B37" s="41">
        <f t="shared" si="2"/>
        <v>44798</v>
      </c>
      <c r="C37" s="115">
        <v>0</v>
      </c>
      <c r="D37" s="117" t="s">
        <v>16</v>
      </c>
      <c r="E37" s="121"/>
      <c r="F37" s="39" t="str">
        <f>IF(ISNA(VLOOKUP($E37,front!$J$12:$L$16,2,FALSE)),"",VLOOKUP($E37,front!$J$12:$L$16,2,FALSE))</f>
        <v/>
      </c>
      <c r="G37" s="39" t="str">
        <f>IF(ISNA(VLOOKUP($E37,front!$J$12:$L$16,3,FALSE)),"",VLOOKUP($E37,front!$J$12:$L$16,3,FALSE))</f>
        <v/>
      </c>
      <c r="H37" s="40"/>
    </row>
    <row r="38" spans="1:9" s="14" customFormat="1" x14ac:dyDescent="0.2">
      <c r="A38" s="42" t="s">
        <v>13</v>
      </c>
      <c r="B38" s="43">
        <f t="shared" si="2"/>
        <v>44799</v>
      </c>
      <c r="C38" s="115">
        <v>0</v>
      </c>
      <c r="D38" s="117" t="s">
        <v>16</v>
      </c>
      <c r="E38" s="122"/>
      <c r="F38" s="44" t="str">
        <f>IF(ISNA(VLOOKUP($E38,front!$J$12:$L$16,2,FALSE)),"",VLOOKUP($E38,front!$J$12:$L$16,2,FALSE))</f>
        <v/>
      </c>
      <c r="G38" s="44" t="str">
        <f>IF(ISNA(VLOOKUP($E38,front!$J$12:$L$16,3,FALSE)),"",VLOOKUP($E38,front!$J$12:$L$16,3,FALSE))</f>
        <v/>
      </c>
      <c r="H38" s="45"/>
    </row>
    <row r="39" spans="1:9" s="14" customFormat="1" x14ac:dyDescent="0.2">
      <c r="A39" s="21" t="s">
        <v>14</v>
      </c>
      <c r="B39" s="24">
        <f t="shared" si="2"/>
        <v>44800</v>
      </c>
      <c r="C39" s="21"/>
      <c r="D39" s="34"/>
      <c r="E39" s="22"/>
      <c r="F39" s="23" t="str">
        <f>IF(ISNA(VLOOKUP($E39,front!$J$12:$L$16,2,FALSE)),"",VLOOKUP($E39,front!$J$12:$L$16,2,FALSE))</f>
        <v/>
      </c>
      <c r="G39" s="23" t="str">
        <f>IF(ISNA(VLOOKUP($E39,front!$J$12:$L$16,3,FALSE)),"",VLOOKUP($E39,front!$J$12:$L$16,3,FALSE))</f>
        <v/>
      </c>
      <c r="H39" s="29"/>
    </row>
    <row r="40" spans="1:9" s="14" customFormat="1" x14ac:dyDescent="0.2">
      <c r="A40" s="21" t="s">
        <v>8</v>
      </c>
      <c r="B40" s="24">
        <f t="shared" si="2"/>
        <v>44801</v>
      </c>
      <c r="C40" s="21"/>
      <c r="D40" s="34"/>
      <c r="E40" s="22"/>
      <c r="F40" s="23" t="str">
        <f>IF(ISNA(VLOOKUP($E40,front!$J$12:$L$16,2,FALSE)),"",VLOOKUP($E40,front!$J$12:$L$16,2,FALSE))</f>
        <v/>
      </c>
      <c r="G40" s="23" t="str">
        <f>IF(ISNA(VLOOKUP($E40,front!$J$12:$L$16,3,FALSE)),"",VLOOKUP($E40,front!$J$12:$L$16,3,FALSE))</f>
        <v/>
      </c>
      <c r="H40" s="29"/>
    </row>
    <row r="41" spans="1:9" s="14" customFormat="1" x14ac:dyDescent="0.2">
      <c r="A41" s="35" t="s">
        <v>9</v>
      </c>
      <c r="B41" s="46">
        <f t="shared" si="2"/>
        <v>44802</v>
      </c>
      <c r="C41" s="113"/>
      <c r="D41" s="123"/>
      <c r="E41" s="120"/>
      <c r="F41" s="36" t="str">
        <f>IF(ISNA(VLOOKUP($E41,front!$J$12:$L$16,2,FALSE)),"",VLOOKUP($E41,front!$J$12:$L$16,2,FALSE))</f>
        <v/>
      </c>
      <c r="G41" s="36" t="str">
        <f>IF(ISNA(VLOOKUP($E41,front!$J$12:$L$16,3,FALSE)),"",VLOOKUP($E41,front!$J$12:$L$16,3,FALSE))</f>
        <v/>
      </c>
      <c r="H41" s="37"/>
    </row>
    <row r="42" spans="1:9" s="14" customFormat="1" x14ac:dyDescent="0.2">
      <c r="A42" s="38" t="s">
        <v>10</v>
      </c>
      <c r="B42" s="46">
        <f t="shared" si="2"/>
        <v>44803</v>
      </c>
      <c r="C42" s="115"/>
      <c r="D42" s="117"/>
      <c r="E42" s="121"/>
      <c r="F42" s="39" t="str">
        <f>IF(ISNA(VLOOKUP($E42,front!$J$12:$L$16,2,FALSE)),"",VLOOKUP($E42,front!$J$12:$L$16,2,FALSE))</f>
        <v/>
      </c>
      <c r="G42" s="39" t="str">
        <f>IF(ISNA(VLOOKUP($E42,front!$J$12:$L$16,3,FALSE)),"",VLOOKUP($E42,front!$J$12:$L$16,3,FALSE))</f>
        <v/>
      </c>
      <c r="H42" s="40"/>
    </row>
    <row r="43" spans="1:9" s="14" customFormat="1" x14ac:dyDescent="0.2">
      <c r="A43" s="38" t="s">
        <v>11</v>
      </c>
      <c r="B43" s="46">
        <f t="shared" si="2"/>
        <v>44804</v>
      </c>
      <c r="C43" s="115"/>
      <c r="D43" s="117"/>
      <c r="E43" s="121"/>
      <c r="F43" s="39" t="str">
        <f>IF(ISNA(VLOOKUP($E43,front!$J$12:$L$16,2,FALSE)),"",VLOOKUP($E43,front!$J$12:$L$16,2,FALSE))</f>
        <v/>
      </c>
      <c r="G43" s="39" t="str">
        <f>IF(ISNA(VLOOKUP($E43,front!$J$12:$L$16,3,FALSE)),"",VLOOKUP($E43,front!$J$12:$L$16,3,FALSE))</f>
        <v/>
      </c>
      <c r="H43" s="40"/>
    </row>
    <row r="44" spans="1:9" s="14" customFormat="1" x14ac:dyDescent="0.2">
      <c r="A44" s="38" t="s">
        <v>12</v>
      </c>
      <c r="B44" s="41"/>
      <c r="C44" s="115"/>
      <c r="D44" s="117"/>
      <c r="E44" s="121"/>
      <c r="F44" s="39" t="str">
        <f>IF(ISNA(VLOOKUP($E44,front!$J$12:$L$16,2,FALSE)),"",VLOOKUP($E44,front!$J$12:$L$16,2,FALSE))</f>
        <v/>
      </c>
      <c r="G44" s="39" t="str">
        <f>IF(ISNA(VLOOKUP($E44,front!$J$12:$L$16,3,FALSE)),"",VLOOKUP($E44,front!$J$12:$L$16,3,FALSE))</f>
        <v/>
      </c>
      <c r="H44" s="40"/>
    </row>
    <row r="45" spans="1:9" s="14" customFormat="1" x14ac:dyDescent="0.2">
      <c r="A45" s="42" t="s">
        <v>13</v>
      </c>
      <c r="B45" s="43"/>
      <c r="C45" s="118"/>
      <c r="D45" s="119"/>
      <c r="E45" s="122"/>
      <c r="F45" s="44" t="str">
        <f>IF(ISNA(VLOOKUP($E45,front!$J$12:$L$16,2,FALSE)),"",VLOOKUP($E45,front!$J$12:$L$16,2,FALSE))</f>
        <v/>
      </c>
      <c r="G45" s="44" t="str">
        <f>IF(ISNA(VLOOKUP($E45,front!$J$12:$L$16,3,FALSE)),"",VLOOKUP($E45,front!$J$12:$L$16,3,FALSE))</f>
        <v/>
      </c>
      <c r="H45" s="45"/>
    </row>
    <row r="46" spans="1:9" s="14" customFormat="1" x14ac:dyDescent="0.2">
      <c r="A46" s="21" t="s">
        <v>14</v>
      </c>
      <c r="B46" s="24"/>
      <c r="C46" s="21"/>
      <c r="D46" s="34"/>
      <c r="E46" s="22"/>
      <c r="F46" s="23" t="str">
        <f>IF(ISNA(VLOOKUP($E46,front!$J$12:$L$16,2,FALSE)),"",VLOOKUP($E46,front!$J$12:$L$16,2,FALSE))</f>
        <v/>
      </c>
      <c r="G46" s="23" t="str">
        <f>IF(ISNA(VLOOKUP($E46,front!$J$12:$L$16,3,FALSE)),"",VLOOKUP($E46,front!$J$12:$L$16,3,FALSE))</f>
        <v/>
      </c>
      <c r="H46" s="29"/>
    </row>
    <row r="47" spans="1:9" s="14" customFormat="1" x14ac:dyDescent="0.2">
      <c r="A47" s="21" t="s">
        <v>8</v>
      </c>
      <c r="B47" s="24"/>
      <c r="C47" s="21"/>
      <c r="D47" s="33"/>
      <c r="E47" s="22"/>
      <c r="F47" s="23" t="str">
        <f>IF(ISNA(VLOOKUP($E47,front!$J$12:$L$16,2,FALSE)),"",VLOOKUP($E47,front!$J$12:$L$16,2,FALSE))</f>
        <v/>
      </c>
      <c r="G47" s="23" t="str">
        <f>IF(ISNA(VLOOKUP($E47,front!$J$12:$L$16,3,FALSE)),"",VLOOKUP($E47,front!$J$12:$L$16,3,FALSE))</f>
        <v/>
      </c>
      <c r="H47" s="29"/>
    </row>
    <row r="48" spans="1:9" s="14" customFormat="1" ht="13.5" thickBot="1" x14ac:dyDescent="0.25">
      <c r="A48" s="25"/>
      <c r="B48" s="26"/>
      <c r="C48" s="32"/>
      <c r="D48" s="27"/>
      <c r="E48" s="20"/>
      <c r="F48" s="20"/>
      <c r="G48" s="20"/>
      <c r="H48" s="30"/>
      <c r="I48"/>
    </row>
    <row r="49" spans="1:10" s="14" customFormat="1" ht="13.5" thickBot="1" x14ac:dyDescent="0.25">
      <c r="A49" s="130"/>
      <c r="B49" s="130"/>
      <c r="C49" s="10">
        <f>SUM(C10:C48)</f>
        <v>12</v>
      </c>
      <c r="F49" s="18"/>
      <c r="G49" s="18"/>
      <c r="H49" s="131"/>
      <c r="I49"/>
    </row>
    <row r="50" spans="1:10" ht="3.75" customHeight="1" x14ac:dyDescent="0.2">
      <c r="A50" s="1"/>
      <c r="B50" s="1"/>
      <c r="C50" s="1"/>
      <c r="D50" s="1"/>
    </row>
    <row r="51" spans="1:10" ht="14.25" customHeight="1" x14ac:dyDescent="0.2">
      <c r="A51" s="71" t="s">
        <v>67</v>
      </c>
      <c r="B51" s="1"/>
      <c r="C51" s="1"/>
      <c r="D51" s="1"/>
    </row>
    <row r="52" spans="1:10" ht="18" customHeight="1" x14ac:dyDescent="0.2">
      <c r="A52" s="85" t="s">
        <v>55</v>
      </c>
      <c r="B52" s="183" t="s">
        <v>56</v>
      </c>
      <c r="C52" s="183"/>
      <c r="D52" s="183"/>
      <c r="E52" s="183"/>
      <c r="F52" s="105"/>
      <c r="G52" s="86" t="s">
        <v>57</v>
      </c>
      <c r="H52" s="86" t="s">
        <v>68</v>
      </c>
      <c r="I52" s="86" t="s">
        <v>58</v>
      </c>
      <c r="J52" s="87" t="s">
        <v>30</v>
      </c>
    </row>
    <row r="53" spans="1:10" x14ac:dyDescent="0.2">
      <c r="A53" s="88"/>
      <c r="B53" s="173"/>
      <c r="C53" s="174"/>
      <c r="D53" s="174"/>
      <c r="E53" s="175"/>
      <c r="F53" s="112"/>
      <c r="G53" s="89"/>
      <c r="H53" s="90"/>
      <c r="I53" s="90"/>
      <c r="J53" s="66"/>
    </row>
    <row r="54" spans="1:10" s="1" customFormat="1" x14ac:dyDescent="0.2">
      <c r="A54" s="91"/>
      <c r="B54" s="176"/>
      <c r="C54" s="177"/>
      <c r="D54" s="177"/>
      <c r="E54" s="178"/>
      <c r="F54" s="106"/>
      <c r="G54" s="92"/>
      <c r="H54" s="93"/>
      <c r="I54" s="93"/>
      <c r="J54" s="67"/>
    </row>
    <row r="55" spans="1:10" s="14" customFormat="1" x14ac:dyDescent="0.2">
      <c r="A55" s="91"/>
      <c r="B55" s="176"/>
      <c r="C55" s="177"/>
      <c r="D55" s="177"/>
      <c r="E55" s="178"/>
      <c r="F55" s="106"/>
      <c r="G55" s="92"/>
      <c r="H55" s="93"/>
      <c r="I55" s="93"/>
      <c r="J55" s="94"/>
    </row>
    <row r="56" spans="1:10" s="14" customFormat="1" x14ac:dyDescent="0.2">
      <c r="A56" s="95"/>
      <c r="B56" s="96"/>
      <c r="C56" s="97"/>
      <c r="D56" s="97"/>
      <c r="E56" s="98"/>
      <c r="F56" s="98"/>
      <c r="G56" s="99"/>
      <c r="H56" s="100"/>
      <c r="I56" s="100"/>
      <c r="J56" s="94"/>
    </row>
    <row r="57" spans="1:10" s="14" customFormat="1" x14ac:dyDescent="0.2">
      <c r="A57" s="95"/>
      <c r="B57" s="96"/>
      <c r="C57" s="97"/>
      <c r="D57" s="97"/>
      <c r="E57" s="98"/>
      <c r="F57" s="98"/>
      <c r="G57" s="99"/>
      <c r="H57" s="100"/>
      <c r="I57" s="100"/>
      <c r="J57" s="94"/>
    </row>
    <row r="58" spans="1:10" s="14" customFormat="1" x14ac:dyDescent="0.2">
      <c r="A58" s="95"/>
      <c r="B58" s="96"/>
      <c r="C58" s="97"/>
      <c r="D58" s="97"/>
      <c r="E58" s="98"/>
      <c r="F58" s="98"/>
      <c r="G58" s="99"/>
      <c r="H58" s="100"/>
      <c r="I58" s="100"/>
      <c r="J58" s="94"/>
    </row>
    <row r="59" spans="1:10" s="14" customFormat="1" x14ac:dyDescent="0.2">
      <c r="A59" s="101"/>
      <c r="B59" s="179"/>
      <c r="C59" s="180"/>
      <c r="D59" s="180"/>
      <c r="E59" s="181"/>
      <c r="F59" s="107"/>
      <c r="G59" s="102"/>
      <c r="H59" s="103"/>
      <c r="I59" s="103"/>
      <c r="J59" s="68"/>
    </row>
    <row r="60" spans="1:10" s="14" customFormat="1" x14ac:dyDescent="0.2">
      <c r="A60"/>
      <c r="B60"/>
      <c r="C60"/>
      <c r="D60"/>
      <c r="E60"/>
      <c r="F60"/>
      <c r="G60" s="72">
        <f>SUM(G53:G59)</f>
        <v>0</v>
      </c>
      <c r="H60" s="1">
        <f>SUMIF($H$52:$H$59,I60,G$52:G$59)</f>
        <v>0</v>
      </c>
      <c r="I60" s="4" t="s">
        <v>52</v>
      </c>
    </row>
    <row r="61" spans="1:10" s="14" customFormat="1" x14ac:dyDescent="0.2">
      <c r="A61"/>
      <c r="B61"/>
      <c r="C61"/>
      <c r="D61"/>
      <c r="E61"/>
      <c r="F61"/>
      <c r="G61" s="104">
        <f>+H61+H60</f>
        <v>0</v>
      </c>
      <c r="H61" s="1">
        <f>SUMIF($H$52:$H$59,I61,G$52:G$59)</f>
        <v>0</v>
      </c>
      <c r="I61" s="4" t="s">
        <v>69</v>
      </c>
    </row>
    <row r="62" spans="1:10" x14ac:dyDescent="0.2">
      <c r="H62" s="69" t="s">
        <v>52</v>
      </c>
      <c r="I62" s="69" t="s">
        <v>59</v>
      </c>
    </row>
    <row r="63" spans="1:10" x14ac:dyDescent="0.2">
      <c r="H63" s="75" t="s">
        <v>69</v>
      </c>
      <c r="I63" s="75" t="s">
        <v>60</v>
      </c>
    </row>
    <row r="64" spans="1:10" x14ac:dyDescent="0.2">
      <c r="H64" s="70"/>
      <c r="I64" s="70" t="s">
        <v>62</v>
      </c>
    </row>
  </sheetData>
  <mergeCells count="9">
    <mergeCell ref="B53:E53"/>
    <mergeCell ref="B54:E54"/>
    <mergeCell ref="B55:E55"/>
    <mergeCell ref="B59:E59"/>
    <mergeCell ref="B2:C2"/>
    <mergeCell ref="B3:C3"/>
    <mergeCell ref="B4:C4"/>
    <mergeCell ref="A7:H7"/>
    <mergeCell ref="B52:E52"/>
  </mergeCells>
  <dataValidations count="2">
    <dataValidation type="list" allowBlank="1" showInputMessage="1" showErrorMessage="1" sqref="H53:H59" xr:uid="{00000000-0002-0000-0800-000000000000}">
      <formula1>$H$62:$H$64</formula1>
    </dataValidation>
    <dataValidation type="list" allowBlank="1" showInputMessage="1" showErrorMessage="1" sqref="I53:I59" xr:uid="{00000000-0002-0000-0800-000001000000}">
      <formula1>$I$62:$I$64</formula1>
    </dataValidation>
  </dataValidations>
  <pageMargins left="0.35433070866141736" right="0.27559055118110237" top="0.59055118110236227" bottom="0.74803149606299213" header="0.31496062992125984" footer="0.31496062992125984"/>
  <pageSetup paperSize="9" orientation="portrait" r:id="rId1"/>
  <headerFooter>
    <oddFooter>&amp;L&amp;D&amp;R&amp;F  -  &amp;A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front!$C$20:$C$31</xm:f>
          </x14:formula1>
          <xm:sqref>D50 D11:D48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front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front!Print_Area</vt:lpstr>
      <vt:lpstr>Jan!Print_Area</vt:lpstr>
      <vt:lpstr>July!Print_Area</vt:lpstr>
      <vt:lpstr>June!Print_Area</vt:lpstr>
      <vt:lpstr>Mar!Print_Area</vt:lpstr>
      <vt:lpstr>May!Print_Area</vt:lpstr>
      <vt:lpstr>Nov!Print_Area</vt:lpstr>
      <vt:lpstr>Oct!Print_Area</vt:lpstr>
      <vt:lpstr>Sep!Print_Area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Egor Lipchinskiy</cp:lastModifiedBy>
  <cp:lastPrinted>2022-09-30T10:22:15Z</cp:lastPrinted>
  <dcterms:created xsi:type="dcterms:W3CDTF">2020-04-14T11:49:34Z</dcterms:created>
  <dcterms:modified xsi:type="dcterms:W3CDTF">2023-02-03T09:35:07Z</dcterms:modified>
</cp:coreProperties>
</file>