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8.png" ContentType="image/png"/>
  <Override PartName="/xl/media/image29.png" ContentType="image/png"/>
  <Override PartName="/xl/styles.xml" ContentType="application/vnd.openxmlformats-officedocument.spreadsheetml.styl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Отчет об устойчивости 1" sheetId="1" state="visible" r:id="rId2"/>
    <sheet name="Sheet1" sheetId="2" state="visible" r:id="rId3"/>
    <sheet name="Лист3" sheetId="3" state="visible" r:id="rId4"/>
    <sheet name="Sheet4" sheetId="4" state="visible" r:id="rId5"/>
  </sheets>
  <definedNames>
    <definedName function="false" hidden="false" localSheetId="1" name="solver_adj" vbProcedure="false">Sheet1!$E$42:$G$42</definedName>
    <definedName function="false" hidden="false" localSheetId="1" name="solver_cvg" vbProcedure="false">0.0001</definedName>
    <definedName function="false" hidden="false" localSheetId="1" name="solver_drv" vbProcedure="false">1</definedName>
    <definedName function="false" hidden="false" localSheetId="1" name="solver_eng" vbProcedure="false">2</definedName>
    <definedName function="false" hidden="false" localSheetId="1" name="solver_est" vbProcedure="false">1</definedName>
    <definedName function="false" hidden="false" localSheetId="1" name="solver_itr" vbProcedure="false">2147483647</definedName>
    <definedName function="false" hidden="false" localSheetId="1" name="solver_lhs1" vbProcedure="false">Sheet1!$J$41:$J$43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1</definedName>
    <definedName function="false" hidden="false" localSheetId="1" name="solver_nod" vbProcedure="false">2147483647</definedName>
    <definedName function="false" hidden="false" localSheetId="1" name="solver_num" vbProcedure="false">1</definedName>
    <definedName function="false" hidden="false" localSheetId="1" name="solver_nwt" vbProcedure="false">1</definedName>
    <definedName function="false" hidden="false" localSheetId="1" name="solver_opt" vbProcedure="false">Sheet1!$H$42</definedName>
    <definedName function="false" hidden="false" localSheetId="1" name="solver_pre" vbProcedure="false">0.000001</definedName>
    <definedName function="false" hidden="false" localSheetId="1" name="solver_rbv" vbProcedure="false">1</definedName>
    <definedName function="false" hidden="false" localSheetId="1" name="solver_rel1" vbProcedure="false">1</definedName>
    <definedName function="false" hidden="false" localSheetId="1" name="solver_rhs1" vbProcedure="false">Sheet1!$L$41:$L$43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1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1</definedName>
    <definedName function="false" hidden="false" localSheetId="1" name="solver_val" vbProcedure="false">0</definedName>
    <definedName function="false" hidden="false" localSheetId="1" name="solver_ver" vbProcedure="false">3</definedName>
    <definedName function="false" hidden="false" localSheetId="2" name="solver_adj" vbProcedure="false">Лист3!$B$78:$K$80</definedName>
    <definedName function="false" hidden="false" localSheetId="2" name="solver_cvg" vbProcedure="false">0.0001</definedName>
    <definedName function="false" hidden="false" localSheetId="2" name="solver_drv" vbProcedure="false">1</definedName>
    <definedName function="false" hidden="false" localSheetId="2" name="solver_eng" vbProcedure="false">2</definedName>
    <definedName function="false" hidden="false" localSheetId="2" name="solver_est" vbProcedure="false">1</definedName>
    <definedName function="false" hidden="false" localSheetId="2" name="solver_itr" vbProcedure="false">2147483647</definedName>
    <definedName function="false" hidden="false" localSheetId="2" name="solver_lhs1" vbProcedure="false">Лист3!$B$78:$D$78</definedName>
    <definedName function="false" hidden="false" localSheetId="2" name="solver_lhs10" vbProcedure="false">Лист3!$G$79</definedName>
    <definedName function="false" hidden="false" localSheetId="2" name="solver_lhs11" vbProcedure="false">Лист3!$H$78</definedName>
    <definedName function="false" hidden="false" localSheetId="2" name="solver_lhs12" vbProcedure="false">Лист3!$H$79</definedName>
    <definedName function="false" hidden="false" localSheetId="2" name="solver_lhs13" vbProcedure="false">Лист3!$H$79</definedName>
    <definedName function="false" hidden="false" localSheetId="2" name="solver_lhs14" vbProcedure="false">Лист3!$I$79</definedName>
    <definedName function="false" hidden="false" localSheetId="2" name="solver_lhs15" vbProcedure="false">Лист3!$I$79</definedName>
    <definedName function="false" hidden="false" localSheetId="2" name="solver_lhs16" vbProcedure="false">Лист3!$J$79</definedName>
    <definedName function="false" hidden="false" localSheetId="2" name="solver_lhs17" vbProcedure="false">Лист3!$J$79</definedName>
    <definedName function="false" hidden="false" localSheetId="2" name="solver_lhs18" vbProcedure="false">Лист3!$J$79</definedName>
    <definedName function="false" hidden="false" localSheetId="2" name="solver_lhs19" vbProcedure="false">Лист3!$K$79</definedName>
    <definedName function="false" hidden="false" localSheetId="2" name="solver_lhs2" vbProcedure="false">Лист3!$B$78:$K$80</definedName>
    <definedName function="false" hidden="false" localSheetId="2" name="solver_lhs20" vbProcedure="false">Лист3!$K$79</definedName>
    <definedName function="false" hidden="false" localSheetId="2" name="solver_lhs21" vbProcedure="false">Лист3!$K$79</definedName>
    <definedName function="false" hidden="false" localSheetId="2" name="solver_lhs3" vbProcedure="false">Лист3!$B$81:$K$81</definedName>
    <definedName function="false" hidden="false" localSheetId="2" name="solver_lhs4" vbProcedure="false">Лист3!$B$81:$K$81</definedName>
    <definedName function="false" hidden="false" localSheetId="2" name="solver_lhs5" vbProcedure="false">Лист3!$E$78</definedName>
    <definedName function="false" hidden="false" localSheetId="2" name="solver_lhs6" vbProcedure="false">Лист3!$E$79</definedName>
    <definedName function="false" hidden="false" localSheetId="2" name="solver_lhs7" vbProcedure="false">Лист3!$F$78</definedName>
    <definedName function="false" hidden="false" localSheetId="2" name="solver_lhs8" vbProcedure="false">Лист3!$F$79</definedName>
    <definedName function="false" hidden="false" localSheetId="2" name="solver_lhs9" vbProcedure="false">Лист3!$G$78</definedName>
    <definedName function="false" hidden="false" localSheetId="2" name="solver_mip" vbProcedure="false">2147483647</definedName>
    <definedName function="false" hidden="false" localSheetId="2" name="solver_mni" vbProcedure="false">30</definedName>
    <definedName function="false" hidden="false" localSheetId="2" name="solver_mrt" vbProcedure="false">0.075</definedName>
    <definedName function="false" hidden="false" localSheetId="2" name="solver_msl" vbProcedure="false">2</definedName>
    <definedName function="false" hidden="false" localSheetId="2" name="solver_neg" vbProcedure="false">1</definedName>
    <definedName function="false" hidden="false" localSheetId="2" name="solver_nod" vbProcedure="false">2147483647</definedName>
    <definedName function="false" hidden="false" localSheetId="2" name="solver_num" vbProcedure="false">21</definedName>
    <definedName function="false" hidden="false" localSheetId="2" name="solver_nwt" vbProcedure="false">1</definedName>
    <definedName function="false" hidden="false" localSheetId="2" name="solver_opt" vbProcedure="false">Лист3!$B$83</definedName>
    <definedName function="false" hidden="false" localSheetId="2" name="solver_pre" vbProcedure="false">0.000001</definedName>
    <definedName function="false" hidden="false" localSheetId="2" name="solver_rbv" vbProcedure="false">1</definedName>
    <definedName function="false" hidden="false" localSheetId="2" name="solver_rel1" vbProcedure="false">2</definedName>
    <definedName function="false" hidden="false" localSheetId="2" name="solver_rel10" vbProcedure="false">3</definedName>
    <definedName function="false" hidden="false" localSheetId="2" name="solver_rel11" vbProcedure="false">2</definedName>
    <definedName function="false" hidden="false" localSheetId="2" name="solver_rel12" vbProcedure="false">1</definedName>
    <definedName function="false" hidden="false" localSheetId="2" name="solver_rel13" vbProcedure="false">3</definedName>
    <definedName function="false" hidden="false" localSheetId="2" name="solver_rel14" vbProcedure="false">3</definedName>
    <definedName function="false" hidden="false" localSheetId="2" name="solver_rel15" vbProcedure="false">3</definedName>
    <definedName function="false" hidden="false" localSheetId="2" name="solver_rel16" vbProcedure="false">1</definedName>
    <definedName function="false" hidden="false" localSheetId="2" name="solver_rel17" vbProcedure="false">3</definedName>
    <definedName function="false" hidden="false" localSheetId="2" name="solver_rel18" vbProcedure="false">3</definedName>
    <definedName function="false" hidden="false" localSheetId="2" name="solver_rel19" vbProcedure="false">1</definedName>
    <definedName function="false" hidden="false" localSheetId="2" name="solver_rel2" vbProcedure="false">3</definedName>
    <definedName function="false" hidden="false" localSheetId="2" name="solver_rel20" vbProcedure="false">3</definedName>
    <definedName function="false" hidden="false" localSheetId="2" name="solver_rel21" vbProcedure="false">3</definedName>
    <definedName function="false" hidden="false" localSheetId="2" name="solver_rel3" vbProcedure="false">2</definedName>
    <definedName function="false" hidden="false" localSheetId="2" name="solver_rel4" vbProcedure="false">3</definedName>
    <definedName function="false" hidden="false" localSheetId="2" name="solver_rel5" vbProcedure="false">2</definedName>
    <definedName function="false" hidden="false" localSheetId="2" name="solver_rel6" vbProcedure="false">3</definedName>
    <definedName function="false" hidden="false" localSheetId="2" name="solver_rel7" vbProcedure="false">2</definedName>
    <definedName function="false" hidden="false" localSheetId="2" name="solver_rel8" vbProcedure="false">3</definedName>
    <definedName function="false" hidden="false" localSheetId="2" name="solver_rel9" vbProcedure="false">2</definedName>
    <definedName function="false" hidden="false" localSheetId="2" name="solver_rhs1" vbProcedure="false">0</definedName>
    <definedName function="false" hidden="false" localSheetId="2" name="solver_rhs10" vbProcedure="false">Лист3!$C$78</definedName>
    <definedName function="false" hidden="false" localSheetId="2" name="solver_rhs11" vbProcedure="false">Лист3!$C$79</definedName>
    <definedName function="false" hidden="false" localSheetId="2" name="solver_rhs12" vbProcedure="false">56</definedName>
    <definedName function="false" hidden="false" localSheetId="2" name="solver_rhs13" vbProcedure="false">Лист3!$C$78</definedName>
    <definedName function="false" hidden="false" localSheetId="2" name="solver_rhs14" vbProcedure="false">Лист3!$D$78</definedName>
    <definedName function="false" hidden="false" localSheetId="2" name="solver_rhs15" vbProcedure="false">Лист3!$G$78</definedName>
    <definedName function="false" hidden="false" localSheetId="2" name="solver_rhs16" vbProcedure="false">56</definedName>
    <definedName function="false" hidden="false" localSheetId="2" name="solver_rhs17" vbProcedure="false">Лист3!$D$78</definedName>
    <definedName function="false" hidden="false" localSheetId="2" name="solver_rhs18" vbProcedure="false">Лист3!$G$78</definedName>
    <definedName function="false" hidden="false" localSheetId="2" name="solver_rhs19" vbProcedure="false">56</definedName>
    <definedName function="false" hidden="false" localSheetId="2" name="solver_rhs2" vbProcedure="false">0</definedName>
    <definedName function="false" hidden="false" localSheetId="2" name="solver_rhs20" vbProcedure="false">Лист3!$F$78</definedName>
    <definedName function="false" hidden="false" localSheetId="2" name="solver_rhs21" vbProcedure="false">Лист3!$I$78</definedName>
    <definedName function="false" hidden="false" localSheetId="2" name="solver_rhs3" vbProcedure="false">Лист3!$B$82:$K$82</definedName>
    <definedName function="false" hidden="false" localSheetId="2" name="solver_rhs4" vbProcedure="false">Лист3!$B$76:$K$76</definedName>
    <definedName function="false" hidden="false" localSheetId="2" name="solver_rhs5" vbProcedure="false">Лист3!$B$79</definedName>
    <definedName function="false" hidden="false" localSheetId="2" name="solver_rhs6" vbProcedure="false">Лист3!$B$78</definedName>
    <definedName function="false" hidden="false" localSheetId="2" name="solver_rhs7" vbProcedure="false">Лист3!$B$79</definedName>
    <definedName function="false" hidden="false" localSheetId="2" name="solver_rhs8" vbProcedure="false">Лист3!$B$78</definedName>
    <definedName function="false" hidden="false" localSheetId="2" name="solver_rhs9" vbProcedure="false">Лист3!$C$79</definedName>
    <definedName function="false" hidden="false" localSheetId="2" name="solver_rlx" vbProcedure="false">2</definedName>
    <definedName function="false" hidden="false" localSheetId="2" name="solver_rsd" vbProcedure="false">0</definedName>
    <definedName function="false" hidden="false" localSheetId="2" name="solver_scl" vbProcedure="false">1</definedName>
    <definedName function="false" hidden="false" localSheetId="2" name="solver_sho" vbProcedure="false">2</definedName>
    <definedName function="false" hidden="false" localSheetId="2" name="solver_ssz" vbProcedure="false">100</definedName>
    <definedName function="false" hidden="false" localSheetId="2" name="solver_tim" vbProcedure="false">2147483647</definedName>
    <definedName function="false" hidden="false" localSheetId="2" name="solver_tol" vbProcedure="false">0.01</definedName>
    <definedName function="false" hidden="false" localSheetId="2" name="solver_typ" vbProcedure="false">2</definedName>
    <definedName function="false" hidden="false" localSheetId="2" name="solver_val" vbProcedure="false">0</definedName>
    <definedName function="false" hidden="false" localSheetId="2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<sst xmlns="http://schemas.openxmlformats.org/spreadsheetml/2006/main" count="318" uniqueCount="150">
  <si>
    <t xml:space="preserve">Microsoft Excel 16.0 Отчет об устойчивости</t>
  </si>
  <si>
    <t xml:space="preserve">Лист: [МОл3.xlsx]Sheet1</t>
  </si>
  <si>
    <t xml:space="preserve">Отчет создан: 30.10.2022 14:04:20</t>
  </si>
  <si>
    <t xml:space="preserve">Ячейки переменных</t>
  </si>
  <si>
    <t xml:space="preserve">Окончательное</t>
  </si>
  <si>
    <t xml:space="preserve">Приведенн.</t>
  </si>
  <si>
    <t xml:space="preserve">Целевая функция</t>
  </si>
  <si>
    <t xml:space="preserve">Допустимое</t>
  </si>
  <si>
    <t xml:space="preserve">Ячейка</t>
  </si>
  <si>
    <t xml:space="preserve">Имя</t>
  </si>
  <si>
    <t xml:space="preserve">Значение</t>
  </si>
  <si>
    <t xml:space="preserve">Стоимость</t>
  </si>
  <si>
    <t xml:space="preserve">Коэффициент</t>
  </si>
  <si>
    <t xml:space="preserve">Увеличение</t>
  </si>
  <si>
    <t xml:space="preserve">Уменьшение</t>
  </si>
  <si>
    <t xml:space="preserve">$E$42</t>
  </si>
  <si>
    <t xml:space="preserve">y1</t>
  </si>
  <si>
    <t xml:space="preserve">$F$42</t>
  </si>
  <si>
    <t xml:space="preserve">y2</t>
  </si>
  <si>
    <t xml:space="preserve">$G$42</t>
  </si>
  <si>
    <t xml:space="preserve">y3</t>
  </si>
  <si>
    <t xml:space="preserve">Ограничения</t>
  </si>
  <si>
    <t xml:space="preserve">Тень</t>
  </si>
  <si>
    <t xml:space="preserve">Ограничение</t>
  </si>
  <si>
    <t xml:space="preserve">Цена</t>
  </si>
  <si>
    <t xml:space="preserve">Правая сторона</t>
  </si>
  <si>
    <t xml:space="preserve">$J$41</t>
  </si>
  <si>
    <t xml:space="preserve">y3 minj rij</t>
  </si>
  <si>
    <t xml:space="preserve">$J$42</t>
  </si>
  <si>
    <t xml:space="preserve">minj rij</t>
  </si>
  <si>
    <t xml:space="preserve">$J$43</t>
  </si>
  <si>
    <t xml:space="preserve">В24</t>
  </si>
  <si>
    <t xml:space="preserve">a1</t>
  </si>
  <si>
    <t xml:space="preserve">Задание 1.2</t>
  </si>
  <si>
    <t xml:space="preserve">a2</t>
  </si>
  <si>
    <t xml:space="preserve">a3</t>
  </si>
  <si>
    <t xml:space="preserve">п1</t>
  </si>
  <si>
    <t xml:space="preserve">п2</t>
  </si>
  <si>
    <t xml:space="preserve">п3</t>
  </si>
  <si>
    <t xml:space="preserve">b1</t>
  </si>
  <si>
    <t xml:space="preserve">b2</t>
  </si>
  <si>
    <t xml:space="preserve">b3</t>
  </si>
  <si>
    <t xml:space="preserve">Задание 1.3</t>
  </si>
  <si>
    <t xml:space="preserve">c1</t>
  </si>
  <si>
    <t xml:space="preserve">Платежная матрица</t>
  </si>
  <si>
    <t xml:space="preserve">c2</t>
  </si>
  <si>
    <t xml:space="preserve">minj aij</t>
  </si>
  <si>
    <t xml:space="preserve">maxj aij</t>
  </si>
  <si>
    <t xml:space="preserve">По Гурвицу (0,7)</t>
  </si>
  <si>
    <t xml:space="preserve">c3</t>
  </si>
  <si>
    <t xml:space="preserve">q1</t>
  </si>
  <si>
    <t xml:space="preserve">q2</t>
  </si>
  <si>
    <t xml:space="preserve">bi = maxi aij</t>
  </si>
  <si>
    <t xml:space="preserve">q3</t>
  </si>
  <si>
    <t xml:space="preserve">Матрица рисков </t>
  </si>
  <si>
    <t xml:space="preserve">maxj rij</t>
  </si>
  <si>
    <t xml:space="preserve">Задание 1.3.а</t>
  </si>
  <si>
    <t xml:space="preserve">qj</t>
  </si>
  <si>
    <t xml:space="preserve">Задание 4</t>
  </si>
  <si>
    <t xml:space="preserve">&lt;=</t>
  </si>
  <si>
    <t xml:space="preserve">Задание 2.1</t>
  </si>
  <si>
    <t xml:space="preserve"> </t>
  </si>
  <si>
    <t xml:space="preserve">Параметры</t>
  </si>
  <si>
    <t xml:space="preserve">Работы</t>
  </si>
  <si>
    <t xml:space="preserve">Срок выполнени проекта t0</t>
  </si>
  <si>
    <t xml:space="preserve">tij</t>
  </si>
  <si>
    <t xml:space="preserve">dij</t>
  </si>
  <si>
    <t xml:space="preserve">kij</t>
  </si>
  <si>
    <t xml:space="preserve">События</t>
  </si>
  <si>
    <t xml:space="preserve">t(p)</t>
  </si>
  <si>
    <t xml:space="preserve">t(п)</t>
  </si>
  <si>
    <t xml:space="preserve">Rn(i)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</si>
  <si>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204"/>
      </rPr>
      <t xml:space="preserve">PH</t>
    </r>
    <r>
      <rPr>
        <sz val="11"/>
        <color rgb="FF000000"/>
        <rFont val="Calibri"/>
        <family val="2"/>
        <charset val="1"/>
      </rPr>
      <t xml:space="preserve">(i,j)=t</t>
    </r>
    <r>
      <rPr>
        <vertAlign val="subscript"/>
        <sz val="11"/>
        <color rgb="FF000000"/>
        <rFont val="Calibri"/>
        <family val="2"/>
        <charset val="204"/>
      </rPr>
      <t xml:space="preserve">Р</t>
    </r>
    <r>
      <rPr>
        <sz val="11"/>
        <color rgb="FF000000"/>
        <rFont val="Calibri"/>
        <family val="2"/>
        <charset val="1"/>
      </rPr>
      <t xml:space="preserve">(i)</t>
    </r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</si>
  <si>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204"/>
      </rPr>
      <t xml:space="preserve">PO</t>
    </r>
    <r>
      <rPr>
        <sz val="11"/>
        <color rgb="FF000000"/>
        <rFont val="Calibri"/>
        <family val="2"/>
        <charset val="1"/>
      </rPr>
      <t xml:space="preserve">(i,j)</t>
    </r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</si>
  <si>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204"/>
      </rPr>
      <t xml:space="preserve">ПО</t>
    </r>
    <r>
      <rPr>
        <sz val="11"/>
        <color rgb="FF000000"/>
        <rFont val="Calibri"/>
        <family val="2"/>
        <charset val="1"/>
      </rPr>
      <t xml:space="preserve">(i,j)=t</t>
    </r>
    <r>
      <rPr>
        <vertAlign val="subscript"/>
        <sz val="11"/>
        <color rgb="FF000000"/>
        <rFont val="Calibri"/>
        <family val="2"/>
        <charset val="204"/>
      </rPr>
      <t xml:space="preserve">П</t>
    </r>
    <r>
      <rPr>
        <sz val="11"/>
        <color rgb="FF000000"/>
        <rFont val="Calibri"/>
        <family val="2"/>
        <charset val="1"/>
      </rPr>
      <t xml:space="preserve">(j)</t>
    </r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</si>
  <si>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204"/>
      </rPr>
      <t xml:space="preserve">ПН</t>
    </r>
    <r>
      <rPr>
        <sz val="11"/>
        <color rgb="FF000000"/>
        <rFont val="Calibri"/>
        <family val="2"/>
        <charset val="1"/>
      </rPr>
      <t xml:space="preserve">(i,j)</t>
    </r>
  </si>
  <si>
    <r>
      <rPr>
        <sz val="11"/>
        <color rgb="FF000000"/>
        <rFont val="Calibri"/>
        <family val="2"/>
        <charset val="1"/>
      </rPr>
      <t xml:space="preserve">R</t>
    </r>
    <r>
      <rPr>
        <vertAlign val="subscript"/>
        <sz val="11"/>
        <color rgb="FF000000"/>
        <rFont val="Calibri"/>
        <family val="2"/>
        <charset val="204"/>
      </rPr>
      <t xml:space="preserve">П</t>
    </r>
    <r>
      <rPr>
        <sz val="11"/>
        <color rgb="FF000000"/>
        <rFont val="Calibri"/>
        <family val="2"/>
        <charset val="1"/>
      </rPr>
      <t xml:space="preserve">(i,j)</t>
    </r>
  </si>
  <si>
    <r>
      <rPr>
        <sz val="11"/>
        <color rgb="FF000000"/>
        <rFont val="Calibri"/>
        <family val="2"/>
        <charset val="1"/>
      </rPr>
      <t xml:space="preserve">R</t>
    </r>
    <r>
      <rPr>
        <vertAlign val="subscript"/>
        <sz val="11"/>
        <color rgb="FF000000"/>
        <rFont val="Calibri"/>
        <family val="2"/>
        <charset val="204"/>
      </rPr>
      <t xml:space="preserve">Н</t>
    </r>
    <r>
      <rPr>
        <sz val="11"/>
        <color rgb="FF000000"/>
        <rFont val="Calibri"/>
        <family val="2"/>
        <charset val="1"/>
      </rPr>
      <t xml:space="preserve">(i,j)</t>
    </r>
  </si>
  <si>
    <t xml:space="preserve">R'(i,j)</t>
  </si>
  <si>
    <t xml:space="preserve">R''(i,j)</t>
  </si>
  <si>
    <t xml:space="preserve"> ( 1, 2 )</t>
  </si>
  <si>
    <t xml:space="preserve"> ( 1, 3 )</t>
  </si>
  <si>
    <t xml:space="preserve"> ( 1, 4 )</t>
  </si>
  <si>
    <t xml:space="preserve"> ( 2, 4 )</t>
  </si>
  <si>
    <t xml:space="preserve"> ( 2, 5 )</t>
  </si>
  <si>
    <t xml:space="preserve"> ( 3, 4 )</t>
  </si>
  <si>
    <t xml:space="preserve"> ( 3, 6 )</t>
  </si>
  <si>
    <t xml:space="preserve"> ( 4, 5 )</t>
  </si>
  <si>
    <t xml:space="preserve"> ( 4, 6 )</t>
  </si>
  <si>
    <t xml:space="preserve"> ( 5, 6 )</t>
  </si>
  <si>
    <t xml:space="preserve">Путь из 1 в 2</t>
  </si>
  <si>
    <t xml:space="preserve">Путь из 1 в 3</t>
  </si>
  <si>
    <t xml:space="preserve">Путь из 1 в 4</t>
  </si>
  <si>
    <t xml:space="preserve">Путь из 1 в 5</t>
  </si>
  <si>
    <t xml:space="preserve">Путь из 1 в 6</t>
  </si>
  <si>
    <t xml:space="preserve">Путь из 2 в 4</t>
  </si>
  <si>
    <t xml:space="preserve">Путь из 2 в 5</t>
  </si>
  <si>
    <t xml:space="preserve">Путь из 2 в 6</t>
  </si>
  <si>
    <t xml:space="preserve">Путь из 3 в 4</t>
  </si>
  <si>
    <t xml:space="preserve">Путь из 3 в 5</t>
  </si>
  <si>
    <t xml:space="preserve">Путь из 3 в 6</t>
  </si>
  <si>
    <t xml:space="preserve">Путь из 4 в 5</t>
  </si>
  <si>
    <t xml:space="preserve">Путь из 4 в 6</t>
  </si>
  <si>
    <t xml:space="preserve">Путь из 5 в 6</t>
  </si>
  <si>
    <t xml:space="preserve"> 1 - 2</t>
  </si>
  <si>
    <t xml:space="preserve"> 1 - 3</t>
  </si>
  <si>
    <t xml:space="preserve"> 1 - 4</t>
  </si>
  <si>
    <t xml:space="preserve"> 1 - 2 - 5</t>
  </si>
  <si>
    <t xml:space="preserve"> 1 - 3 - 6</t>
  </si>
  <si>
    <t xml:space="preserve"> 2 - 4</t>
  </si>
  <si>
    <t xml:space="preserve"> 2 - 5</t>
  </si>
  <si>
    <t xml:space="preserve">  2 - 4 - 6</t>
  </si>
  <si>
    <t xml:space="preserve"> 3 - 4</t>
  </si>
  <si>
    <t xml:space="preserve"> 3 - 4 - 5</t>
  </si>
  <si>
    <t xml:space="preserve">  3 - 6</t>
  </si>
  <si>
    <t xml:space="preserve">  4 - 5</t>
  </si>
  <si>
    <t xml:space="preserve">  4 - 6</t>
  </si>
  <si>
    <t xml:space="preserve"> 5 - 6</t>
  </si>
  <si>
    <t xml:space="preserve"> 1 - 2 - 4</t>
  </si>
  <si>
    <t xml:space="preserve"> 1 - 4 - 5</t>
  </si>
  <si>
    <t xml:space="preserve"> 1 - 4 - 6</t>
  </si>
  <si>
    <t xml:space="preserve"> 2 - 4 - 5</t>
  </si>
  <si>
    <t xml:space="preserve">  2 - 5 - 6</t>
  </si>
  <si>
    <t xml:space="preserve">  3 - 4 - 6</t>
  </si>
  <si>
    <t xml:space="preserve">  4 - 5 - 6</t>
  </si>
  <si>
    <t xml:space="preserve"> 1 - 3 - 4</t>
  </si>
  <si>
    <t xml:space="preserve"> 1-2-4-5</t>
  </si>
  <si>
    <t xml:space="preserve"> 1-2-4-6</t>
  </si>
  <si>
    <t xml:space="preserve">  2-4-5-6</t>
  </si>
  <si>
    <t xml:space="preserve"> 3-4-5-6</t>
  </si>
  <si>
    <t xml:space="preserve"> 1-3-4-5</t>
  </si>
  <si>
    <t xml:space="preserve"> 1-3-4-6</t>
  </si>
  <si>
    <t xml:space="preserve"> 1-2-5-6</t>
  </si>
  <si>
    <t xml:space="preserve"> 1-4-5-6</t>
  </si>
  <si>
    <t xml:space="preserve"> 1-2-4-5-6</t>
  </si>
  <si>
    <t xml:space="preserve"> 1-3-4-5-6</t>
  </si>
  <si>
    <t xml:space="preserve">max</t>
  </si>
  <si>
    <t xml:space="preserve">tкр</t>
  </si>
  <si>
    <t xml:space="preserve">tPH(i,j)=tР(i)</t>
  </si>
  <si>
    <t xml:space="preserve">RП(i,j)</t>
  </si>
  <si>
    <t xml:space="preserve">Критический путь</t>
  </si>
  <si>
    <t xml:space="preserve">Есть резерв</t>
  </si>
  <si>
    <t xml:space="preserve">I love this life!!!</t>
  </si>
  <si>
    <t xml:space="preserve">toij</t>
  </si>
  <si>
    <t xml:space="preserve">thij</t>
  </si>
  <si>
    <t xml:space="preserve">toij-tнij</t>
  </si>
  <si>
    <t xml:space="preserve">xij</t>
  </si>
  <si>
    <t xml:space="preserve">tij-dij*xij</t>
  </si>
  <si>
    <t xml:space="preserve">t'ij</t>
  </si>
  <si>
    <t xml:space="preserve">z=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</si>
</sst>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d\-mmm"/>
    <numFmt numFmtId="167" formatCode="m/d/yyyy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color rgb="FF000080"/>
      <name val="Calibri"/>
      <family val="2"/>
      <charset val="1"/>
    </font>
    <font>
      <b val="true"/>
      <sz val="11"/>
      <color rgb="FF3F3F3F"/>
      <name val="Calibri"/>
      <family val="2"/>
      <charset val="204"/>
    </font>
    <font>
      <b val="true"/>
      <sz val="11"/>
      <color rgb="FFFA7D00"/>
      <name val="Calibri"/>
      <family val="2"/>
      <charset val="204"/>
    </font>
    <font>
      <sz val="18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vertAlign val="subscript"/>
      <sz val="11"/>
      <color rgb="FF000000"/>
      <name val="Calibri"/>
      <family val="2"/>
      <charset val="204"/>
    </font>
    <font>
      <b val="true"/>
      <sz val="11"/>
      <color rgb="FFC9211E"/>
      <name val="Calibri"/>
      <family val="2"/>
      <charset val="204"/>
    </font>
    <font>
      <sz val="11"/>
      <color rgb="FFC9211E"/>
      <name val="Calibri"/>
      <family val="2"/>
      <charset val="1"/>
    </font>
    <font>
      <sz val="26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B2B2B2"/>
      </patternFill>
    </fill>
    <fill>
      <patternFill patternType="solid">
        <fgColor rgb="FFFFF2CC"/>
        <bgColor rgb="FFFFFFCC"/>
      </patternFill>
    </fill>
    <fill>
      <patternFill patternType="solid">
        <fgColor rgb="FFFFFFFF"/>
        <bgColor rgb="FFF2F2F2"/>
      </patternFill>
    </fill>
    <fill>
      <patternFill patternType="solid">
        <fgColor rgb="FFFF0000"/>
        <bgColor rgb="FFC9211E"/>
      </patternFill>
    </fill>
    <fill>
      <patternFill patternType="solid">
        <fgColor rgb="FF158466"/>
        <bgColor rgb="FF008080"/>
      </patternFill>
    </fill>
    <fill>
      <patternFill patternType="solid">
        <fgColor rgb="FF00A933"/>
        <bgColor rgb="FF15846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 style="medium">
        <color rgb="FF808080"/>
      </top>
      <bottom/>
      <diagonal/>
    </border>
    <border diagonalUp="false" diagonalDown="false">
      <left/>
      <right/>
      <top/>
      <bottom style="medium">
        <color rgb="FF808080"/>
      </bottom>
      <diagonal/>
    </border>
    <border diagonalUp="false" diagonalDown="false">
      <left/>
      <right/>
      <top style="thin">
        <color rgb="FF808080"/>
      </top>
      <bottom/>
      <diagonal/>
    </border>
    <border diagonalUp="false" diagonalDown="false">
      <left/>
      <right/>
      <top style="thin">
        <color rgb="FF808080"/>
      </top>
      <bottom style="medium">
        <color rgb="FF808080"/>
      </bottom>
      <diagonal/>
    </border>
    <border diagonalUp="false" diagonalDown="false">
      <left/>
      <right/>
      <top/>
      <bottom style="thin">
        <color rgb="FF3F3F3F"/>
      </bottom>
      <diagonal/>
    </border>
    <border diagonalUp="false" diagonalDown="false">
      <left/>
      <right/>
      <top style="thin">
        <color rgb="FF3F3F3F"/>
      </top>
      <bottom style="thin">
        <color rgb="FF3F3F3F"/>
      </bottom>
      <diagonal/>
    </border>
    <border diagonalUp="false" diagonalDown="false">
      <left style="medium"/>
      <right style="medium"/>
      <top style="medium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2" borderId="2" applyFont="true" applyBorder="true" applyAlignment="true" applyProtection="false">
      <alignment horizontal="general" vertical="bottom" textRotation="0" wrapText="false" indent="0" shrinkToFit="false"/>
    </xf>
    <xf numFmtId="164" fontId="0" fillId="3" borderId="3" applyFont="true" applyBorder="tru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7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2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9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3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3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3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10" borderId="1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2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2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3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8" borderId="3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8" borderId="2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1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2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Output" xfId="20"/>
    <cellStyle name="Excel Built-in Calculation" xfId="21"/>
    <cellStyle name="Excel Built-in Note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F7F7F"/>
      <rgbColor rgb="FF800080"/>
      <rgbColor rgb="FF158466"/>
      <rgbColor rgb="FFB2B2B2"/>
      <rgbColor rgb="FF808080"/>
      <rgbColor rgb="FF5B9BD5"/>
      <rgbColor rgb="FF993366"/>
      <rgbColor rgb="FFFFFFCC"/>
      <rgbColor rgb="FFF2F2F2"/>
      <rgbColor rgb="FF660066"/>
      <rgbColor rgb="FFED7D31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CC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A7D00"/>
      <rgbColor rgb="FF595959"/>
      <rgbColor rgb="FFA5A5A5"/>
      <rgbColor rgb="FF003366"/>
      <rgbColor rgb="FF00A933"/>
      <rgbColor rgb="FF003300"/>
      <rgbColor rgb="FF333300"/>
      <rgbColor rgb="FFC9211E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линейный график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"время до начала работы"</c:f>
              <c:strCache>
                <c:ptCount val="1"/>
                <c:pt idx="0">
                  <c:v>время до начала работы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Лист3!$A$21:$A$30</c:f>
              <c:strCache>
                <c:ptCount val="10"/>
                <c:pt idx="0">
                  <c:v> ( 1, 2 )</c:v>
                </c:pt>
                <c:pt idx="1">
                  <c:v> ( 1, 3 )</c:v>
                </c:pt>
                <c:pt idx="2">
                  <c:v> ( 1, 4 )</c:v>
                </c:pt>
                <c:pt idx="3">
                  <c:v> ( 2, 4 )</c:v>
                </c:pt>
                <c:pt idx="4">
                  <c:v> ( 2, 5 )</c:v>
                </c:pt>
                <c:pt idx="5">
                  <c:v> ( 3, 4 )</c:v>
                </c:pt>
                <c:pt idx="6">
                  <c:v> ( 3, 6 )</c:v>
                </c:pt>
                <c:pt idx="7">
                  <c:v> ( 4, 5 )</c:v>
                </c:pt>
                <c:pt idx="8">
                  <c:v> ( 4, 6 )</c:v>
                </c:pt>
                <c:pt idx="9">
                  <c:v> ( 5, 6 )</c:v>
                </c:pt>
              </c:strCache>
            </c:strRef>
          </c:cat>
          <c:val>
            <c:numRef>
              <c:f>Лист3!$A$48:$A$57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19</c:v>
                </c:pt>
                <c:pt idx="5">
                  <c:v>10</c:v>
                </c:pt>
                <c:pt idx="6">
                  <c:v>10</c:v>
                </c:pt>
                <c:pt idx="7">
                  <c:v>37</c:v>
                </c:pt>
                <c:pt idx="8">
                  <c:v>37</c:v>
                </c:pt>
                <c:pt idx="9">
                  <c:v>54</c:v>
                </c:pt>
              </c:numCache>
            </c:numRef>
          </c:val>
        </c:ser>
        <c:ser>
          <c:idx val="1"/>
          <c:order val="1"/>
          <c:tx>
            <c:strRef>
              <c:f>"продолжительность работы"</c:f>
              <c:strCache>
                <c:ptCount val="1"/>
                <c:pt idx="0">
                  <c:v>продолжительность работы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Лист3!$A$21:$A$30</c:f>
              <c:strCache>
                <c:ptCount val="10"/>
                <c:pt idx="0">
                  <c:v> ( 1, 2 )</c:v>
                </c:pt>
                <c:pt idx="1">
                  <c:v> ( 1, 3 )</c:v>
                </c:pt>
                <c:pt idx="2">
                  <c:v> ( 1, 4 )</c:v>
                </c:pt>
                <c:pt idx="3">
                  <c:v> ( 2, 4 )</c:v>
                </c:pt>
                <c:pt idx="4">
                  <c:v> ( 2, 5 )</c:v>
                </c:pt>
                <c:pt idx="5">
                  <c:v> ( 3, 4 )</c:v>
                </c:pt>
                <c:pt idx="6">
                  <c:v> ( 3, 6 )</c:v>
                </c:pt>
                <c:pt idx="7">
                  <c:v> ( 4, 5 )</c:v>
                </c:pt>
                <c:pt idx="8">
                  <c:v> ( 4, 6 )</c:v>
                </c:pt>
                <c:pt idx="9">
                  <c:v> ( 5, 6 )</c:v>
                </c:pt>
              </c:strCache>
            </c:strRef>
          </c:cat>
          <c:val>
            <c:numRef>
              <c:f>Лист3!$B$48:$B$57</c:f>
              <c:numCache>
                <c:formatCode>General</c:formatCode>
                <c:ptCount val="10"/>
                <c:pt idx="0">
                  <c:v>19</c:v>
                </c:pt>
                <c:pt idx="1">
                  <c:v>10</c:v>
                </c:pt>
                <c:pt idx="2">
                  <c:v>35</c:v>
                </c:pt>
                <c:pt idx="3">
                  <c:v>18</c:v>
                </c:pt>
                <c:pt idx="4">
                  <c:v>20</c:v>
                </c:pt>
                <c:pt idx="5">
                  <c:v>9</c:v>
                </c:pt>
                <c:pt idx="6">
                  <c:v>22</c:v>
                </c:pt>
                <c:pt idx="7">
                  <c:v>17</c:v>
                </c:pt>
                <c:pt idx="8">
                  <c:v>20</c:v>
                </c:pt>
                <c:pt idx="9">
                  <c:v>18</c:v>
                </c:pt>
              </c:numCache>
            </c:numRef>
          </c:val>
        </c:ser>
        <c:ser>
          <c:idx val="2"/>
          <c:order val="2"/>
          <c:tx>
            <c:strRef>
              <c:f>"резерв"</c:f>
              <c:strCache>
                <c:ptCount val="1"/>
                <c:pt idx="0">
                  <c:v>резерв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Лист3!$A$21:$A$30</c:f>
              <c:strCache>
                <c:ptCount val="10"/>
                <c:pt idx="0">
                  <c:v> ( 1, 2 )</c:v>
                </c:pt>
                <c:pt idx="1">
                  <c:v> ( 1, 3 )</c:v>
                </c:pt>
                <c:pt idx="2">
                  <c:v> ( 1, 4 )</c:v>
                </c:pt>
                <c:pt idx="3">
                  <c:v> ( 2, 4 )</c:v>
                </c:pt>
                <c:pt idx="4">
                  <c:v> ( 2, 5 )</c:v>
                </c:pt>
                <c:pt idx="5">
                  <c:v> ( 3, 4 )</c:v>
                </c:pt>
                <c:pt idx="6">
                  <c:v> ( 3, 6 )</c:v>
                </c:pt>
                <c:pt idx="7">
                  <c:v> ( 4, 5 )</c:v>
                </c:pt>
                <c:pt idx="8">
                  <c:v> ( 4, 6 )</c:v>
                </c:pt>
                <c:pt idx="9">
                  <c:v> ( 5, 6 )</c:v>
                </c:pt>
              </c:strCache>
            </c:strRef>
          </c:cat>
          <c:val>
            <c:numRef>
              <c:f>Лист3!$C$48:$C$57</c:f>
              <c:numCache>
                <c:formatCode>General</c:formatCode>
                <c:ptCount val="10"/>
                <c:pt idx="0">
                  <c:v>0</c:v>
                </c:pt>
                <c:pt idx="1">
                  <c:v>18</c:v>
                </c:pt>
                <c:pt idx="2">
                  <c:v>2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22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30495384"/>
        <c:axId val="4068339"/>
      </c:barChart>
      <c:catAx>
        <c:axId val="30495384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работы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68339"/>
        <c:crosses val="autoZero"/>
        <c:auto val="1"/>
        <c:lblAlgn val="ctr"/>
        <c:lblOffset val="100"/>
        <c:noMultiLvlLbl val="0"/>
      </c:catAx>
      <c:valAx>
        <c:axId val="40683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время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49538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линейный график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Sheet4!$A$21:$A$30</c:f>
              <c:strCache>
                <c:ptCount val="10"/>
                <c:pt idx="0">
                  <c:v> ( 1, 2 )</c:v>
                </c:pt>
                <c:pt idx="1">
                  <c:v> ( 1, 3 )</c:v>
                </c:pt>
                <c:pt idx="2">
                  <c:v> ( 1, 4 )</c:v>
                </c:pt>
                <c:pt idx="3">
                  <c:v> ( 2, 4 )</c:v>
                </c:pt>
                <c:pt idx="4">
                  <c:v> ( 2, 5 )</c:v>
                </c:pt>
                <c:pt idx="5">
                  <c:v> ( 3, 4 )</c:v>
                </c:pt>
                <c:pt idx="6">
                  <c:v> ( 3, 6 )</c:v>
                </c:pt>
                <c:pt idx="7">
                  <c:v> ( 4, 5 )</c:v>
                </c:pt>
                <c:pt idx="8">
                  <c:v> ( 4, 6 )</c:v>
                </c:pt>
                <c:pt idx="9">
                  <c:v> ( 5, 6 )</c:v>
                </c:pt>
              </c:strCache>
            </c:strRef>
          </c:cat>
          <c:val>
            <c:numRef>
              <c:f>Sheet4!$A$48:$A$57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19</c:v>
                </c:pt>
                <c:pt idx="5">
                  <c:v>10</c:v>
                </c:pt>
                <c:pt idx="6">
                  <c:v>10</c:v>
                </c:pt>
                <c:pt idx="7">
                  <c:v>37</c:v>
                </c:pt>
                <c:pt idx="8">
                  <c:v>37</c:v>
                </c:pt>
                <c:pt idx="9">
                  <c:v>54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Sheet4!$A$21:$A$30</c:f>
              <c:strCache>
                <c:ptCount val="10"/>
                <c:pt idx="0">
                  <c:v> ( 1, 2 )</c:v>
                </c:pt>
                <c:pt idx="1">
                  <c:v> ( 1, 3 )</c:v>
                </c:pt>
                <c:pt idx="2">
                  <c:v> ( 1, 4 )</c:v>
                </c:pt>
                <c:pt idx="3">
                  <c:v> ( 2, 4 )</c:v>
                </c:pt>
                <c:pt idx="4">
                  <c:v> ( 2, 5 )</c:v>
                </c:pt>
                <c:pt idx="5">
                  <c:v> ( 3, 4 )</c:v>
                </c:pt>
                <c:pt idx="6">
                  <c:v> ( 3, 6 )</c:v>
                </c:pt>
                <c:pt idx="7">
                  <c:v> ( 4, 5 )</c:v>
                </c:pt>
                <c:pt idx="8">
                  <c:v> ( 4, 6 )</c:v>
                </c:pt>
                <c:pt idx="9">
                  <c:v> ( 5, 6 )</c:v>
                </c:pt>
              </c:strCache>
            </c:strRef>
          </c:cat>
          <c:val>
            <c:numRef>
              <c:f>Sheet4!$B$48:$B$57</c:f>
              <c:numCache>
                <c:formatCode>General</c:formatCode>
                <c:ptCount val="10"/>
                <c:pt idx="0">
                  <c:v>19</c:v>
                </c:pt>
                <c:pt idx="1">
                  <c:v>10</c:v>
                </c:pt>
                <c:pt idx="2">
                  <c:v>35</c:v>
                </c:pt>
                <c:pt idx="3">
                  <c:v>18</c:v>
                </c:pt>
                <c:pt idx="4">
                  <c:v>20</c:v>
                </c:pt>
                <c:pt idx="5">
                  <c:v>9</c:v>
                </c:pt>
                <c:pt idx="6">
                  <c:v>22</c:v>
                </c:pt>
                <c:pt idx="7">
                  <c:v>17</c:v>
                </c:pt>
                <c:pt idx="8">
                  <c:v>20</c:v>
                </c:pt>
                <c:pt idx="9">
                  <c:v>18</c:v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Sheet4!$A$21:$A$30</c:f>
              <c:strCache>
                <c:ptCount val="10"/>
                <c:pt idx="0">
                  <c:v> ( 1, 2 )</c:v>
                </c:pt>
                <c:pt idx="1">
                  <c:v> ( 1, 3 )</c:v>
                </c:pt>
                <c:pt idx="2">
                  <c:v> ( 1, 4 )</c:v>
                </c:pt>
                <c:pt idx="3">
                  <c:v> ( 2, 4 )</c:v>
                </c:pt>
                <c:pt idx="4">
                  <c:v> ( 2, 5 )</c:v>
                </c:pt>
                <c:pt idx="5">
                  <c:v> ( 3, 4 )</c:v>
                </c:pt>
                <c:pt idx="6">
                  <c:v> ( 3, 6 )</c:v>
                </c:pt>
                <c:pt idx="7">
                  <c:v> ( 4, 5 )</c:v>
                </c:pt>
                <c:pt idx="8">
                  <c:v> ( 4, 6 )</c:v>
                </c:pt>
                <c:pt idx="9">
                  <c:v> ( 5, 6 )</c:v>
                </c:pt>
              </c:strCache>
            </c:strRef>
          </c:cat>
          <c:val>
            <c:numRef>
              <c:f>Sheet4!$C$48:$C$57</c:f>
              <c:numCache>
                <c:formatCode>General</c:formatCode>
                <c:ptCount val="10"/>
                <c:pt idx="0">
                  <c:v>0</c:v>
                </c:pt>
                <c:pt idx="1">
                  <c:v>18</c:v>
                </c:pt>
                <c:pt idx="2">
                  <c:v>2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22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23815275"/>
        <c:axId val="87475825"/>
      </c:barChart>
      <c:catAx>
        <c:axId val="23815275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работы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475825"/>
        <c:crosses val="autoZero"/>
        <c:auto val="1"/>
        <c:lblAlgn val="ctr"/>
        <c:lblOffset val="100"/>
        <c:noMultiLvlLbl val="0"/>
      </c:catAx>
      <c:valAx>
        <c:axId val="874758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время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81527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2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45720</xdr:colOff>
      <xdr:row>24</xdr:row>
      <xdr:rowOff>131400</xdr:rowOff>
    </xdr:from>
    <xdr:to>
      <xdr:col>9</xdr:col>
      <xdr:colOff>304200</xdr:colOff>
      <xdr:row>26</xdr:row>
      <xdr:rowOff>175320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4937760" y="4474800"/>
          <a:ext cx="870120" cy="405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23040</xdr:colOff>
      <xdr:row>30</xdr:row>
      <xdr:rowOff>73080</xdr:rowOff>
    </xdr:from>
    <xdr:to>
      <xdr:col>9</xdr:col>
      <xdr:colOff>281520</xdr:colOff>
      <xdr:row>32</xdr:row>
      <xdr:rowOff>171000</xdr:rowOff>
    </xdr:to>
    <xdr:pic>
      <xdr:nvPicPr>
        <xdr:cNvPr id="1" name="Рисунок 2" descr=""/>
        <xdr:cNvPicPr/>
      </xdr:nvPicPr>
      <xdr:blipFill>
        <a:blip r:embed="rId2"/>
        <a:stretch/>
      </xdr:blipFill>
      <xdr:spPr>
        <a:xfrm>
          <a:off x="4915080" y="5502240"/>
          <a:ext cx="870120" cy="460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426600</xdr:colOff>
      <xdr:row>44</xdr:row>
      <xdr:rowOff>105120</xdr:rowOff>
    </xdr:from>
    <xdr:to>
      <xdr:col>16</xdr:col>
      <xdr:colOff>387720</xdr:colOff>
      <xdr:row>60</xdr:row>
      <xdr:rowOff>111960</xdr:rowOff>
    </xdr:to>
    <xdr:graphicFrame>
      <xdr:nvGraphicFramePr>
        <xdr:cNvPr id="2" name="Диаграмма 6"/>
        <xdr:cNvGraphicFramePr/>
      </xdr:nvGraphicFramePr>
      <xdr:xfrm>
        <a:off x="4095720" y="7822440"/>
        <a:ext cx="6076080" cy="281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604080</xdr:colOff>
      <xdr:row>43</xdr:row>
      <xdr:rowOff>46440</xdr:rowOff>
    </xdr:from>
    <xdr:to>
      <xdr:col>16</xdr:col>
      <xdr:colOff>565200</xdr:colOff>
      <xdr:row>59</xdr:row>
      <xdr:rowOff>53280</xdr:rowOff>
    </xdr:to>
    <xdr:graphicFrame>
      <xdr:nvGraphicFramePr>
        <xdr:cNvPr id="3" name="Диаграмма 6"/>
        <xdr:cNvGraphicFramePr/>
      </xdr:nvGraphicFramePr>
      <xdr:xfrm>
        <a:off x="4273200" y="7588440"/>
        <a:ext cx="6076080" cy="281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.33"/>
    <col collapsed="false" customWidth="true" hidden="false" outlineLevel="0" max="2" min="2" style="1" width="7.22"/>
    <col collapsed="false" customWidth="true" hidden="false" outlineLevel="0" max="3" min="3" style="1" width="8.76"/>
    <col collapsed="false" customWidth="true" hidden="false" outlineLevel="0" max="4" min="4" style="1" width="14.67"/>
    <col collapsed="false" customWidth="true" hidden="false" outlineLevel="0" max="5" min="5" style="1" width="12.67"/>
    <col collapsed="false" customWidth="true" hidden="false" outlineLevel="0" max="6" min="6" style="1" width="16.56"/>
    <col collapsed="false" customWidth="true" hidden="false" outlineLevel="0" max="7" min="7" style="1" width="12"/>
    <col collapsed="false" customWidth="true" hidden="false" outlineLevel="0" max="8" min="8" style="1" width="12.44"/>
  </cols>
  <sheetData>
    <row r="1" customFormat="false" ht="13.8" hidden="false" customHeight="false" outlineLevel="0" collapsed="false">
      <c r="A1" s="2" t="s">
        <v>0</v>
      </c>
    </row>
    <row r="2" customFormat="false" ht="13.8" hidden="false" customHeight="false" outlineLevel="0" collapsed="false">
      <c r="A2" s="2" t="s">
        <v>1</v>
      </c>
    </row>
    <row r="3" customFormat="false" ht="13.8" hidden="false" customHeight="false" outlineLevel="0" collapsed="false">
      <c r="A3" s="2" t="s">
        <v>2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>
      <c r="A6" s="1" t="s">
        <v>3</v>
      </c>
    </row>
    <row r="7" customFormat="false" ht="13.8" hidden="false" customHeight="false" outlineLevel="0" collapsed="false">
      <c r="B7" s="3"/>
      <c r="C7" s="3"/>
      <c r="D7" s="3" t="s">
        <v>4</v>
      </c>
      <c r="E7" s="3" t="s">
        <v>5</v>
      </c>
      <c r="F7" s="3" t="s">
        <v>6</v>
      </c>
      <c r="G7" s="3" t="s">
        <v>7</v>
      </c>
      <c r="H7" s="3" t="s">
        <v>7</v>
      </c>
    </row>
    <row r="8" customFormat="false" ht="13.8" hidden="false" customHeight="false" outlineLevel="0" collapsed="false">
      <c r="B8" s="4" t="s">
        <v>8</v>
      </c>
      <c r="C8" s="4" t="s">
        <v>9</v>
      </c>
      <c r="D8" s="4" t="s">
        <v>10</v>
      </c>
      <c r="E8" s="4" t="s">
        <v>11</v>
      </c>
      <c r="F8" s="4" t="s">
        <v>12</v>
      </c>
      <c r="G8" s="4" t="s">
        <v>13</v>
      </c>
      <c r="H8" s="4" t="s">
        <v>14</v>
      </c>
    </row>
    <row r="9" customFormat="false" ht="13.8" hidden="false" customHeight="false" outlineLevel="0" collapsed="false">
      <c r="B9" s="5" t="s">
        <v>15</v>
      </c>
      <c r="C9" s="5" t="s">
        <v>16</v>
      </c>
      <c r="D9" s="5" t="n">
        <v>0</v>
      </c>
      <c r="E9" s="5" t="n">
        <v>-0.689655172413793</v>
      </c>
      <c r="F9" s="5" t="n">
        <v>1</v>
      </c>
      <c r="G9" s="5" t="n">
        <v>0.689655172413793</v>
      </c>
      <c r="H9" s="5" t="n">
        <v>1E+030</v>
      </c>
    </row>
    <row r="10" customFormat="false" ht="13.8" hidden="false" customHeight="false" outlineLevel="0" collapsed="false">
      <c r="B10" s="5" t="s">
        <v>17</v>
      </c>
      <c r="C10" s="5" t="s">
        <v>18</v>
      </c>
      <c r="D10" s="5" t="n">
        <v>0.0517241379310345</v>
      </c>
      <c r="E10" s="5" t="n">
        <v>0</v>
      </c>
      <c r="F10" s="5" t="n">
        <v>1</v>
      </c>
      <c r="G10" s="5" t="n">
        <v>0.0909090909090909</v>
      </c>
      <c r="H10" s="5" t="n">
        <v>0.285714285714286</v>
      </c>
    </row>
    <row r="11" customFormat="false" ht="13.8" hidden="false" customHeight="false" outlineLevel="0" collapsed="false">
      <c r="B11" s="6" t="s">
        <v>19</v>
      </c>
      <c r="C11" s="6" t="s">
        <v>20</v>
      </c>
      <c r="D11" s="6" t="n">
        <v>0.0344827586206897</v>
      </c>
      <c r="E11" s="6" t="n">
        <v>0</v>
      </c>
      <c r="F11" s="6" t="n">
        <v>1</v>
      </c>
      <c r="G11" s="6" t="n">
        <v>0.4</v>
      </c>
      <c r="H11" s="6" t="n">
        <v>0.0833333333333334</v>
      </c>
    </row>
    <row r="12" customFormat="false" ht="13.8" hidden="false" customHeight="false" outlineLevel="0" collapsed="false"/>
    <row r="13" customFormat="false" ht="13.8" hidden="false" customHeight="false" outlineLevel="0" collapsed="false">
      <c r="A13" s="1" t="s">
        <v>21</v>
      </c>
    </row>
    <row r="14" customFormat="false" ht="13.8" hidden="false" customHeight="false" outlineLevel="0" collapsed="false">
      <c r="B14" s="3"/>
      <c r="C14" s="3"/>
      <c r="D14" s="3" t="s">
        <v>4</v>
      </c>
      <c r="E14" s="3" t="s">
        <v>22</v>
      </c>
      <c r="F14" s="3" t="s">
        <v>23</v>
      </c>
      <c r="G14" s="3" t="s">
        <v>7</v>
      </c>
      <c r="H14" s="3" t="s">
        <v>7</v>
      </c>
    </row>
    <row r="15" customFormat="false" ht="13.8" hidden="false" customHeight="false" outlineLevel="0" collapsed="false">
      <c r="B15" s="4" t="s">
        <v>8</v>
      </c>
      <c r="C15" s="4" t="s">
        <v>9</v>
      </c>
      <c r="D15" s="4" t="s">
        <v>10</v>
      </c>
      <c r="E15" s="4" t="s">
        <v>24</v>
      </c>
      <c r="F15" s="4" t="s">
        <v>25</v>
      </c>
      <c r="G15" s="4" t="s">
        <v>13</v>
      </c>
      <c r="H15" s="4" t="s">
        <v>14</v>
      </c>
    </row>
    <row r="16" customFormat="false" ht="13.8" hidden="false" customHeight="false" outlineLevel="0" collapsed="false">
      <c r="B16" s="5" t="s">
        <v>26</v>
      </c>
      <c r="C16" s="5" t="s">
        <v>27</v>
      </c>
      <c r="D16" s="5" t="n">
        <v>0.982758620689655</v>
      </c>
      <c r="E16" s="5" t="n">
        <v>0</v>
      </c>
      <c r="F16" s="5" t="n">
        <v>1</v>
      </c>
      <c r="G16" s="5" t="n">
        <v>1E+030</v>
      </c>
      <c r="H16" s="5" t="n">
        <v>0.0172413793103448</v>
      </c>
    </row>
    <row r="17" customFormat="false" ht="13.8" hidden="false" customHeight="false" outlineLevel="0" collapsed="false">
      <c r="B17" s="5" t="s">
        <v>28</v>
      </c>
      <c r="C17" s="5" t="s">
        <v>29</v>
      </c>
      <c r="D17" s="5" t="n">
        <v>1</v>
      </c>
      <c r="E17" s="5" t="n">
        <v>0.0689655172413793</v>
      </c>
      <c r="F17" s="5" t="n">
        <v>1</v>
      </c>
      <c r="G17" s="5" t="n">
        <v>0.2</v>
      </c>
      <c r="H17" s="5" t="n">
        <v>0.0416666666666667</v>
      </c>
    </row>
    <row r="18" customFormat="false" ht="13.8" hidden="false" customHeight="false" outlineLevel="0" collapsed="false">
      <c r="B18" s="6" t="s">
        <v>30</v>
      </c>
      <c r="C18" s="6" t="s">
        <v>29</v>
      </c>
      <c r="D18" s="6" t="n">
        <v>1</v>
      </c>
      <c r="E18" s="6" t="n">
        <v>0.0172413793103448</v>
      </c>
      <c r="F18" s="6" t="n">
        <v>1</v>
      </c>
      <c r="G18" s="6" t="n">
        <v>0.0123456790123457</v>
      </c>
      <c r="H18" s="6" t="n">
        <v>0.166666666666667</v>
      </c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2" activeCellId="0" sqref="D2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7" t="s">
        <v>31</v>
      </c>
      <c r="B1" s="7"/>
    </row>
    <row r="5" customFormat="false" ht="14.25" hidden="false" customHeight="false" outlineLevel="0" collapsed="false">
      <c r="A5" s="1" t="s">
        <v>32</v>
      </c>
      <c r="B5" s="1" t="n">
        <v>13</v>
      </c>
      <c r="E5" s="8" t="s">
        <v>33</v>
      </c>
      <c r="F5" s="8"/>
      <c r="G5" s="8"/>
      <c r="H5" s="8"/>
    </row>
    <row r="6" customFormat="false" ht="14.25" hidden="false" customHeight="false" outlineLevel="0" collapsed="false">
      <c r="A6" s="1" t="s">
        <v>34</v>
      </c>
      <c r="B6" s="1" t="n">
        <v>9</v>
      </c>
    </row>
    <row r="7" customFormat="false" ht="14.25" hidden="false" customHeight="false" outlineLevel="0" collapsed="false">
      <c r="A7" s="1" t="s">
        <v>35</v>
      </c>
      <c r="B7" s="1" t="n">
        <v>15</v>
      </c>
      <c r="E7" s="9"/>
      <c r="F7" s="9" t="s">
        <v>36</v>
      </c>
      <c r="G7" s="9" t="s">
        <v>37</v>
      </c>
      <c r="H7" s="9" t="s">
        <v>38</v>
      </c>
    </row>
    <row r="8" customFormat="false" ht="14.25" hidden="false" customHeight="false" outlineLevel="0" collapsed="false">
      <c r="E8" s="9" t="s">
        <v>32</v>
      </c>
      <c r="F8" s="9" t="n">
        <f aca="false">$B$5</f>
        <v>13</v>
      </c>
      <c r="G8" s="9" t="n">
        <f aca="false">$B$6</f>
        <v>9</v>
      </c>
      <c r="H8" s="9" t="n">
        <f aca="false">$B$7</f>
        <v>15</v>
      </c>
    </row>
    <row r="9" customFormat="false" ht="14.25" hidden="false" customHeight="false" outlineLevel="0" collapsed="false">
      <c r="A9" s="1" t="s">
        <v>39</v>
      </c>
      <c r="B9" s="1" t="n">
        <v>20</v>
      </c>
      <c r="E9" s="9" t="s">
        <v>34</v>
      </c>
      <c r="F9" s="9" t="n">
        <f aca="false">$B$9</f>
        <v>20</v>
      </c>
      <c r="G9" s="9" t="n">
        <f aca="false">$B$10</f>
        <v>12</v>
      </c>
      <c r="H9" s="9" t="n">
        <f aca="false">$B$11</f>
        <v>11</v>
      </c>
    </row>
    <row r="10" customFormat="false" ht="14.25" hidden="false" customHeight="false" outlineLevel="0" collapsed="false">
      <c r="A10" s="1" t="s">
        <v>40</v>
      </c>
      <c r="B10" s="1" t="n">
        <v>12</v>
      </c>
      <c r="E10" s="9" t="s">
        <v>35</v>
      </c>
      <c r="F10" s="9" t="n">
        <f aca="false">$B$13</f>
        <v>18</v>
      </c>
      <c r="G10" s="9" t="n">
        <f aca="false">$B$14</f>
        <v>10</v>
      </c>
      <c r="H10" s="9" t="n">
        <f aca="false">$B$15</f>
        <v>14</v>
      </c>
    </row>
    <row r="11" customFormat="false" ht="14.25" hidden="false" customHeight="false" outlineLevel="0" collapsed="false">
      <c r="A11" s="1" t="s">
        <v>41</v>
      </c>
      <c r="B11" s="1" t="n">
        <v>11</v>
      </c>
    </row>
    <row r="12" customFormat="false" ht="14.25" hidden="false" customHeight="false" outlineLevel="0" collapsed="false">
      <c r="E12" s="8" t="s">
        <v>42</v>
      </c>
      <c r="F12" s="8"/>
      <c r="G12" s="8"/>
      <c r="H12" s="8"/>
    </row>
    <row r="13" customFormat="false" ht="14.25" hidden="false" customHeight="false" outlineLevel="0" collapsed="false">
      <c r="A13" s="1" t="s">
        <v>43</v>
      </c>
      <c r="B13" s="1" t="n">
        <v>18</v>
      </c>
      <c r="E13" s="10" t="s">
        <v>44</v>
      </c>
      <c r="F13" s="10"/>
      <c r="G13" s="10"/>
    </row>
    <row r="14" customFormat="false" ht="14.25" hidden="false" customHeight="false" outlineLevel="0" collapsed="false">
      <c r="A14" s="1" t="s">
        <v>45</v>
      </c>
      <c r="B14" s="1" t="n">
        <v>10</v>
      </c>
      <c r="E14" s="11"/>
      <c r="F14" s="11"/>
      <c r="G14" s="9" t="s">
        <v>36</v>
      </c>
      <c r="H14" s="9" t="s">
        <v>37</v>
      </c>
      <c r="I14" s="9" t="s">
        <v>38</v>
      </c>
      <c r="J14" s="9" t="s">
        <v>46</v>
      </c>
      <c r="K14" s="9" t="s">
        <v>47</v>
      </c>
      <c r="L14" s="11" t="s">
        <v>48</v>
      </c>
      <c r="M14" s="11"/>
    </row>
    <row r="15" customFormat="false" ht="14.25" hidden="false" customHeight="false" outlineLevel="0" collapsed="false">
      <c r="A15" s="1" t="s">
        <v>49</v>
      </c>
      <c r="B15" s="1" t="n">
        <v>14</v>
      </c>
      <c r="E15" s="11" t="s">
        <v>32</v>
      </c>
      <c r="F15" s="11"/>
      <c r="G15" s="9" t="n">
        <f aca="false">$B$5</f>
        <v>13</v>
      </c>
      <c r="H15" s="9" t="n">
        <f aca="false">$B$6</f>
        <v>9</v>
      </c>
      <c r="I15" s="9" t="n">
        <f aca="false">$B$7</f>
        <v>15</v>
      </c>
      <c r="J15" s="9" t="n">
        <v>9</v>
      </c>
      <c r="K15" s="9" t="n">
        <v>15</v>
      </c>
      <c r="L15" s="11" t="n">
        <f aca="false">J15*0.7+K15*0.7</f>
        <v>16.8</v>
      </c>
      <c r="M15" s="11"/>
    </row>
    <row r="16" customFormat="false" ht="14.25" hidden="false" customHeight="false" outlineLevel="0" collapsed="false">
      <c r="E16" s="11" t="s">
        <v>34</v>
      </c>
      <c r="F16" s="11"/>
      <c r="G16" s="9" t="n">
        <f aca="false">$B$9</f>
        <v>20</v>
      </c>
      <c r="H16" s="9" t="n">
        <f aca="false">$B$10</f>
        <v>12</v>
      </c>
      <c r="I16" s="9" t="n">
        <f aca="false">$B$11</f>
        <v>11</v>
      </c>
      <c r="J16" s="9" t="n">
        <v>11</v>
      </c>
      <c r="K16" s="9" t="n">
        <v>20</v>
      </c>
      <c r="L16" s="11" t="n">
        <f aca="false">J16*0.7+K16*0.7</f>
        <v>21.7</v>
      </c>
      <c r="M16" s="11"/>
    </row>
    <row r="17" customFormat="false" ht="14.25" hidden="false" customHeight="false" outlineLevel="0" collapsed="false">
      <c r="A17" s="1" t="s">
        <v>50</v>
      </c>
      <c r="B17" s="1" t="n">
        <v>0.3</v>
      </c>
      <c r="E17" s="11" t="s">
        <v>35</v>
      </c>
      <c r="F17" s="11"/>
      <c r="G17" s="9" t="n">
        <f aca="false">$B$13</f>
        <v>18</v>
      </c>
      <c r="H17" s="9" t="n">
        <f aca="false">$B$14</f>
        <v>10</v>
      </c>
      <c r="I17" s="9" t="n">
        <f aca="false">$B$15</f>
        <v>14</v>
      </c>
      <c r="J17" s="9" t="n">
        <v>10</v>
      </c>
      <c r="K17" s="9" t="n">
        <v>18</v>
      </c>
      <c r="L17" s="11" t="n">
        <f aca="false">J17*0.7+K17*0.7</f>
        <v>19.6</v>
      </c>
      <c r="M17" s="11"/>
    </row>
    <row r="18" customFormat="false" ht="14.25" hidden="false" customHeight="false" outlineLevel="0" collapsed="false">
      <c r="A18" s="1" t="s">
        <v>51</v>
      </c>
      <c r="B18" s="1" t="n">
        <v>0.45</v>
      </c>
      <c r="E18" s="11" t="s">
        <v>52</v>
      </c>
      <c r="F18" s="11"/>
      <c r="G18" s="9" t="n">
        <v>20</v>
      </c>
      <c r="H18" s="9" t="n">
        <v>12</v>
      </c>
      <c r="I18" s="9" t="n">
        <v>15</v>
      </c>
      <c r="J18" s="9"/>
      <c r="K18" s="9"/>
      <c r="L18" s="11"/>
      <c r="M18" s="11"/>
    </row>
    <row r="19" customFormat="false" ht="14.25" hidden="false" customHeight="false" outlineLevel="0" collapsed="false">
      <c r="A19" s="1" t="s">
        <v>53</v>
      </c>
      <c r="B19" s="1" t="n">
        <v>0.25</v>
      </c>
      <c r="E19" s="12" t="s">
        <v>54</v>
      </c>
      <c r="F19" s="12"/>
      <c r="G19" s="12"/>
    </row>
    <row r="20" customFormat="false" ht="14.25" hidden="false" customHeight="false" outlineLevel="0" collapsed="false">
      <c r="E20" s="9"/>
      <c r="F20" s="9" t="s">
        <v>36</v>
      </c>
      <c r="G20" s="9" t="s">
        <v>37</v>
      </c>
      <c r="H20" s="9" t="s">
        <v>38</v>
      </c>
      <c r="I20" s="9" t="s">
        <v>55</v>
      </c>
      <c r="J20" s="9" t="s">
        <v>29</v>
      </c>
      <c r="K20" s="11" t="s">
        <v>48</v>
      </c>
      <c r="L20" s="11"/>
    </row>
    <row r="21" customFormat="false" ht="14.25" hidden="false" customHeight="false" outlineLevel="0" collapsed="false">
      <c r="E21" s="9" t="s">
        <v>32</v>
      </c>
      <c r="F21" s="9" t="n">
        <f aca="false">$G$18-G15</f>
        <v>7</v>
      </c>
      <c r="G21" s="9" t="n">
        <f aca="false">$H$18-H15</f>
        <v>3</v>
      </c>
      <c r="H21" s="9" t="n">
        <f aca="false">$I$18-I15</f>
        <v>0</v>
      </c>
      <c r="I21" s="9" t="n">
        <v>7</v>
      </c>
      <c r="J21" s="9" t="n">
        <v>0</v>
      </c>
      <c r="K21" s="11" t="n">
        <f aca="false">I21*0.7+J21*0.7</f>
        <v>4.9</v>
      </c>
      <c r="L21" s="11"/>
    </row>
    <row r="22" customFormat="false" ht="14.25" hidden="false" customHeight="false" outlineLevel="0" collapsed="false">
      <c r="E22" s="9" t="s">
        <v>34</v>
      </c>
      <c r="F22" s="9" t="n">
        <f aca="false">$G$18-G16</f>
        <v>0</v>
      </c>
      <c r="G22" s="9" t="n">
        <f aca="false">$H$18-H16</f>
        <v>0</v>
      </c>
      <c r="H22" s="9" t="n">
        <f aca="false">$I$18-I16</f>
        <v>4</v>
      </c>
      <c r="I22" s="9" t="n">
        <v>4</v>
      </c>
      <c r="J22" s="9" t="n">
        <v>0</v>
      </c>
      <c r="K22" s="11" t="n">
        <f aca="false">I22*0.7+J22*0.7</f>
        <v>2.8</v>
      </c>
      <c r="L22" s="11"/>
    </row>
    <row r="23" customFormat="false" ht="14.25" hidden="false" customHeight="false" outlineLevel="0" collapsed="false">
      <c r="E23" s="9" t="s">
        <v>35</v>
      </c>
      <c r="F23" s="9" t="n">
        <f aca="false">$G$18-G17</f>
        <v>2</v>
      </c>
      <c r="G23" s="9" t="n">
        <f aca="false">$H$18-H17</f>
        <v>2</v>
      </c>
      <c r="H23" s="9" t="n">
        <f aca="false">$I$18-I17</f>
        <v>1</v>
      </c>
      <c r="I23" s="9" t="n">
        <v>2</v>
      </c>
      <c r="J23" s="9" t="n">
        <v>1</v>
      </c>
      <c r="K23" s="11" t="n">
        <f aca="false">I23*0.7+J23*0.7</f>
        <v>2.1</v>
      </c>
      <c r="L23" s="11"/>
    </row>
    <row r="25" customFormat="false" ht="14.25" hidden="false" customHeight="false" outlineLevel="0" collapsed="false">
      <c r="E25" s="8" t="s">
        <v>56</v>
      </c>
      <c r="F25" s="8"/>
      <c r="G25" s="8"/>
      <c r="H25" s="8"/>
    </row>
    <row r="26" customFormat="false" ht="14.25" hidden="false" customHeight="false" outlineLevel="0" collapsed="false">
      <c r="E26" s="10" t="s">
        <v>44</v>
      </c>
      <c r="F26" s="10"/>
      <c r="G26" s="10"/>
    </row>
    <row r="27" customFormat="false" ht="14.25" hidden="false" customHeight="false" outlineLevel="0" collapsed="false">
      <c r="E27" s="9"/>
      <c r="F27" s="9" t="s">
        <v>36</v>
      </c>
      <c r="G27" s="9" t="s">
        <v>37</v>
      </c>
      <c r="H27" s="9" t="s">
        <v>38</v>
      </c>
      <c r="I27" s="9"/>
    </row>
    <row r="28" customFormat="false" ht="14.25" hidden="false" customHeight="false" outlineLevel="0" collapsed="false">
      <c r="E28" s="9" t="s">
        <v>32</v>
      </c>
      <c r="F28" s="9" t="n">
        <f aca="false">$B$5</f>
        <v>13</v>
      </c>
      <c r="G28" s="9" t="n">
        <f aca="false">$B$6</f>
        <v>9</v>
      </c>
      <c r="H28" s="9" t="n">
        <f aca="false">$B$7</f>
        <v>15</v>
      </c>
      <c r="I28" s="9" t="n">
        <f aca="false">F28*$F$31+G28*$G$31+H28*$H$31</f>
        <v>11.7</v>
      </c>
    </row>
    <row r="29" customFormat="false" ht="14.25" hidden="false" customHeight="false" outlineLevel="0" collapsed="false">
      <c r="E29" s="9" t="s">
        <v>34</v>
      </c>
      <c r="F29" s="9" t="n">
        <f aca="false">$B$9</f>
        <v>20</v>
      </c>
      <c r="G29" s="9" t="n">
        <f aca="false">$B$10</f>
        <v>12</v>
      </c>
      <c r="H29" s="9" t="n">
        <f aca="false">$B$11</f>
        <v>11</v>
      </c>
      <c r="I29" s="13" t="n">
        <f aca="false">F29*$F$31+G29*$G$31+H29*$H$31</f>
        <v>14.15</v>
      </c>
    </row>
    <row r="30" customFormat="false" ht="14.25" hidden="false" customHeight="false" outlineLevel="0" collapsed="false">
      <c r="E30" s="9" t="s">
        <v>35</v>
      </c>
      <c r="F30" s="9" t="n">
        <f aca="false">$B$13</f>
        <v>18</v>
      </c>
      <c r="G30" s="9" t="n">
        <f aca="false">$B$14</f>
        <v>10</v>
      </c>
      <c r="H30" s="9" t="n">
        <f aca="false">$B$15</f>
        <v>14</v>
      </c>
      <c r="I30" s="9" t="n">
        <f aca="false">F30*$F$31+G30*$G$31+H30*$H$31</f>
        <v>13.4</v>
      </c>
    </row>
    <row r="31" customFormat="false" ht="14.25" hidden="false" customHeight="false" outlineLevel="0" collapsed="false">
      <c r="E31" s="9" t="s">
        <v>57</v>
      </c>
      <c r="F31" s="9" t="n">
        <f aca="false">$B$17</f>
        <v>0.3</v>
      </c>
      <c r="G31" s="9" t="n">
        <f aca="false">$B$18</f>
        <v>0.45</v>
      </c>
      <c r="H31" s="9" t="n">
        <f aca="false">$B$19</f>
        <v>0.25</v>
      </c>
      <c r="I31" s="9"/>
    </row>
    <row r="32" customFormat="false" ht="14.25" hidden="false" customHeight="false" outlineLevel="0" collapsed="false">
      <c r="E32" s="12" t="s">
        <v>54</v>
      </c>
      <c r="F32" s="12"/>
      <c r="G32" s="12"/>
    </row>
    <row r="33" customFormat="false" ht="14.25" hidden="false" customHeight="false" outlineLevel="0" collapsed="false">
      <c r="E33" s="9"/>
      <c r="F33" s="9" t="s">
        <v>36</v>
      </c>
      <c r="G33" s="9" t="s">
        <v>37</v>
      </c>
      <c r="H33" s="9" t="s">
        <v>38</v>
      </c>
      <c r="I33" s="9"/>
    </row>
    <row r="34" customFormat="false" ht="14.25" hidden="false" customHeight="false" outlineLevel="0" collapsed="false">
      <c r="E34" s="9" t="s">
        <v>32</v>
      </c>
      <c r="F34" s="9" t="n">
        <f aca="false">$G$18-G15</f>
        <v>7</v>
      </c>
      <c r="G34" s="9" t="n">
        <f aca="false">$H$18-H15</f>
        <v>3</v>
      </c>
      <c r="H34" s="9" t="n">
        <f aca="false">$I$18-I15</f>
        <v>0</v>
      </c>
      <c r="I34" s="9" t="n">
        <f aca="false">F34*$F$31+G34*$G$31+H34*$H$31</f>
        <v>3.45</v>
      </c>
    </row>
    <row r="35" customFormat="false" ht="14.25" hidden="false" customHeight="false" outlineLevel="0" collapsed="false">
      <c r="E35" s="9" t="s">
        <v>34</v>
      </c>
      <c r="F35" s="9" t="n">
        <f aca="false">$G$18-G16</f>
        <v>0</v>
      </c>
      <c r="G35" s="9" t="n">
        <f aca="false">$H$18-H16</f>
        <v>0</v>
      </c>
      <c r="H35" s="9" t="n">
        <f aca="false">$I$18-I16</f>
        <v>4</v>
      </c>
      <c r="I35" s="13" t="n">
        <f aca="false">F35*$F$31+G35*$G$31+H35*$H$31</f>
        <v>1</v>
      </c>
    </row>
    <row r="36" customFormat="false" ht="14.25" hidden="false" customHeight="false" outlineLevel="0" collapsed="false">
      <c r="E36" s="9" t="s">
        <v>35</v>
      </c>
      <c r="F36" s="9" t="n">
        <f aca="false">$G$18-G17</f>
        <v>2</v>
      </c>
      <c r="G36" s="9" t="n">
        <f aca="false">$H$18-H17</f>
        <v>2</v>
      </c>
      <c r="H36" s="9" t="n">
        <f aca="false">$I$18-I17</f>
        <v>1</v>
      </c>
      <c r="I36" s="9" t="n">
        <f aca="false">F36*$F$31+G36*$G$31+H36*$H$31</f>
        <v>1.75</v>
      </c>
    </row>
    <row r="37" customFormat="false" ht="14.25" hidden="false" customHeight="false" outlineLevel="0" collapsed="false">
      <c r="E37" s="9" t="s">
        <v>57</v>
      </c>
      <c r="F37" s="9" t="n">
        <f aca="false">$B$17</f>
        <v>0.3</v>
      </c>
      <c r="G37" s="9" t="n">
        <f aca="false">$B$18</f>
        <v>0.45</v>
      </c>
      <c r="H37" s="9" t="n">
        <f aca="false">$B$19</f>
        <v>0.25</v>
      </c>
      <c r="I37" s="9"/>
    </row>
    <row r="39" customFormat="false" ht="14.25" hidden="false" customHeight="false" outlineLevel="0" collapsed="false">
      <c r="E39" s="8" t="s">
        <v>58</v>
      </c>
      <c r="F39" s="8"/>
      <c r="G39" s="8"/>
      <c r="H39" s="8"/>
    </row>
    <row r="40" customFormat="false" ht="14.25" hidden="false" customHeight="false" outlineLevel="0" collapsed="false">
      <c r="E40" s="10" t="s">
        <v>44</v>
      </c>
      <c r="F40" s="10"/>
      <c r="G40" s="10"/>
    </row>
    <row r="41" customFormat="false" ht="14.25" hidden="false" customHeight="false" outlineLevel="0" collapsed="false">
      <c r="E41" s="14" t="s">
        <v>16</v>
      </c>
      <c r="F41" s="14" t="s">
        <v>18</v>
      </c>
      <c r="G41" s="14" t="s">
        <v>20</v>
      </c>
      <c r="J41" s="15" t="n">
        <f aca="false">F28*$E$42+G28*$F$42+H28*$G$42</f>
        <v>0.982758620689656</v>
      </c>
      <c r="K41" s="15" t="s">
        <v>59</v>
      </c>
      <c r="L41" s="15" t="n">
        <v>1</v>
      </c>
    </row>
    <row r="42" customFormat="false" ht="14.25" hidden="false" customHeight="false" outlineLevel="0" collapsed="false">
      <c r="E42" s="14" t="n">
        <v>0</v>
      </c>
      <c r="F42" s="14" t="n">
        <v>0.0517241379310345</v>
      </c>
      <c r="G42" s="14" t="n">
        <v>0.0344827586206897</v>
      </c>
      <c r="H42" s="13" t="n">
        <f aca="false">SUM(E42:G42)</f>
        <v>0.0862068965517242</v>
      </c>
      <c r="J42" s="15" t="n">
        <f aca="false">F29*$E$42+G29*$F$42+H29*$G$42</f>
        <v>1</v>
      </c>
      <c r="K42" s="15" t="s">
        <v>59</v>
      </c>
      <c r="L42" s="15" t="n">
        <v>1</v>
      </c>
    </row>
    <row r="43" customFormat="false" ht="14.25" hidden="false" customHeight="false" outlineLevel="0" collapsed="false">
      <c r="J43" s="15" t="n">
        <f aca="false">F30*$E$42+G30*$F$42+H30*$G$42</f>
        <v>1</v>
      </c>
      <c r="K43" s="15" t="s">
        <v>59</v>
      </c>
      <c r="L43" s="15" t="n">
        <v>1</v>
      </c>
    </row>
    <row r="44" customFormat="false" ht="14.25" hidden="false" customHeight="false" outlineLevel="0" collapsed="false">
      <c r="E44" s="1" t="n">
        <f aca="false">1/H42</f>
        <v>11.6</v>
      </c>
    </row>
  </sheetData>
  <mergeCells count="24">
    <mergeCell ref="A1:B1"/>
    <mergeCell ref="E5:H5"/>
    <mergeCell ref="E12:H12"/>
    <mergeCell ref="E13:G13"/>
    <mergeCell ref="E14:F14"/>
    <mergeCell ref="L14:M14"/>
    <mergeCell ref="E15:F15"/>
    <mergeCell ref="L15:M15"/>
    <mergeCell ref="E16:F16"/>
    <mergeCell ref="L16:M16"/>
    <mergeCell ref="E17:F17"/>
    <mergeCell ref="L17:M17"/>
    <mergeCell ref="E18:F18"/>
    <mergeCell ref="L18:M18"/>
    <mergeCell ref="E19:G19"/>
    <mergeCell ref="K20:L20"/>
    <mergeCell ref="K21:L21"/>
    <mergeCell ref="K22:L22"/>
    <mergeCell ref="K23:L23"/>
    <mergeCell ref="E25:H25"/>
    <mergeCell ref="E26:G26"/>
    <mergeCell ref="E32:G32"/>
    <mergeCell ref="E39:H39"/>
    <mergeCell ref="E40:G4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5:AB94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B33" activeCellId="0" sqref="B33"/>
    </sheetView>
  </sheetViews>
  <sheetFormatPr defaultColWidth="8.6796875" defaultRowHeight="13.8" zeroHeight="false" outlineLevelRow="0" outlineLevelCol="0"/>
  <sheetData>
    <row r="5" customFormat="false" ht="13.8" hidden="false" customHeight="false" outlineLevel="0" collapsed="false">
      <c r="A5" s="16"/>
      <c r="B5" s="16"/>
      <c r="C5" s="16"/>
      <c r="D5" s="16"/>
    </row>
    <row r="9" customFormat="false" ht="13.8" hidden="false" customHeight="false" outlineLevel="0" collapsed="false">
      <c r="A9" s="17" t="s">
        <v>60</v>
      </c>
      <c r="B9" s="17"/>
      <c r="C9" s="17"/>
    </row>
    <row r="10" customFormat="false" ht="13.8" hidden="false" customHeight="false" outlineLevel="0" collapsed="false">
      <c r="A10" s="17"/>
      <c r="B10" s="17" t="s">
        <v>61</v>
      </c>
      <c r="C10" s="17"/>
    </row>
    <row r="13" customFormat="false" ht="14.25" hidden="false" customHeight="true" outlineLevel="0" collapsed="false">
      <c r="A13" s="18" t="s">
        <v>62</v>
      </c>
      <c r="B13" s="19" t="s">
        <v>63</v>
      </c>
      <c r="C13" s="19"/>
      <c r="D13" s="19"/>
      <c r="E13" s="19"/>
      <c r="F13" s="19"/>
      <c r="G13" s="19"/>
      <c r="H13" s="19"/>
      <c r="I13" s="19"/>
      <c r="J13" s="19"/>
      <c r="K13" s="19"/>
      <c r="L13" s="18" t="s">
        <v>64</v>
      </c>
      <c r="M13" s="18"/>
    </row>
    <row r="14" customFormat="false" ht="13.8" hidden="false" customHeight="false" outlineLevel="0" collapsed="false">
      <c r="A14" s="18"/>
      <c r="B14" s="20" t="n">
        <v>1.2</v>
      </c>
      <c r="C14" s="20" t="n">
        <v>1.3</v>
      </c>
      <c r="D14" s="20" t="n">
        <v>1.4</v>
      </c>
      <c r="E14" s="20" t="n">
        <v>2.4</v>
      </c>
      <c r="F14" s="20" t="n">
        <v>2.5</v>
      </c>
      <c r="G14" s="20" t="n">
        <v>3.4</v>
      </c>
      <c r="H14" s="20" t="n">
        <v>3.6</v>
      </c>
      <c r="I14" s="20" t="n">
        <v>4.5</v>
      </c>
      <c r="J14" s="20" t="n">
        <v>4.6</v>
      </c>
      <c r="K14" s="20" t="n">
        <v>5.6</v>
      </c>
      <c r="L14" s="18"/>
      <c r="M14" s="18"/>
    </row>
    <row r="15" customFormat="false" ht="13.8" hidden="false" customHeight="false" outlineLevel="0" collapsed="false">
      <c r="A15" s="21" t="s">
        <v>65</v>
      </c>
      <c r="B15" s="21" t="n">
        <v>19</v>
      </c>
      <c r="C15" s="21" t="n">
        <v>10</v>
      </c>
      <c r="D15" s="21" t="n">
        <v>35</v>
      </c>
      <c r="E15" s="21" t="n">
        <v>18</v>
      </c>
      <c r="F15" s="21" t="n">
        <v>20</v>
      </c>
      <c r="G15" s="21" t="n">
        <v>9</v>
      </c>
      <c r="H15" s="21" t="n">
        <v>22</v>
      </c>
      <c r="I15" s="21" t="n">
        <v>17</v>
      </c>
      <c r="J15" s="21" t="n">
        <v>20</v>
      </c>
      <c r="K15" s="21" t="n">
        <v>18</v>
      </c>
      <c r="L15" s="22" t="n">
        <v>56</v>
      </c>
      <c r="M15" s="22"/>
    </row>
    <row r="16" customFormat="false" ht="13.8" hidden="false" customHeight="false" outlineLevel="0" collapsed="false">
      <c r="A16" s="21" t="s">
        <v>66</v>
      </c>
      <c r="B16" s="21" t="n">
        <v>16</v>
      </c>
      <c r="C16" s="21" t="n">
        <v>5</v>
      </c>
      <c r="D16" s="21" t="n">
        <v>25</v>
      </c>
      <c r="E16" s="21" t="n">
        <v>13</v>
      </c>
      <c r="F16" s="21" t="n">
        <v>15</v>
      </c>
      <c r="G16" s="21" t="n">
        <v>6</v>
      </c>
      <c r="H16" s="21" t="n">
        <v>17</v>
      </c>
      <c r="I16" s="21" t="n">
        <v>13</v>
      </c>
      <c r="J16" s="21" t="n">
        <v>16</v>
      </c>
      <c r="K16" s="21" t="n">
        <v>14</v>
      </c>
      <c r="L16" s="22"/>
      <c r="M16" s="22"/>
    </row>
    <row r="17" customFormat="false" ht="13.8" hidden="false" customHeight="false" outlineLevel="0" collapsed="false">
      <c r="A17" s="21" t="s">
        <v>67</v>
      </c>
      <c r="B17" s="21" t="n">
        <v>0.25</v>
      </c>
      <c r="C17" s="21" t="n">
        <v>0.07</v>
      </c>
      <c r="D17" s="21" t="n">
        <v>0.1</v>
      </c>
      <c r="E17" s="21" t="n">
        <v>0.2</v>
      </c>
      <c r="F17" s="21" t="n">
        <v>0.13</v>
      </c>
      <c r="G17" s="21" t="n">
        <v>0.15</v>
      </c>
      <c r="H17" s="21" t="n">
        <v>0.06</v>
      </c>
      <c r="I17" s="21" t="n">
        <v>0.4</v>
      </c>
      <c r="J17" s="21" t="n">
        <v>0.2</v>
      </c>
      <c r="K17" s="21" t="n">
        <v>0.1</v>
      </c>
      <c r="L17" s="22"/>
      <c r="M17" s="22"/>
    </row>
    <row r="20" customFormat="false" ht="13.8" hidden="false" customHeight="false" outlineLevel="0" collapsed="false">
      <c r="A20" s="23" t="s">
        <v>63</v>
      </c>
      <c r="B20" s="23" t="s">
        <v>65</v>
      </c>
      <c r="C20" s="24" t="s">
        <v>68</v>
      </c>
      <c r="D20" s="24" t="s">
        <v>69</v>
      </c>
      <c r="E20" s="24" t="s">
        <v>70</v>
      </c>
      <c r="F20" s="24" t="s">
        <v>71</v>
      </c>
      <c r="G20" s="25" t="s">
        <v>72</v>
      </c>
      <c r="H20" s="25" t="s">
        <v>73</v>
      </c>
      <c r="I20" s="25" t="s">
        <v>74</v>
      </c>
      <c r="J20" s="25" t="s">
        <v>75</v>
      </c>
      <c r="K20" s="25" t="s">
        <v>76</v>
      </c>
      <c r="L20" s="25" t="s">
        <v>77</v>
      </c>
      <c r="M20" s="25" t="s">
        <v>78</v>
      </c>
      <c r="N20" s="25" t="s">
        <v>79</v>
      </c>
    </row>
    <row r="21" customFormat="false" ht="13.8" hidden="false" customHeight="false" outlineLevel="0" collapsed="false">
      <c r="A21" s="23" t="s">
        <v>80</v>
      </c>
      <c r="B21" s="23" t="n">
        <v>19</v>
      </c>
      <c r="C21" s="24" t="n">
        <v>1</v>
      </c>
      <c r="D21" s="24" t="n">
        <v>0</v>
      </c>
      <c r="E21" s="24" t="n">
        <f aca="false">$B$43-J42</f>
        <v>0</v>
      </c>
      <c r="F21" s="24" t="n">
        <f aca="false">E21-D21</f>
        <v>0</v>
      </c>
      <c r="G21" s="25" t="n">
        <f aca="false">D21</f>
        <v>0</v>
      </c>
      <c r="H21" s="25" t="n">
        <f aca="false">B21+G21</f>
        <v>19</v>
      </c>
      <c r="I21" s="25" t="n">
        <f aca="false">E22</f>
        <v>19</v>
      </c>
      <c r="J21" s="25" t="n">
        <f aca="false">I21-B21</f>
        <v>0</v>
      </c>
      <c r="K21" s="25" t="n">
        <f aca="false">I21-G21-B21</f>
        <v>0</v>
      </c>
      <c r="L21" s="25" t="n">
        <f aca="false">D22-E21-B21</f>
        <v>0</v>
      </c>
      <c r="M21" s="25" t="n">
        <f aca="false">E22-E21-B21</f>
        <v>0</v>
      </c>
      <c r="N21" s="25" t="n">
        <f aca="false">D22-D21-B21</f>
        <v>0</v>
      </c>
    </row>
    <row r="22" customFormat="false" ht="13.8" hidden="false" customHeight="false" outlineLevel="0" collapsed="false">
      <c r="A22" s="23" t="s">
        <v>81</v>
      </c>
      <c r="B22" s="23" t="n">
        <v>10</v>
      </c>
      <c r="C22" s="24" t="n">
        <v>2</v>
      </c>
      <c r="D22" s="24" t="n">
        <f aca="false">B21</f>
        <v>19</v>
      </c>
      <c r="E22" s="24" t="n">
        <f aca="false">$B$43-MAX(L42:P42)</f>
        <v>19</v>
      </c>
      <c r="F22" s="24" t="n">
        <f aca="false">E22-D22</f>
        <v>0</v>
      </c>
      <c r="G22" s="25" t="n">
        <f aca="false">D21</f>
        <v>0</v>
      </c>
      <c r="H22" s="25" t="n">
        <f aca="false">B22+G22</f>
        <v>10</v>
      </c>
      <c r="I22" s="25" t="n">
        <f aca="false">E23</f>
        <v>28</v>
      </c>
      <c r="J22" s="25" t="n">
        <f aca="false">I22-B22</f>
        <v>18</v>
      </c>
      <c r="K22" s="25" t="n">
        <f aca="false">I22-G22-B22</f>
        <v>18</v>
      </c>
      <c r="L22" s="25" t="n">
        <f aca="false">D23-E21-B22</f>
        <v>0</v>
      </c>
      <c r="M22" s="25" t="n">
        <f aca="false">E23-E21-B22</f>
        <v>18</v>
      </c>
      <c r="N22" s="25" t="n">
        <f aca="false">D23-D21-B22</f>
        <v>0</v>
      </c>
    </row>
    <row r="23" customFormat="false" ht="13.8" hidden="false" customHeight="false" outlineLevel="0" collapsed="false">
      <c r="A23" s="23" t="s">
        <v>82</v>
      </c>
      <c r="B23" s="23" t="n">
        <v>35</v>
      </c>
      <c r="C23" s="24" t="n">
        <v>3</v>
      </c>
      <c r="D23" s="24" t="n">
        <f aca="false">B22</f>
        <v>10</v>
      </c>
      <c r="E23" s="24" t="n">
        <f aca="false">$B$43-MAX(R42:V42)</f>
        <v>28</v>
      </c>
      <c r="F23" s="24" t="n">
        <f aca="false">E23-D23</f>
        <v>18</v>
      </c>
      <c r="G23" s="25" t="n">
        <f aca="false">D21</f>
        <v>0</v>
      </c>
      <c r="H23" s="25" t="n">
        <f aca="false">B23+G23</f>
        <v>35</v>
      </c>
      <c r="I23" s="25" t="n">
        <f aca="false">E24</f>
        <v>37</v>
      </c>
      <c r="J23" s="25" t="n">
        <f aca="false">I23-B23</f>
        <v>2</v>
      </c>
      <c r="K23" s="25" t="n">
        <f aca="false">I23-G23-B23</f>
        <v>2</v>
      </c>
      <c r="L23" s="25" t="n">
        <f aca="false">D24-E21-B23</f>
        <v>2</v>
      </c>
      <c r="M23" s="25" t="n">
        <f aca="false">E24-E21-B23</f>
        <v>2</v>
      </c>
      <c r="N23" s="25" t="n">
        <f aca="false">D24-D21-B23</f>
        <v>2</v>
      </c>
    </row>
    <row r="24" customFormat="false" ht="13.8" hidden="false" customHeight="false" outlineLevel="0" collapsed="false">
      <c r="A24" s="23" t="s">
        <v>83</v>
      </c>
      <c r="B24" s="23" t="n">
        <v>18</v>
      </c>
      <c r="C24" s="24" t="n">
        <v>4</v>
      </c>
      <c r="D24" s="24" t="n">
        <v>37</v>
      </c>
      <c r="E24" s="24" t="n">
        <f aca="false">$B$43-MAX(X42:Z42)</f>
        <v>37</v>
      </c>
      <c r="F24" s="24" t="n">
        <f aca="false">E24-D24</f>
        <v>0</v>
      </c>
      <c r="G24" s="25" t="n">
        <f aca="false">D22</f>
        <v>19</v>
      </c>
      <c r="H24" s="25" t="n">
        <f aca="false">B24+G24</f>
        <v>37</v>
      </c>
      <c r="I24" s="25" t="n">
        <f aca="false">E24</f>
        <v>37</v>
      </c>
      <c r="J24" s="25" t="n">
        <f aca="false">I24-B24</f>
        <v>19</v>
      </c>
      <c r="K24" s="25" t="n">
        <f aca="false">I24-G24-B24</f>
        <v>0</v>
      </c>
      <c r="L24" s="25" t="n">
        <f aca="false">D24-E22-B24</f>
        <v>0</v>
      </c>
      <c r="M24" s="25" t="n">
        <f aca="false">E24-E22-B24</f>
        <v>0</v>
      </c>
      <c r="N24" s="25" t="n">
        <f aca="false">D24-D22-B24</f>
        <v>0</v>
      </c>
    </row>
    <row r="25" customFormat="false" ht="13.8" hidden="false" customHeight="false" outlineLevel="0" collapsed="false">
      <c r="A25" s="23" t="s">
        <v>84</v>
      </c>
      <c r="B25" s="23" t="n">
        <v>20</v>
      </c>
      <c r="C25" s="24" t="n">
        <v>5</v>
      </c>
      <c r="D25" s="24" t="n">
        <v>54</v>
      </c>
      <c r="E25" s="24" t="n">
        <f aca="false">$B$43-AB42</f>
        <v>54</v>
      </c>
      <c r="F25" s="24" t="n">
        <f aca="false">E25-D25</f>
        <v>0</v>
      </c>
      <c r="G25" s="25" t="n">
        <f aca="false">D22</f>
        <v>19</v>
      </c>
      <c r="H25" s="25" t="n">
        <f aca="false">B25+G25</f>
        <v>39</v>
      </c>
      <c r="I25" s="25" t="n">
        <f aca="false">E25</f>
        <v>54</v>
      </c>
      <c r="J25" s="25" t="n">
        <f aca="false">I25-B25</f>
        <v>34</v>
      </c>
      <c r="K25" s="25" t="n">
        <f aca="false">I25-G25-B25</f>
        <v>15</v>
      </c>
      <c r="L25" s="25" t="n">
        <f aca="false">D25-E22-B25</f>
        <v>15</v>
      </c>
      <c r="M25" s="25" t="n">
        <f aca="false">E25-E22-B25</f>
        <v>15</v>
      </c>
      <c r="N25" s="25" t="n">
        <f aca="false">D25-D22-B25</f>
        <v>15</v>
      </c>
    </row>
    <row r="26" customFormat="false" ht="13.8" hidden="false" customHeight="false" outlineLevel="0" collapsed="false">
      <c r="A26" s="23" t="s">
        <v>85</v>
      </c>
      <c r="B26" s="23" t="n">
        <v>9</v>
      </c>
      <c r="C26" s="24" t="n">
        <v>6</v>
      </c>
      <c r="D26" s="24" t="n">
        <v>72</v>
      </c>
      <c r="E26" s="24" t="n">
        <f aca="false">$B$43</f>
        <v>72</v>
      </c>
      <c r="F26" s="24" t="n">
        <f aca="false">E26-D26</f>
        <v>0</v>
      </c>
      <c r="G26" s="25" t="n">
        <f aca="false">D23</f>
        <v>10</v>
      </c>
      <c r="H26" s="25" t="n">
        <f aca="false">B26+G26</f>
        <v>19</v>
      </c>
      <c r="I26" s="25" t="n">
        <f aca="false">E24</f>
        <v>37</v>
      </c>
      <c r="J26" s="25" t="n">
        <f aca="false">I26-B26</f>
        <v>28</v>
      </c>
      <c r="K26" s="25" t="n">
        <f aca="false">I26-G26-B26</f>
        <v>18</v>
      </c>
      <c r="L26" s="25" t="n">
        <f aca="false">D24-E23-B26</f>
        <v>0</v>
      </c>
      <c r="M26" s="25" t="n">
        <f aca="false">E24-E23-B26</f>
        <v>0</v>
      </c>
      <c r="N26" s="25" t="n">
        <f aca="false">D24-D23-B26</f>
        <v>18</v>
      </c>
    </row>
    <row r="27" customFormat="false" ht="13.8" hidden="false" customHeight="false" outlineLevel="0" collapsed="false">
      <c r="A27" s="23" t="s">
        <v>86</v>
      </c>
      <c r="B27" s="23" t="n">
        <v>22</v>
      </c>
      <c r="C27" s="26"/>
      <c r="D27" s="26"/>
      <c r="E27" s="26"/>
      <c r="F27" s="26"/>
      <c r="G27" s="25" t="n">
        <f aca="false">D23</f>
        <v>10</v>
      </c>
      <c r="H27" s="25" t="n">
        <f aca="false">B27+G27</f>
        <v>32</v>
      </c>
      <c r="I27" s="25" t="n">
        <f aca="false">E26</f>
        <v>72</v>
      </c>
      <c r="J27" s="25" t="n">
        <f aca="false">I27-B27</f>
        <v>50</v>
      </c>
      <c r="K27" s="25" t="n">
        <f aca="false">I27-G27-B27</f>
        <v>40</v>
      </c>
      <c r="L27" s="25" t="n">
        <f aca="false">D26-E23-B27</f>
        <v>22</v>
      </c>
      <c r="M27" s="25" t="n">
        <f aca="false">E26-E23-B27</f>
        <v>22</v>
      </c>
      <c r="N27" s="25" t="n">
        <f aca="false">D26-D23-B27</f>
        <v>40</v>
      </c>
    </row>
    <row r="28" customFormat="false" ht="13.8" hidden="false" customHeight="false" outlineLevel="0" collapsed="false">
      <c r="A28" s="23" t="s">
        <v>87</v>
      </c>
      <c r="B28" s="23" t="n">
        <v>17</v>
      </c>
      <c r="C28" s="26"/>
      <c r="D28" s="26"/>
      <c r="E28" s="26"/>
      <c r="F28" s="26"/>
      <c r="G28" s="25" t="n">
        <f aca="false">D24</f>
        <v>37</v>
      </c>
      <c r="H28" s="25" t="n">
        <f aca="false">B28+G28</f>
        <v>54</v>
      </c>
      <c r="I28" s="25" t="n">
        <f aca="false">E25</f>
        <v>54</v>
      </c>
      <c r="J28" s="25" t="n">
        <f aca="false">I28-B28</f>
        <v>37</v>
      </c>
      <c r="K28" s="25" t="n">
        <f aca="false">I28-G28-B28</f>
        <v>0</v>
      </c>
      <c r="L28" s="25" t="n">
        <f aca="false">D25-E24-B28</f>
        <v>0</v>
      </c>
      <c r="M28" s="25" t="n">
        <f aca="false">E25-E24-B28</f>
        <v>0</v>
      </c>
      <c r="N28" s="25" t="n">
        <f aca="false">D25-D24-B28</f>
        <v>0</v>
      </c>
    </row>
    <row r="29" customFormat="false" ht="13.8" hidden="false" customHeight="false" outlineLevel="0" collapsed="false">
      <c r="A29" s="23" t="s">
        <v>88</v>
      </c>
      <c r="B29" s="23" t="n">
        <v>20</v>
      </c>
      <c r="C29" s="26"/>
      <c r="D29" s="26"/>
      <c r="E29" s="26"/>
      <c r="F29" s="26"/>
      <c r="G29" s="25" t="n">
        <f aca="false">D24</f>
        <v>37</v>
      </c>
      <c r="H29" s="25" t="n">
        <f aca="false">B29+G29</f>
        <v>57</v>
      </c>
      <c r="I29" s="25" t="n">
        <f aca="false">E26</f>
        <v>72</v>
      </c>
      <c r="J29" s="25" t="n">
        <f aca="false">I29-B29</f>
        <v>52</v>
      </c>
      <c r="K29" s="25" t="n">
        <f aca="false">I29-G29-B29</f>
        <v>15</v>
      </c>
      <c r="L29" s="25" t="n">
        <f aca="false">D26-E24-B29</f>
        <v>15</v>
      </c>
      <c r="M29" s="25" t="n">
        <f aca="false">E26-E24-B29</f>
        <v>15</v>
      </c>
      <c r="N29" s="25" t="n">
        <f aca="false">D26-D24-B29</f>
        <v>15</v>
      </c>
    </row>
    <row r="30" customFormat="false" ht="13.8" hidden="false" customHeight="false" outlineLevel="0" collapsed="false">
      <c r="A30" s="23" t="s">
        <v>89</v>
      </c>
      <c r="B30" s="23" t="n">
        <v>18</v>
      </c>
      <c r="C30" s="26"/>
      <c r="D30" s="26"/>
      <c r="E30" s="26"/>
      <c r="F30" s="26"/>
      <c r="G30" s="25" t="n">
        <f aca="false">D25</f>
        <v>54</v>
      </c>
      <c r="H30" s="25" t="n">
        <f aca="false">B30+G30</f>
        <v>72</v>
      </c>
      <c r="I30" s="25" t="n">
        <f aca="false">E26</f>
        <v>72</v>
      </c>
      <c r="J30" s="25" t="n">
        <f aca="false">I30-B30</f>
        <v>54</v>
      </c>
      <c r="K30" s="25" t="n">
        <f aca="false">I30-G30-B30</f>
        <v>0</v>
      </c>
      <c r="L30" s="25" t="n">
        <f aca="false">D26-E25-B30</f>
        <v>0</v>
      </c>
      <c r="M30" s="25" t="n">
        <f aca="false">E26-E25-B30</f>
        <v>0</v>
      </c>
      <c r="N30" s="25" t="n">
        <f aca="false">D26-D25-B30</f>
        <v>0</v>
      </c>
    </row>
    <row r="32" customFormat="false" ht="13.8" hidden="false" customHeight="false" outlineLevel="0" collapsed="false">
      <c r="A32" s="27" t="s">
        <v>90</v>
      </c>
      <c r="B32" s="27"/>
      <c r="C32" s="11" t="s">
        <v>91</v>
      </c>
      <c r="D32" s="11"/>
      <c r="E32" s="11" t="s">
        <v>92</v>
      </c>
      <c r="F32" s="11"/>
      <c r="G32" s="11" t="s">
        <v>93</v>
      </c>
      <c r="H32" s="11"/>
      <c r="I32" s="11" t="s">
        <v>94</v>
      </c>
      <c r="J32" s="11"/>
      <c r="K32" s="11" t="s">
        <v>95</v>
      </c>
      <c r="L32" s="11"/>
      <c r="M32" s="11" t="s">
        <v>96</v>
      </c>
      <c r="N32" s="11"/>
      <c r="O32" s="11" t="s">
        <v>97</v>
      </c>
      <c r="P32" s="11"/>
      <c r="Q32" s="11" t="s">
        <v>98</v>
      </c>
      <c r="R32" s="11"/>
      <c r="S32" s="11" t="s">
        <v>99</v>
      </c>
      <c r="T32" s="11"/>
      <c r="U32" s="11" t="s">
        <v>100</v>
      </c>
      <c r="V32" s="11"/>
      <c r="W32" s="11" t="s">
        <v>101</v>
      </c>
      <c r="X32" s="11"/>
      <c r="Y32" s="11" t="s">
        <v>102</v>
      </c>
      <c r="Z32" s="11"/>
      <c r="AA32" s="11" t="s">
        <v>103</v>
      </c>
      <c r="AB32" s="11"/>
    </row>
    <row r="33" customFormat="false" ht="13.8" hidden="false" customHeight="false" outlineLevel="0" collapsed="false">
      <c r="A33" s="28" t="s">
        <v>104</v>
      </c>
      <c r="B33" s="9" t="n">
        <f aca="false">B21</f>
        <v>19</v>
      </c>
      <c r="C33" s="9" t="s">
        <v>105</v>
      </c>
      <c r="D33" s="9" t="n">
        <f aca="false">B22</f>
        <v>10</v>
      </c>
      <c r="E33" s="9" t="s">
        <v>106</v>
      </c>
      <c r="F33" s="9" t="n">
        <f aca="false">B23</f>
        <v>35</v>
      </c>
      <c r="G33" s="9" t="s">
        <v>107</v>
      </c>
      <c r="H33" s="9" t="n">
        <f aca="false">B21+B25</f>
        <v>39</v>
      </c>
      <c r="I33" s="9" t="s">
        <v>108</v>
      </c>
      <c r="J33" s="9" t="n">
        <f aca="false">B22+B27</f>
        <v>32</v>
      </c>
      <c r="K33" s="9" t="s">
        <v>109</v>
      </c>
      <c r="L33" s="9" t="n">
        <f aca="false">B24</f>
        <v>18</v>
      </c>
      <c r="M33" s="9" t="s">
        <v>110</v>
      </c>
      <c r="N33" s="9" t="n">
        <f aca="false">B25</f>
        <v>20</v>
      </c>
      <c r="O33" s="9" t="s">
        <v>111</v>
      </c>
      <c r="P33" s="9" t="n">
        <f aca="false">B24+B29</f>
        <v>38</v>
      </c>
      <c r="Q33" s="9" t="s">
        <v>112</v>
      </c>
      <c r="R33" s="9" t="n">
        <f aca="false">B26</f>
        <v>9</v>
      </c>
      <c r="S33" s="9" t="s">
        <v>113</v>
      </c>
      <c r="T33" s="9" t="n">
        <f aca="false">B26+B28</f>
        <v>26</v>
      </c>
      <c r="U33" s="9" t="s">
        <v>114</v>
      </c>
      <c r="V33" s="9" t="n">
        <f aca="false">B27</f>
        <v>22</v>
      </c>
      <c r="W33" s="9" t="s">
        <v>115</v>
      </c>
      <c r="X33" s="9" t="n">
        <f aca="false">B28</f>
        <v>17</v>
      </c>
      <c r="Y33" s="9" t="s">
        <v>116</v>
      </c>
      <c r="Z33" s="9" t="n">
        <f aca="false">B29</f>
        <v>20</v>
      </c>
      <c r="AA33" s="9" t="s">
        <v>117</v>
      </c>
      <c r="AB33" s="9" t="n">
        <f aca="false">B30</f>
        <v>18</v>
      </c>
    </row>
    <row r="34" customFormat="false" ht="13.8" hidden="false" customHeight="false" outlineLevel="0" collapsed="false">
      <c r="E34" s="9" t="s">
        <v>118</v>
      </c>
      <c r="F34" s="9" t="n">
        <f aca="false">B21+B24</f>
        <v>37</v>
      </c>
      <c r="G34" s="9" t="s">
        <v>119</v>
      </c>
      <c r="H34" s="9" t="n">
        <f aca="false">B23+B28</f>
        <v>52</v>
      </c>
      <c r="I34" s="9" t="s">
        <v>120</v>
      </c>
      <c r="J34" s="9" t="n">
        <f aca="false">B23+B29</f>
        <v>55</v>
      </c>
      <c r="M34" s="29" t="s">
        <v>121</v>
      </c>
      <c r="N34" s="9" t="n">
        <f aca="false">B24+B28</f>
        <v>35</v>
      </c>
      <c r="O34" s="9" t="s">
        <v>122</v>
      </c>
      <c r="P34" s="9" t="n">
        <f aca="false">B25+B30</f>
        <v>38</v>
      </c>
      <c r="U34" s="9" t="s">
        <v>123</v>
      </c>
      <c r="V34" s="9" t="n">
        <f aca="false">B26+B29</f>
        <v>29</v>
      </c>
      <c r="Y34" s="9" t="s">
        <v>124</v>
      </c>
      <c r="Z34" s="9" t="n">
        <f aca="false">B28+B30</f>
        <v>35</v>
      </c>
    </row>
    <row r="35" customFormat="false" ht="13.8" hidden="false" customHeight="false" outlineLevel="0" collapsed="false">
      <c r="E35" s="9" t="s">
        <v>125</v>
      </c>
      <c r="F35" s="9" t="n">
        <f aca="false">B22+B26</f>
        <v>19</v>
      </c>
      <c r="G35" s="9" t="s">
        <v>126</v>
      </c>
      <c r="H35" s="9" t="n">
        <f aca="false">B21+B24+B28</f>
        <v>54</v>
      </c>
      <c r="I35" s="9" t="s">
        <v>127</v>
      </c>
      <c r="J35" s="9" t="n">
        <f aca="false">B21+B24+B29</f>
        <v>57</v>
      </c>
      <c r="O35" s="9" t="s">
        <v>128</v>
      </c>
      <c r="P35" s="9" t="n">
        <f aca="false">B24+B28+B30</f>
        <v>53</v>
      </c>
      <c r="U35" s="9" t="s">
        <v>129</v>
      </c>
      <c r="V35" s="9" t="n">
        <f aca="false">B26+B28+B30</f>
        <v>44</v>
      </c>
    </row>
    <row r="36" customFormat="false" ht="13.8" hidden="false" customHeight="false" outlineLevel="0" collapsed="false">
      <c r="G36" s="9" t="s">
        <v>130</v>
      </c>
      <c r="H36" s="9" t="n">
        <f aca="false">B22+B26+B28</f>
        <v>36</v>
      </c>
      <c r="I36" s="9" t="s">
        <v>131</v>
      </c>
      <c r="J36" s="9" t="n">
        <f aca="false">B22+B26+B29</f>
        <v>39</v>
      </c>
    </row>
    <row r="37" customFormat="false" ht="13.8" hidden="false" customHeight="false" outlineLevel="0" collapsed="false">
      <c r="I37" s="9" t="s">
        <v>132</v>
      </c>
      <c r="J37" s="9" t="n">
        <f aca="false">B21+B25+B30</f>
        <v>57</v>
      </c>
    </row>
    <row r="38" customFormat="false" ht="13.8" hidden="false" customHeight="false" outlineLevel="0" collapsed="false">
      <c r="I38" s="9" t="s">
        <v>133</v>
      </c>
      <c r="J38" s="9" t="n">
        <f aca="false">B23+B28+B30</f>
        <v>70</v>
      </c>
    </row>
    <row r="39" customFormat="false" ht="13.8" hidden="false" customHeight="false" outlineLevel="0" collapsed="false">
      <c r="I39" s="9" t="s">
        <v>134</v>
      </c>
      <c r="J39" s="9" t="n">
        <f aca="false">B21+B24+B28+B30</f>
        <v>72</v>
      </c>
    </row>
    <row r="40" customFormat="false" ht="13.8" hidden="false" customHeight="false" outlineLevel="0" collapsed="false">
      <c r="I40" s="9" t="s">
        <v>135</v>
      </c>
      <c r="J40" s="9" t="n">
        <f aca="false">B22+B26+B28+B30</f>
        <v>54</v>
      </c>
    </row>
    <row r="42" customFormat="false" ht="13.8" hidden="false" customHeight="false" outlineLevel="0" collapsed="false">
      <c r="A42" s="9" t="s">
        <v>136</v>
      </c>
      <c r="B42" s="13" t="n">
        <f aca="false">MAX(B33)</f>
        <v>19</v>
      </c>
      <c r="C42" s="9"/>
      <c r="D42" s="13" t="n">
        <f aca="false">MAX(D33)</f>
        <v>10</v>
      </c>
      <c r="E42" s="9"/>
      <c r="F42" s="13" t="n">
        <f aca="false">MAX(F33:F35)</f>
        <v>37</v>
      </c>
      <c r="G42" s="9"/>
      <c r="H42" s="13" t="n">
        <f aca="false">MAX(H33:H36)</f>
        <v>54</v>
      </c>
      <c r="I42" s="9"/>
      <c r="J42" s="13" t="n">
        <f aca="false">MAX(J33:J40)</f>
        <v>72</v>
      </c>
      <c r="K42" s="9"/>
      <c r="L42" s="13" t="n">
        <f aca="false">MAX(L33:L40)</f>
        <v>18</v>
      </c>
      <c r="M42" s="9"/>
      <c r="N42" s="13" t="n">
        <f aca="false">MAX(N33:N40)</f>
        <v>35</v>
      </c>
      <c r="O42" s="9"/>
      <c r="P42" s="13" t="n">
        <f aca="false">MAX(P33:P40)</f>
        <v>53</v>
      </c>
      <c r="Q42" s="9"/>
      <c r="R42" s="13" t="n">
        <f aca="false">MAX(R33:R40)</f>
        <v>9</v>
      </c>
      <c r="S42" s="9"/>
      <c r="T42" s="13" t="n">
        <f aca="false">MAX(T33:T40)</f>
        <v>26</v>
      </c>
      <c r="U42" s="9"/>
      <c r="V42" s="13" t="n">
        <f aca="false">MAX(V33:V40)</f>
        <v>44</v>
      </c>
      <c r="W42" s="9"/>
      <c r="X42" s="13" t="n">
        <f aca="false">MAX(X33:X40)</f>
        <v>17</v>
      </c>
      <c r="Y42" s="9"/>
      <c r="Z42" s="13" t="n">
        <f aca="false">MAX(Z33:Z40)</f>
        <v>35</v>
      </c>
      <c r="AA42" s="9"/>
      <c r="AB42" s="13" t="n">
        <f aca="false">MAX(AB33:AB40)</f>
        <v>18</v>
      </c>
    </row>
    <row r="43" customFormat="false" ht="13.8" hidden="false" customHeight="false" outlineLevel="0" collapsed="false">
      <c r="A43" s="14" t="s">
        <v>137</v>
      </c>
      <c r="B43" s="14" t="n">
        <f aca="false">MAX(B42:AB42)</f>
        <v>72</v>
      </c>
    </row>
    <row r="47" customFormat="false" ht="13.8" hidden="false" customHeight="false" outlineLevel="0" collapsed="false">
      <c r="A47" s="30" t="s">
        <v>138</v>
      </c>
      <c r="B47" s="30" t="s">
        <v>65</v>
      </c>
      <c r="C47" s="30" t="s">
        <v>139</v>
      </c>
      <c r="D47" s="31"/>
      <c r="E47" s="31"/>
    </row>
    <row r="48" customFormat="false" ht="13.8" hidden="false" customHeight="false" outlineLevel="0" collapsed="false">
      <c r="A48" s="32" t="n">
        <v>0</v>
      </c>
      <c r="B48" s="33" t="n">
        <v>19</v>
      </c>
      <c r="C48" s="30" t="n">
        <v>0</v>
      </c>
      <c r="D48" s="34" t="s">
        <v>140</v>
      </c>
      <c r="E48" s="34"/>
    </row>
    <row r="49" customFormat="false" ht="13.8" hidden="false" customHeight="false" outlineLevel="0" collapsed="false">
      <c r="A49" s="32" t="n">
        <v>0</v>
      </c>
      <c r="B49" s="33" t="n">
        <v>10</v>
      </c>
      <c r="C49" s="30" t="n">
        <v>18</v>
      </c>
      <c r="D49" s="34" t="s">
        <v>141</v>
      </c>
      <c r="E49" s="34"/>
    </row>
    <row r="50" customFormat="false" ht="13.8" hidden="false" customHeight="false" outlineLevel="0" collapsed="false">
      <c r="A50" s="32" t="n">
        <v>0</v>
      </c>
      <c r="B50" s="33" t="n">
        <v>35</v>
      </c>
      <c r="C50" s="30" t="n">
        <v>2</v>
      </c>
      <c r="D50" s="34" t="s">
        <v>141</v>
      </c>
      <c r="E50" s="34"/>
    </row>
    <row r="51" customFormat="false" ht="13.8" hidden="false" customHeight="false" outlineLevel="0" collapsed="false">
      <c r="A51" s="32" t="n">
        <v>19</v>
      </c>
      <c r="B51" s="33" t="n">
        <v>18</v>
      </c>
      <c r="C51" s="30" t="n">
        <v>0</v>
      </c>
      <c r="D51" s="34" t="s">
        <v>140</v>
      </c>
      <c r="E51" s="34"/>
    </row>
    <row r="52" customFormat="false" ht="13.8" hidden="false" customHeight="false" outlineLevel="0" collapsed="false">
      <c r="A52" s="32" t="n">
        <v>19</v>
      </c>
      <c r="B52" s="33" t="n">
        <v>20</v>
      </c>
      <c r="C52" s="30" t="n">
        <v>15</v>
      </c>
      <c r="D52" s="34" t="s">
        <v>141</v>
      </c>
      <c r="E52" s="34"/>
    </row>
    <row r="53" customFormat="false" ht="13.8" hidden="false" customHeight="false" outlineLevel="0" collapsed="false">
      <c r="A53" s="32" t="n">
        <v>10</v>
      </c>
      <c r="B53" s="33" t="n">
        <v>9</v>
      </c>
      <c r="C53" s="30" t="n">
        <v>0</v>
      </c>
      <c r="D53" s="34" t="s">
        <v>140</v>
      </c>
      <c r="E53" s="34"/>
    </row>
    <row r="54" customFormat="false" ht="13.8" hidden="false" customHeight="false" outlineLevel="0" collapsed="false">
      <c r="A54" s="32" t="n">
        <v>10</v>
      </c>
      <c r="B54" s="33" t="n">
        <v>22</v>
      </c>
      <c r="C54" s="30" t="n">
        <v>22</v>
      </c>
      <c r="D54" s="34" t="s">
        <v>141</v>
      </c>
      <c r="E54" s="34"/>
    </row>
    <row r="55" customFormat="false" ht="13.8" hidden="false" customHeight="false" outlineLevel="0" collapsed="false">
      <c r="A55" s="32" t="n">
        <v>37</v>
      </c>
      <c r="B55" s="33" t="n">
        <v>17</v>
      </c>
      <c r="C55" s="30" t="n">
        <v>0</v>
      </c>
      <c r="D55" s="34" t="s">
        <v>140</v>
      </c>
      <c r="E55" s="34"/>
    </row>
    <row r="56" customFormat="false" ht="13.8" hidden="false" customHeight="false" outlineLevel="0" collapsed="false">
      <c r="A56" s="32" t="n">
        <v>37</v>
      </c>
      <c r="B56" s="33" t="n">
        <v>20</v>
      </c>
      <c r="C56" s="30" t="n">
        <v>15</v>
      </c>
      <c r="D56" s="34" t="s">
        <v>141</v>
      </c>
      <c r="E56" s="34"/>
    </row>
    <row r="57" customFormat="false" ht="13.8" hidden="false" customHeight="false" outlineLevel="0" collapsed="false">
      <c r="A57" s="32" t="n">
        <v>54</v>
      </c>
      <c r="B57" s="33" t="n">
        <v>18</v>
      </c>
      <c r="C57" s="30" t="n">
        <v>0</v>
      </c>
      <c r="D57" s="34" t="s">
        <v>140</v>
      </c>
      <c r="E57" s="34"/>
    </row>
    <row r="62" customFormat="false" ht="14.25" hidden="false" customHeight="true" outlineLevel="0" collapsed="false">
      <c r="A62" s="35" t="s">
        <v>142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</row>
    <row r="63" customFormat="false" ht="13.8" hidden="false" customHeight="false" outlineLevel="0" collapsed="false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</row>
    <row r="64" customFormat="false" ht="13.8" hidden="false" customHeight="false" outlineLevel="0" collapsed="false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</row>
    <row r="65" customFormat="false" ht="13.8" hidden="false" customHeight="false" outlineLevel="0" collapsed="false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</row>
    <row r="66" customFormat="false" ht="13.8" hidden="false" customHeight="false" outlineLevel="0" collapsed="false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</row>
    <row r="67" customFormat="false" ht="13.8" hidden="false" customHeight="false" outlineLevel="0" collapsed="false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</row>
    <row r="68" customFormat="false" ht="13.8" hidden="false" customHeight="false" outlineLevel="0" collapsed="false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</row>
    <row r="69" customFormat="false" ht="13.8" hidden="false" customHeight="false" outlineLevel="0" collapsed="false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</row>
    <row r="70" customFormat="false" ht="13.8" hidden="false" customHeight="false" outlineLevel="0" collapsed="false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</row>
    <row r="71" customFormat="false" ht="13.8" hidden="false" customHeight="false" outlineLevel="0" collapsed="false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</row>
    <row r="72" customFormat="false" ht="13.8" hidden="false" customHeight="false" outlineLevel="0" collapsed="false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</row>
    <row r="73" customFormat="false" ht="13.8" hidden="false" customHeight="true" outlineLevel="0" collapsed="false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</row>
    <row r="74" customFormat="false" ht="13.8" hidden="false" customHeight="false" outlineLevel="0" collapsed="false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</row>
    <row r="75" customFormat="false" ht="13.8" hidden="false" customHeight="false" outlineLevel="0" collapsed="false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</row>
    <row r="76" customFormat="false" ht="13.8" hidden="false" customHeight="false" outlineLevel="0" collapsed="false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</row>
    <row r="77" customFormat="false" ht="13.8" hidden="false" customHeight="false" outlineLevel="0" collapsed="false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</row>
    <row r="78" customFormat="false" ht="13.8" hidden="false" customHeight="false" outlineLevel="0" collapsed="false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</row>
    <row r="79" customFormat="false" ht="13.8" hidden="false" customHeight="false" outlineLevel="0" collapsed="false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</row>
    <row r="80" customFormat="false" ht="13.8" hidden="false" customHeight="false" outlineLevel="0" collapsed="false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</row>
    <row r="81" customFormat="false" ht="13.8" hidden="false" customHeight="false" outlineLevel="0" collapsed="false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</row>
    <row r="82" customFormat="false" ht="13.8" hidden="false" customHeight="false" outlineLevel="0" collapsed="false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</row>
    <row r="83" customFormat="false" ht="13.8" hidden="false" customHeight="false" outlineLevel="0" collapsed="false">
      <c r="A83" s="36"/>
      <c r="B83" s="37"/>
      <c r="C83" s="38"/>
    </row>
    <row r="85" customFormat="false" ht="13.8" hidden="false" customHeight="true" outlineLevel="0" collapsed="false">
      <c r="A85" s="39" t="s">
        <v>65</v>
      </c>
      <c r="B85" s="39" t="n">
        <v>10</v>
      </c>
      <c r="C85" s="39" t="n">
        <v>13</v>
      </c>
      <c r="D85" s="39" t="n">
        <v>24</v>
      </c>
      <c r="E85" s="39" t="n">
        <v>9</v>
      </c>
      <c r="F85" s="39" t="n">
        <v>11</v>
      </c>
      <c r="G85" s="39" t="n">
        <v>17</v>
      </c>
      <c r="H85" s="39" t="n">
        <v>10</v>
      </c>
      <c r="I85" s="39" t="n">
        <v>15</v>
      </c>
      <c r="J85" s="39" t="n">
        <v>15</v>
      </c>
      <c r="K85" s="39" t="n">
        <v>20</v>
      </c>
      <c r="L85" s="40" t="s">
        <v>64</v>
      </c>
      <c r="M85" s="40"/>
    </row>
    <row r="86" customFormat="false" ht="13.8" hidden="false" customHeight="false" outlineLevel="0" collapsed="false">
      <c r="A86" s="39" t="s">
        <v>66</v>
      </c>
      <c r="B86" s="39" t="n">
        <v>5</v>
      </c>
      <c r="C86" s="39" t="n">
        <v>9</v>
      </c>
      <c r="D86" s="39" t="n">
        <v>11</v>
      </c>
      <c r="E86" s="39" t="n">
        <v>6</v>
      </c>
      <c r="F86" s="39" t="n">
        <v>9</v>
      </c>
      <c r="G86" s="39" t="n">
        <v>12</v>
      </c>
      <c r="H86" s="39" t="n">
        <v>7</v>
      </c>
      <c r="I86" s="39" t="n">
        <v>13</v>
      </c>
      <c r="J86" s="39" t="n">
        <v>13</v>
      </c>
      <c r="K86" s="39" t="n">
        <v>15</v>
      </c>
      <c r="L86" s="40"/>
      <c r="M86" s="40"/>
    </row>
    <row r="87" customFormat="false" ht="13.8" hidden="false" customHeight="false" outlineLevel="0" collapsed="false">
      <c r="A87" s="39" t="s">
        <v>67</v>
      </c>
      <c r="B87" s="39" t="n">
        <v>0.08</v>
      </c>
      <c r="C87" s="39" t="n">
        <v>0.25</v>
      </c>
      <c r="D87" s="39" t="n">
        <v>0.1</v>
      </c>
      <c r="E87" s="39" t="n">
        <v>0.15</v>
      </c>
      <c r="F87" s="39" t="n">
        <v>0.3</v>
      </c>
      <c r="G87" s="39" t="n">
        <v>0.2</v>
      </c>
      <c r="H87" s="39" t="n">
        <v>0.08</v>
      </c>
      <c r="I87" s="39" t="n">
        <v>0.4</v>
      </c>
      <c r="J87" s="39" t="n">
        <v>0.2</v>
      </c>
      <c r="K87" s="39" t="n">
        <v>0.1</v>
      </c>
      <c r="L87" s="41" t="n">
        <v>56</v>
      </c>
      <c r="M87" s="41"/>
    </row>
    <row r="88" customFormat="false" ht="13.8" hidden="false" customHeight="false" outlineLevel="0" collapsed="false">
      <c r="A88" s="39" t="s">
        <v>143</v>
      </c>
      <c r="B88" s="39" t="n">
        <v>16</v>
      </c>
      <c r="C88" s="39" t="n">
        <v>9</v>
      </c>
      <c r="D88" s="39" t="n">
        <v>24</v>
      </c>
      <c r="E88" s="39" t="n">
        <v>24</v>
      </c>
      <c r="F88" s="39" t="n">
        <v>39</v>
      </c>
      <c r="G88" s="39" t="n">
        <v>24</v>
      </c>
      <c r="H88" s="39" t="n">
        <v>19</v>
      </c>
      <c r="I88" s="39" t="n">
        <v>39</v>
      </c>
      <c r="J88" s="39" t="n">
        <v>39</v>
      </c>
      <c r="K88" s="39" t="n">
        <v>56</v>
      </c>
      <c r="L88" s="41"/>
      <c r="M88" s="41"/>
    </row>
    <row r="89" customFormat="false" ht="13.8" hidden="false" customHeight="false" outlineLevel="0" collapsed="false">
      <c r="A89" s="39" t="s">
        <v>144</v>
      </c>
      <c r="B89" s="39" t="n">
        <v>0</v>
      </c>
      <c r="C89" s="39" t="n">
        <v>0</v>
      </c>
      <c r="D89" s="39" t="n">
        <v>0</v>
      </c>
      <c r="E89" s="39" t="n">
        <v>15</v>
      </c>
      <c r="F89" s="39" t="n">
        <v>28</v>
      </c>
      <c r="G89" s="39" t="n">
        <v>9</v>
      </c>
      <c r="H89" s="39" t="n">
        <v>9</v>
      </c>
      <c r="I89" s="39" t="n">
        <v>24</v>
      </c>
      <c r="J89" s="39" t="n">
        <v>24</v>
      </c>
      <c r="K89" s="39" t="n">
        <v>39</v>
      </c>
      <c r="L89" s="41"/>
      <c r="M89" s="41"/>
    </row>
    <row r="90" customFormat="false" ht="13.8" hidden="false" customHeight="false" outlineLevel="0" collapsed="false">
      <c r="A90" s="39" t="s">
        <v>145</v>
      </c>
      <c r="B90" s="39" t="n">
        <f aca="false">B88-B89</f>
        <v>16</v>
      </c>
      <c r="C90" s="39" t="n">
        <f aca="false">C88-C89</f>
        <v>9</v>
      </c>
      <c r="D90" s="39" t="n">
        <f aca="false">D88-D89</f>
        <v>24</v>
      </c>
      <c r="E90" s="39" t="n">
        <f aca="false">E88-E89</f>
        <v>9</v>
      </c>
      <c r="F90" s="39" t="n">
        <f aca="false">F88-F89</f>
        <v>11</v>
      </c>
      <c r="G90" s="39" t="n">
        <f aca="false">G88-G89</f>
        <v>15</v>
      </c>
      <c r="H90" s="39" t="n">
        <f aca="false">H88-H89</f>
        <v>10</v>
      </c>
      <c r="I90" s="39" t="n">
        <f aca="false">I88-I89</f>
        <v>15</v>
      </c>
      <c r="J90" s="39" t="n">
        <f aca="false">J88-J89</f>
        <v>15</v>
      </c>
      <c r="K90" s="39" t="n">
        <f aca="false">K88-K89</f>
        <v>17</v>
      </c>
      <c r="L90" s="41"/>
      <c r="M90" s="41"/>
    </row>
    <row r="91" customFormat="false" ht="13.8" hidden="false" customHeight="false" outlineLevel="0" collapsed="false">
      <c r="A91" s="39" t="s">
        <v>146</v>
      </c>
      <c r="B91" s="39" t="n">
        <v>0</v>
      </c>
      <c r="C91" s="39" t="n">
        <v>16</v>
      </c>
      <c r="D91" s="39" t="n">
        <v>0</v>
      </c>
      <c r="E91" s="39" t="n">
        <v>0</v>
      </c>
      <c r="F91" s="39" t="n">
        <v>0</v>
      </c>
      <c r="G91" s="39" t="n">
        <v>10</v>
      </c>
      <c r="H91" s="39" t="n">
        <v>0</v>
      </c>
      <c r="I91" s="39" t="n">
        <v>0</v>
      </c>
      <c r="J91" s="39" t="n">
        <v>0</v>
      </c>
      <c r="K91" s="39" t="n">
        <v>29.9999999999996</v>
      </c>
      <c r="L91" s="41"/>
      <c r="M91" s="41"/>
    </row>
    <row r="92" customFormat="false" ht="13.8" hidden="false" customHeight="false" outlineLevel="0" collapsed="false">
      <c r="A92" s="39" t="s">
        <v>147</v>
      </c>
      <c r="B92" s="39" t="n">
        <f aca="false">10-0.08*B91</f>
        <v>10</v>
      </c>
      <c r="C92" s="39" t="n">
        <f aca="false">13-0.25*C91</f>
        <v>9</v>
      </c>
      <c r="D92" s="39" t="n">
        <f aca="false">24-0.1*D91</f>
        <v>24</v>
      </c>
      <c r="E92" s="39" t="n">
        <f aca="false">9-0.15*E91</f>
        <v>9</v>
      </c>
      <c r="F92" s="39" t="n">
        <f aca="false">11-0.3*F91</f>
        <v>11</v>
      </c>
      <c r="G92" s="39" t="n">
        <f aca="false">17-0.2*G91</f>
        <v>15</v>
      </c>
      <c r="H92" s="39" t="n">
        <f aca="false">10-0.08*H91</f>
        <v>10</v>
      </c>
      <c r="I92" s="39" t="n">
        <f aca="false">15-0.04*I91</f>
        <v>15</v>
      </c>
      <c r="J92" s="39" t="n">
        <f aca="false">15-0.2*J91</f>
        <v>15</v>
      </c>
      <c r="K92" s="39" t="n">
        <f aca="false">20-0.1*K91</f>
        <v>17</v>
      </c>
      <c r="L92" s="41"/>
      <c r="M92" s="41"/>
    </row>
    <row r="93" customFormat="false" ht="13.8" hidden="false" customHeight="false" outlineLevel="0" collapsed="false">
      <c r="A93" s="39" t="s">
        <v>148</v>
      </c>
      <c r="B93" s="39" t="n">
        <f aca="false">B90</f>
        <v>16</v>
      </c>
      <c r="C93" s="39" t="n">
        <f aca="false">C90</f>
        <v>9</v>
      </c>
      <c r="D93" s="39" t="n">
        <f aca="false">D90</f>
        <v>24</v>
      </c>
      <c r="E93" s="39" t="n">
        <f aca="false">E90</f>
        <v>9</v>
      </c>
      <c r="F93" s="39" t="n">
        <f aca="false">F90</f>
        <v>11</v>
      </c>
      <c r="G93" s="39" t="n">
        <f aca="false">G90</f>
        <v>15</v>
      </c>
      <c r="H93" s="39" t="n">
        <f aca="false">H90</f>
        <v>10</v>
      </c>
      <c r="I93" s="39" t="n">
        <f aca="false">I90</f>
        <v>15</v>
      </c>
      <c r="J93" s="39" t="n">
        <f aca="false">J90</f>
        <v>15</v>
      </c>
      <c r="K93" s="39" t="n">
        <f aca="false">K90</f>
        <v>17</v>
      </c>
      <c r="L93" s="41"/>
      <c r="M93" s="41"/>
    </row>
    <row r="94" customFormat="false" ht="13.8" hidden="false" customHeight="false" outlineLevel="0" collapsed="false">
      <c r="A94" s="42" t="s">
        <v>149</v>
      </c>
      <c r="B94" s="42" t="n">
        <f aca="false">SUM(B91:K91)</f>
        <v>55.9999999999996</v>
      </c>
      <c r="C94" s="43"/>
      <c r="D94" s="43"/>
      <c r="E94" s="43"/>
      <c r="F94" s="43"/>
      <c r="G94" s="43"/>
      <c r="H94" s="43"/>
      <c r="I94" s="43"/>
      <c r="J94" s="43"/>
      <c r="K94" s="43"/>
      <c r="L94" s="41"/>
      <c r="M94" s="41"/>
    </row>
  </sheetData>
  <mergeCells count="33">
    <mergeCell ref="A5:D5"/>
    <mergeCell ref="A9:C10"/>
    <mergeCell ref="A13:A14"/>
    <mergeCell ref="B13:K13"/>
    <mergeCell ref="L13:M14"/>
    <mergeCell ref="L15:M17"/>
    <mergeCell ref="A32:B32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A62:N82"/>
    <mergeCell ref="L85:M86"/>
    <mergeCell ref="L87:M9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5:AB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86" activeCellId="0" sqref="S86"/>
    </sheetView>
  </sheetViews>
  <sheetFormatPr defaultColWidth="11.53515625" defaultRowHeight="13.8" zeroHeight="false" outlineLevelRow="0" outlineLevelCol="0"/>
  <cols>
    <col collapsed="false" customWidth="true" hidden="false" outlineLevel="0" max="28" min="1" style="0" width="8.68"/>
  </cols>
  <sheetData>
    <row r="5" customFormat="false" ht="13.8" hidden="false" customHeight="false" outlineLevel="0" collapsed="false">
      <c r="A5" s="16"/>
      <c r="B5" s="16"/>
      <c r="C5" s="16"/>
      <c r="D5" s="16"/>
    </row>
    <row r="9" customFormat="false" ht="13.8" hidden="false" customHeight="false" outlineLevel="0" collapsed="false">
      <c r="A9" s="17" t="s">
        <v>60</v>
      </c>
      <c r="B9" s="17"/>
      <c r="C9" s="17"/>
    </row>
    <row r="10" customFormat="false" ht="13.8" hidden="false" customHeight="false" outlineLevel="0" collapsed="false">
      <c r="A10" s="17"/>
      <c r="B10" s="17" t="s">
        <v>61</v>
      </c>
      <c r="C10" s="17"/>
    </row>
    <row r="13" customFormat="false" ht="14.25" hidden="false" customHeight="true" outlineLevel="0" collapsed="false">
      <c r="A13" s="18" t="s">
        <v>62</v>
      </c>
      <c r="B13" s="19" t="s">
        <v>63</v>
      </c>
      <c r="C13" s="19"/>
      <c r="D13" s="19"/>
      <c r="E13" s="19"/>
      <c r="F13" s="19"/>
      <c r="G13" s="19"/>
      <c r="H13" s="19"/>
      <c r="I13" s="19"/>
      <c r="J13" s="19"/>
      <c r="K13" s="19"/>
      <c r="L13" s="18" t="s">
        <v>64</v>
      </c>
      <c r="M13" s="18"/>
    </row>
    <row r="14" customFormat="false" ht="13.8" hidden="false" customHeight="false" outlineLevel="0" collapsed="false">
      <c r="A14" s="18"/>
      <c r="B14" s="20" t="n">
        <v>1.2</v>
      </c>
      <c r="C14" s="20" t="n">
        <v>1.3</v>
      </c>
      <c r="D14" s="20" t="n">
        <v>1.4</v>
      </c>
      <c r="E14" s="20" t="n">
        <v>2.4</v>
      </c>
      <c r="F14" s="20" t="n">
        <v>2.5</v>
      </c>
      <c r="G14" s="20" t="n">
        <v>3.4</v>
      </c>
      <c r="H14" s="20" t="n">
        <v>3.6</v>
      </c>
      <c r="I14" s="20" t="n">
        <v>4.5</v>
      </c>
      <c r="J14" s="20" t="n">
        <v>4.6</v>
      </c>
      <c r="K14" s="20" t="n">
        <v>5.6</v>
      </c>
      <c r="L14" s="18"/>
      <c r="M14" s="18"/>
    </row>
    <row r="15" customFormat="false" ht="13.8" hidden="false" customHeight="false" outlineLevel="0" collapsed="false">
      <c r="A15" s="21" t="s">
        <v>65</v>
      </c>
      <c r="B15" s="21" t="n">
        <v>19</v>
      </c>
      <c r="C15" s="21" t="n">
        <v>10</v>
      </c>
      <c r="D15" s="21" t="n">
        <v>35</v>
      </c>
      <c r="E15" s="21" t="n">
        <v>18</v>
      </c>
      <c r="F15" s="21" t="n">
        <v>20</v>
      </c>
      <c r="G15" s="21" t="n">
        <v>9</v>
      </c>
      <c r="H15" s="21" t="n">
        <v>22</v>
      </c>
      <c r="I15" s="21" t="n">
        <v>17</v>
      </c>
      <c r="J15" s="21" t="n">
        <v>20</v>
      </c>
      <c r="K15" s="21" t="n">
        <v>18</v>
      </c>
      <c r="L15" s="22" t="n">
        <v>56</v>
      </c>
      <c r="M15" s="22"/>
    </row>
    <row r="16" customFormat="false" ht="13.8" hidden="false" customHeight="false" outlineLevel="0" collapsed="false">
      <c r="A16" s="21" t="s">
        <v>66</v>
      </c>
      <c r="B16" s="21" t="n">
        <v>16</v>
      </c>
      <c r="C16" s="21" t="n">
        <v>5</v>
      </c>
      <c r="D16" s="21" t="n">
        <v>25</v>
      </c>
      <c r="E16" s="21" t="n">
        <v>13</v>
      </c>
      <c r="F16" s="21" t="n">
        <v>15</v>
      </c>
      <c r="G16" s="21" t="n">
        <v>6</v>
      </c>
      <c r="H16" s="21" t="n">
        <v>17</v>
      </c>
      <c r="I16" s="21" t="n">
        <v>13</v>
      </c>
      <c r="J16" s="21" t="n">
        <v>16</v>
      </c>
      <c r="K16" s="21" t="n">
        <v>14</v>
      </c>
      <c r="L16" s="22"/>
      <c r="M16" s="22"/>
    </row>
    <row r="17" customFormat="false" ht="13.8" hidden="false" customHeight="false" outlineLevel="0" collapsed="false">
      <c r="A17" s="21" t="s">
        <v>67</v>
      </c>
      <c r="B17" s="21" t="n">
        <v>0.25</v>
      </c>
      <c r="C17" s="21" t="n">
        <v>0.07</v>
      </c>
      <c r="D17" s="21" t="n">
        <v>0.1</v>
      </c>
      <c r="E17" s="21" t="n">
        <v>0.2</v>
      </c>
      <c r="F17" s="21" t="n">
        <v>0.13</v>
      </c>
      <c r="G17" s="21" t="n">
        <v>0.15</v>
      </c>
      <c r="H17" s="21" t="n">
        <v>0.06</v>
      </c>
      <c r="I17" s="21" t="n">
        <v>0.4</v>
      </c>
      <c r="J17" s="21" t="n">
        <v>0.2</v>
      </c>
      <c r="K17" s="21" t="n">
        <v>0.1</v>
      </c>
      <c r="L17" s="22"/>
      <c r="M17" s="22"/>
    </row>
    <row r="20" customFormat="false" ht="13.8" hidden="false" customHeight="false" outlineLevel="0" collapsed="false">
      <c r="A20" s="23" t="s">
        <v>63</v>
      </c>
      <c r="B20" s="23" t="s">
        <v>65</v>
      </c>
      <c r="C20" s="24" t="s">
        <v>68</v>
      </c>
      <c r="D20" s="24" t="s">
        <v>69</v>
      </c>
      <c r="E20" s="24" t="s">
        <v>70</v>
      </c>
      <c r="F20" s="24" t="s">
        <v>71</v>
      </c>
      <c r="G20" s="25" t="s">
        <v>72</v>
      </c>
      <c r="H20" s="25" t="s">
        <v>73</v>
      </c>
      <c r="I20" s="25" t="s">
        <v>74</v>
      </c>
      <c r="J20" s="25" t="s">
        <v>75</v>
      </c>
      <c r="K20" s="25" t="s">
        <v>76</v>
      </c>
      <c r="L20" s="25" t="s">
        <v>77</v>
      </c>
      <c r="M20" s="25" t="s">
        <v>78</v>
      </c>
      <c r="N20" s="25" t="s">
        <v>79</v>
      </c>
    </row>
    <row r="21" customFormat="false" ht="13.8" hidden="false" customHeight="false" outlineLevel="0" collapsed="false">
      <c r="A21" s="23" t="s">
        <v>80</v>
      </c>
      <c r="B21" s="23" t="n">
        <v>19</v>
      </c>
      <c r="C21" s="24" t="n">
        <v>1</v>
      </c>
      <c r="D21" s="24" t="n">
        <v>0</v>
      </c>
      <c r="E21" s="24" t="n">
        <f aca="false">$B$43-J42</f>
        <v>0</v>
      </c>
      <c r="F21" s="24" t="n">
        <f aca="false">E21-D21</f>
        <v>0</v>
      </c>
      <c r="G21" s="25" t="n">
        <f aca="false">D21</f>
        <v>0</v>
      </c>
      <c r="H21" s="25" t="n">
        <f aca="false">B21+G21</f>
        <v>19</v>
      </c>
      <c r="I21" s="25" t="n">
        <f aca="false">E22</f>
        <v>19</v>
      </c>
      <c r="J21" s="25" t="n">
        <f aca="false">I21-B21</f>
        <v>0</v>
      </c>
      <c r="K21" s="25" t="n">
        <f aca="false">I21-G21-B21</f>
        <v>0</v>
      </c>
      <c r="L21" s="25" t="n">
        <f aca="false">D22-E21-B21</f>
        <v>0</v>
      </c>
      <c r="M21" s="25" t="n">
        <f aca="false">E22-E21-B21</f>
        <v>0</v>
      </c>
      <c r="N21" s="25" t="n">
        <f aca="false">D22-D21-B21</f>
        <v>0</v>
      </c>
    </row>
    <row r="22" customFormat="false" ht="13.8" hidden="false" customHeight="false" outlineLevel="0" collapsed="false">
      <c r="A22" s="23" t="s">
        <v>81</v>
      </c>
      <c r="B22" s="23" t="n">
        <v>10</v>
      </c>
      <c r="C22" s="24" t="n">
        <v>2</v>
      </c>
      <c r="D22" s="24" t="n">
        <f aca="false">B21</f>
        <v>19</v>
      </c>
      <c r="E22" s="24" t="n">
        <f aca="false">$B$43-MAX(L42:P42)</f>
        <v>19</v>
      </c>
      <c r="F22" s="24" t="n">
        <f aca="false">E22-D22</f>
        <v>0</v>
      </c>
      <c r="G22" s="25" t="n">
        <f aca="false">D21</f>
        <v>0</v>
      </c>
      <c r="H22" s="25" t="n">
        <f aca="false">B22+G22</f>
        <v>10</v>
      </c>
      <c r="I22" s="25" t="n">
        <f aca="false">E23</f>
        <v>28</v>
      </c>
      <c r="J22" s="25" t="n">
        <f aca="false">I22-B22</f>
        <v>18</v>
      </c>
      <c r="K22" s="25" t="n">
        <f aca="false">I22-G22-B22</f>
        <v>18</v>
      </c>
      <c r="L22" s="25" t="n">
        <f aca="false">D23-E21-B22</f>
        <v>0</v>
      </c>
      <c r="M22" s="25" t="n">
        <f aca="false">E23-E21-B22</f>
        <v>18</v>
      </c>
      <c r="N22" s="25" t="n">
        <f aca="false">D23-D21-B22</f>
        <v>0</v>
      </c>
    </row>
    <row r="23" customFormat="false" ht="13.8" hidden="false" customHeight="false" outlineLevel="0" collapsed="false">
      <c r="A23" s="23" t="s">
        <v>82</v>
      </c>
      <c r="B23" s="23" t="n">
        <v>35</v>
      </c>
      <c r="C23" s="24" t="n">
        <v>3</v>
      </c>
      <c r="D23" s="24" t="n">
        <f aca="false">B22</f>
        <v>10</v>
      </c>
      <c r="E23" s="24" t="n">
        <f aca="false">$B$43-MAX(R42:V42)</f>
        <v>28</v>
      </c>
      <c r="F23" s="24" t="n">
        <f aca="false">E23-D23</f>
        <v>18</v>
      </c>
      <c r="G23" s="25" t="n">
        <f aca="false">D21</f>
        <v>0</v>
      </c>
      <c r="H23" s="25" t="n">
        <f aca="false">B23+G23</f>
        <v>35</v>
      </c>
      <c r="I23" s="25" t="n">
        <f aca="false">E24</f>
        <v>37</v>
      </c>
      <c r="J23" s="25" t="n">
        <f aca="false">I23-B23</f>
        <v>2</v>
      </c>
      <c r="K23" s="25" t="n">
        <f aca="false">I23-G23-B23</f>
        <v>2</v>
      </c>
      <c r="L23" s="25" t="n">
        <f aca="false">D24-E21-B23</f>
        <v>2</v>
      </c>
      <c r="M23" s="25" t="n">
        <f aca="false">E24-E21-B23</f>
        <v>2</v>
      </c>
      <c r="N23" s="25" t="n">
        <f aca="false">D24-D21-B23</f>
        <v>2</v>
      </c>
    </row>
    <row r="24" customFormat="false" ht="13.8" hidden="false" customHeight="false" outlineLevel="0" collapsed="false">
      <c r="A24" s="23" t="s">
        <v>83</v>
      </c>
      <c r="B24" s="23" t="n">
        <v>18</v>
      </c>
      <c r="C24" s="24" t="n">
        <v>4</v>
      </c>
      <c r="D24" s="24" t="n">
        <v>37</v>
      </c>
      <c r="E24" s="24" t="n">
        <f aca="false">$B$43-MAX(X42:Z42)</f>
        <v>37</v>
      </c>
      <c r="F24" s="24" t="n">
        <f aca="false">E24-D24</f>
        <v>0</v>
      </c>
      <c r="G24" s="25" t="n">
        <f aca="false">D22</f>
        <v>19</v>
      </c>
      <c r="H24" s="25" t="n">
        <f aca="false">B24+G24</f>
        <v>37</v>
      </c>
      <c r="I24" s="25" t="n">
        <f aca="false">E24</f>
        <v>37</v>
      </c>
      <c r="J24" s="25" t="n">
        <f aca="false">I24-B24</f>
        <v>19</v>
      </c>
      <c r="K24" s="25" t="n">
        <f aca="false">I24-G24-B24</f>
        <v>0</v>
      </c>
      <c r="L24" s="25" t="n">
        <f aca="false">D24-E22-B24</f>
        <v>0</v>
      </c>
      <c r="M24" s="25" t="n">
        <f aca="false">E24-E22-B24</f>
        <v>0</v>
      </c>
      <c r="N24" s="25" t="n">
        <f aca="false">D24-D22-B24</f>
        <v>0</v>
      </c>
    </row>
    <row r="25" customFormat="false" ht="13.8" hidden="false" customHeight="false" outlineLevel="0" collapsed="false">
      <c r="A25" s="23" t="s">
        <v>84</v>
      </c>
      <c r="B25" s="23" t="n">
        <v>20</v>
      </c>
      <c r="C25" s="24" t="n">
        <v>5</v>
      </c>
      <c r="D25" s="24" t="n">
        <v>54</v>
      </c>
      <c r="E25" s="24" t="n">
        <f aca="false">$B$43-AB42</f>
        <v>54</v>
      </c>
      <c r="F25" s="24" t="n">
        <f aca="false">E25-D25</f>
        <v>0</v>
      </c>
      <c r="G25" s="25" t="n">
        <f aca="false">D22</f>
        <v>19</v>
      </c>
      <c r="H25" s="25" t="n">
        <f aca="false">B25+G25</f>
        <v>39</v>
      </c>
      <c r="I25" s="25" t="n">
        <f aca="false">E25</f>
        <v>54</v>
      </c>
      <c r="J25" s="25" t="n">
        <f aca="false">I25-B25</f>
        <v>34</v>
      </c>
      <c r="K25" s="25" t="n">
        <f aca="false">I25-G25-B25</f>
        <v>15</v>
      </c>
      <c r="L25" s="25" t="n">
        <f aca="false">D25-E22-B25</f>
        <v>15</v>
      </c>
      <c r="M25" s="25" t="n">
        <f aca="false">E25-E22-B25</f>
        <v>15</v>
      </c>
      <c r="N25" s="25" t="n">
        <f aca="false">D25-D22-B25</f>
        <v>15</v>
      </c>
    </row>
    <row r="26" customFormat="false" ht="13.8" hidden="false" customHeight="false" outlineLevel="0" collapsed="false">
      <c r="A26" s="23" t="s">
        <v>85</v>
      </c>
      <c r="B26" s="23" t="n">
        <v>9</v>
      </c>
      <c r="C26" s="24" t="n">
        <v>6</v>
      </c>
      <c r="D26" s="24" t="n">
        <v>72</v>
      </c>
      <c r="E26" s="24" t="n">
        <f aca="false">$B$43</f>
        <v>72</v>
      </c>
      <c r="F26" s="24" t="n">
        <f aca="false">E26-D26</f>
        <v>0</v>
      </c>
      <c r="G26" s="25" t="n">
        <f aca="false">D23</f>
        <v>10</v>
      </c>
      <c r="H26" s="25" t="n">
        <f aca="false">B26+G26</f>
        <v>19</v>
      </c>
      <c r="I26" s="25" t="n">
        <f aca="false">E24</f>
        <v>37</v>
      </c>
      <c r="J26" s="25" t="n">
        <f aca="false">I26-B26</f>
        <v>28</v>
      </c>
      <c r="K26" s="25" t="n">
        <f aca="false">I26-G26-B26</f>
        <v>18</v>
      </c>
      <c r="L26" s="25" t="n">
        <f aca="false">D24-E23-B26</f>
        <v>0</v>
      </c>
      <c r="M26" s="25" t="n">
        <f aca="false">E24-E23-B26</f>
        <v>0</v>
      </c>
      <c r="N26" s="25" t="n">
        <f aca="false">D24-D23-B26</f>
        <v>18</v>
      </c>
    </row>
    <row r="27" customFormat="false" ht="13.8" hidden="false" customHeight="false" outlineLevel="0" collapsed="false">
      <c r="A27" s="23" t="s">
        <v>86</v>
      </c>
      <c r="B27" s="23" t="n">
        <v>22</v>
      </c>
      <c r="C27" s="26"/>
      <c r="D27" s="26"/>
      <c r="E27" s="26"/>
      <c r="F27" s="26"/>
      <c r="G27" s="25" t="n">
        <f aca="false">D23</f>
        <v>10</v>
      </c>
      <c r="H27" s="25" t="n">
        <f aca="false">B27+G27</f>
        <v>32</v>
      </c>
      <c r="I27" s="25" t="n">
        <f aca="false">E26</f>
        <v>72</v>
      </c>
      <c r="J27" s="25" t="n">
        <f aca="false">I27-B27</f>
        <v>50</v>
      </c>
      <c r="K27" s="25" t="n">
        <f aca="false">I27-G27-B27</f>
        <v>40</v>
      </c>
      <c r="L27" s="25" t="n">
        <f aca="false">D26-E23-B27</f>
        <v>22</v>
      </c>
      <c r="M27" s="25" t="n">
        <f aca="false">E26-E23-B27</f>
        <v>22</v>
      </c>
      <c r="N27" s="25" t="n">
        <f aca="false">D26-D23-B27</f>
        <v>40</v>
      </c>
    </row>
    <row r="28" customFormat="false" ht="13.8" hidden="false" customHeight="false" outlineLevel="0" collapsed="false">
      <c r="A28" s="23" t="s">
        <v>87</v>
      </c>
      <c r="B28" s="23" t="n">
        <v>17</v>
      </c>
      <c r="C28" s="26"/>
      <c r="D28" s="26"/>
      <c r="E28" s="26"/>
      <c r="F28" s="26"/>
      <c r="G28" s="25" t="n">
        <f aca="false">D24</f>
        <v>37</v>
      </c>
      <c r="H28" s="25" t="n">
        <f aca="false">B28+G28</f>
        <v>54</v>
      </c>
      <c r="I28" s="25" t="n">
        <f aca="false">E25</f>
        <v>54</v>
      </c>
      <c r="J28" s="25" t="n">
        <f aca="false">I28-B28</f>
        <v>37</v>
      </c>
      <c r="K28" s="25" t="n">
        <f aca="false">I28-G28-B28</f>
        <v>0</v>
      </c>
      <c r="L28" s="25" t="n">
        <f aca="false">D25-E24-B28</f>
        <v>0</v>
      </c>
      <c r="M28" s="25" t="n">
        <f aca="false">E25-E24-B28</f>
        <v>0</v>
      </c>
      <c r="N28" s="25" t="n">
        <f aca="false">D25-D24-B28</f>
        <v>0</v>
      </c>
    </row>
    <row r="29" customFormat="false" ht="13.8" hidden="false" customHeight="false" outlineLevel="0" collapsed="false">
      <c r="A29" s="23" t="s">
        <v>88</v>
      </c>
      <c r="B29" s="23" t="n">
        <v>20</v>
      </c>
      <c r="C29" s="26"/>
      <c r="D29" s="26"/>
      <c r="E29" s="26"/>
      <c r="F29" s="26"/>
      <c r="G29" s="25" t="n">
        <f aca="false">D24</f>
        <v>37</v>
      </c>
      <c r="H29" s="25" t="n">
        <f aca="false">B29+G29</f>
        <v>57</v>
      </c>
      <c r="I29" s="25" t="n">
        <f aca="false">E26</f>
        <v>72</v>
      </c>
      <c r="J29" s="25" t="n">
        <f aca="false">I29-B29</f>
        <v>52</v>
      </c>
      <c r="K29" s="25" t="n">
        <f aca="false">I29-G29-B29</f>
        <v>15</v>
      </c>
      <c r="L29" s="25" t="n">
        <f aca="false">D26-E24-B29</f>
        <v>15</v>
      </c>
      <c r="M29" s="25" t="n">
        <f aca="false">E26-E24-B29</f>
        <v>15</v>
      </c>
      <c r="N29" s="25" t="n">
        <f aca="false">D26-D24-B29</f>
        <v>15</v>
      </c>
    </row>
    <row r="30" customFormat="false" ht="13.8" hidden="false" customHeight="false" outlineLevel="0" collapsed="false">
      <c r="A30" s="23" t="s">
        <v>89</v>
      </c>
      <c r="B30" s="23" t="n">
        <v>18</v>
      </c>
      <c r="C30" s="26"/>
      <c r="D30" s="26"/>
      <c r="E30" s="26"/>
      <c r="F30" s="26"/>
      <c r="G30" s="25" t="n">
        <f aca="false">D25</f>
        <v>54</v>
      </c>
      <c r="H30" s="25" t="n">
        <f aca="false">B30+G30</f>
        <v>72</v>
      </c>
      <c r="I30" s="25" t="n">
        <f aca="false">E26</f>
        <v>72</v>
      </c>
      <c r="J30" s="25" t="n">
        <f aca="false">I30-B30</f>
        <v>54</v>
      </c>
      <c r="K30" s="25" t="n">
        <f aca="false">I30-G30-B30</f>
        <v>0</v>
      </c>
      <c r="L30" s="25" t="n">
        <f aca="false">D26-E25-B30</f>
        <v>0</v>
      </c>
      <c r="M30" s="25" t="n">
        <f aca="false">E26-E25-B30</f>
        <v>0</v>
      </c>
      <c r="N30" s="25" t="n">
        <f aca="false">D26-D25-B30</f>
        <v>0</v>
      </c>
    </row>
    <row r="32" customFormat="false" ht="13.8" hidden="false" customHeight="false" outlineLevel="0" collapsed="false">
      <c r="A32" s="27" t="s">
        <v>90</v>
      </c>
      <c r="B32" s="27"/>
      <c r="C32" s="11" t="s">
        <v>91</v>
      </c>
      <c r="D32" s="11"/>
      <c r="E32" s="11" t="s">
        <v>92</v>
      </c>
      <c r="F32" s="11"/>
      <c r="G32" s="11" t="s">
        <v>93</v>
      </c>
      <c r="H32" s="11"/>
      <c r="I32" s="11" t="s">
        <v>94</v>
      </c>
      <c r="J32" s="11"/>
      <c r="K32" s="11" t="s">
        <v>95</v>
      </c>
      <c r="L32" s="11"/>
      <c r="M32" s="11" t="s">
        <v>96</v>
      </c>
      <c r="N32" s="11"/>
      <c r="O32" s="11" t="s">
        <v>97</v>
      </c>
      <c r="P32" s="11"/>
      <c r="Q32" s="11" t="s">
        <v>98</v>
      </c>
      <c r="R32" s="11"/>
      <c r="S32" s="11" t="s">
        <v>99</v>
      </c>
      <c r="T32" s="11"/>
      <c r="U32" s="11" t="s">
        <v>100</v>
      </c>
      <c r="V32" s="11"/>
      <c r="W32" s="11" t="s">
        <v>101</v>
      </c>
      <c r="X32" s="11"/>
      <c r="Y32" s="11" t="s">
        <v>102</v>
      </c>
      <c r="Z32" s="11"/>
      <c r="AA32" s="11" t="s">
        <v>103</v>
      </c>
      <c r="AB32" s="11"/>
    </row>
    <row r="33" customFormat="false" ht="13.8" hidden="false" customHeight="false" outlineLevel="0" collapsed="false">
      <c r="A33" s="28" t="s">
        <v>104</v>
      </c>
      <c r="B33" s="9" t="n">
        <f aca="false">B21</f>
        <v>19</v>
      </c>
      <c r="C33" s="9" t="s">
        <v>105</v>
      </c>
      <c r="D33" s="9" t="n">
        <f aca="false">B22</f>
        <v>10</v>
      </c>
      <c r="E33" s="9" t="s">
        <v>106</v>
      </c>
      <c r="F33" s="9" t="n">
        <f aca="false">B23</f>
        <v>35</v>
      </c>
      <c r="G33" s="9" t="s">
        <v>107</v>
      </c>
      <c r="H33" s="9" t="n">
        <f aca="false">B21+B25</f>
        <v>39</v>
      </c>
      <c r="I33" s="9" t="s">
        <v>108</v>
      </c>
      <c r="J33" s="9" t="n">
        <f aca="false">B22+B27</f>
        <v>32</v>
      </c>
      <c r="K33" s="9" t="s">
        <v>109</v>
      </c>
      <c r="L33" s="9" t="n">
        <f aca="false">B24</f>
        <v>18</v>
      </c>
      <c r="M33" s="9" t="s">
        <v>110</v>
      </c>
      <c r="N33" s="9" t="n">
        <f aca="false">B25</f>
        <v>20</v>
      </c>
      <c r="O33" s="9" t="s">
        <v>111</v>
      </c>
      <c r="P33" s="9" t="n">
        <f aca="false">B24+B29</f>
        <v>38</v>
      </c>
      <c r="Q33" s="9" t="s">
        <v>112</v>
      </c>
      <c r="R33" s="9" t="n">
        <f aca="false">B26</f>
        <v>9</v>
      </c>
      <c r="S33" s="9" t="s">
        <v>113</v>
      </c>
      <c r="T33" s="9" t="n">
        <f aca="false">B26+B28</f>
        <v>26</v>
      </c>
      <c r="U33" s="9" t="s">
        <v>114</v>
      </c>
      <c r="V33" s="9" t="n">
        <f aca="false">B27</f>
        <v>22</v>
      </c>
      <c r="W33" s="9" t="s">
        <v>115</v>
      </c>
      <c r="X33" s="9" t="n">
        <f aca="false">B28</f>
        <v>17</v>
      </c>
      <c r="Y33" s="9" t="s">
        <v>116</v>
      </c>
      <c r="Z33" s="9" t="n">
        <f aca="false">B29</f>
        <v>20</v>
      </c>
      <c r="AA33" s="9" t="s">
        <v>117</v>
      </c>
      <c r="AB33" s="9" t="n">
        <f aca="false">B30</f>
        <v>18</v>
      </c>
    </row>
    <row r="34" customFormat="false" ht="13.8" hidden="false" customHeight="false" outlineLevel="0" collapsed="false">
      <c r="E34" s="9" t="s">
        <v>118</v>
      </c>
      <c r="F34" s="9" t="n">
        <f aca="false">B21+B24</f>
        <v>37</v>
      </c>
      <c r="G34" s="9" t="s">
        <v>119</v>
      </c>
      <c r="H34" s="9" t="n">
        <f aca="false">B23+B28</f>
        <v>52</v>
      </c>
      <c r="I34" s="9" t="s">
        <v>120</v>
      </c>
      <c r="J34" s="9" t="n">
        <f aca="false">B23+B29</f>
        <v>55</v>
      </c>
      <c r="M34" s="29" t="s">
        <v>121</v>
      </c>
      <c r="N34" s="9" t="n">
        <f aca="false">B24+B28</f>
        <v>35</v>
      </c>
      <c r="O34" s="9" t="s">
        <v>122</v>
      </c>
      <c r="P34" s="9" t="n">
        <f aca="false">B25+B30</f>
        <v>38</v>
      </c>
      <c r="U34" s="9" t="s">
        <v>123</v>
      </c>
      <c r="V34" s="9" t="n">
        <f aca="false">B26+B29</f>
        <v>29</v>
      </c>
      <c r="Y34" s="9" t="s">
        <v>124</v>
      </c>
      <c r="Z34" s="9" t="n">
        <f aca="false">B28+B30</f>
        <v>35</v>
      </c>
    </row>
    <row r="35" customFormat="false" ht="13.8" hidden="false" customHeight="false" outlineLevel="0" collapsed="false">
      <c r="E35" s="9" t="s">
        <v>125</v>
      </c>
      <c r="F35" s="9" t="n">
        <f aca="false">B22+B26</f>
        <v>19</v>
      </c>
      <c r="G35" s="9" t="s">
        <v>126</v>
      </c>
      <c r="H35" s="9" t="n">
        <f aca="false">B21+B24+B28</f>
        <v>54</v>
      </c>
      <c r="I35" s="9" t="s">
        <v>127</v>
      </c>
      <c r="J35" s="9" t="n">
        <f aca="false">B21+B24+B29</f>
        <v>57</v>
      </c>
      <c r="O35" s="9" t="s">
        <v>128</v>
      </c>
      <c r="P35" s="9" t="n">
        <f aca="false">B24+B28+B30</f>
        <v>53</v>
      </c>
      <c r="U35" s="9" t="s">
        <v>129</v>
      </c>
      <c r="V35" s="9" t="n">
        <f aca="false">B26+B28+B30</f>
        <v>44</v>
      </c>
    </row>
    <row r="36" customFormat="false" ht="13.8" hidden="false" customHeight="false" outlineLevel="0" collapsed="false">
      <c r="G36" s="9" t="s">
        <v>130</v>
      </c>
      <c r="H36" s="9" t="n">
        <f aca="false">B22+B26+B28</f>
        <v>36</v>
      </c>
      <c r="I36" s="9" t="s">
        <v>131</v>
      </c>
      <c r="J36" s="9" t="n">
        <f aca="false">B22+B26+B29</f>
        <v>39</v>
      </c>
    </row>
    <row r="37" customFormat="false" ht="13.8" hidden="false" customHeight="false" outlineLevel="0" collapsed="false">
      <c r="I37" s="9" t="s">
        <v>132</v>
      </c>
      <c r="J37" s="9" t="n">
        <f aca="false">B21+B25+B30</f>
        <v>57</v>
      </c>
    </row>
    <row r="38" customFormat="false" ht="13.8" hidden="false" customHeight="false" outlineLevel="0" collapsed="false">
      <c r="I38" s="9" t="s">
        <v>133</v>
      </c>
      <c r="J38" s="9" t="n">
        <f aca="false">B23+B28+B30</f>
        <v>70</v>
      </c>
    </row>
    <row r="39" customFormat="false" ht="13.8" hidden="false" customHeight="false" outlineLevel="0" collapsed="false">
      <c r="I39" s="9" t="s">
        <v>134</v>
      </c>
      <c r="J39" s="9" t="n">
        <f aca="false">B21+B24+B28+B30</f>
        <v>72</v>
      </c>
    </row>
    <row r="40" customFormat="false" ht="13.8" hidden="false" customHeight="false" outlineLevel="0" collapsed="false">
      <c r="I40" s="9" t="s">
        <v>135</v>
      </c>
      <c r="J40" s="9" t="n">
        <f aca="false">B22+B26+B28+B30</f>
        <v>54</v>
      </c>
    </row>
    <row r="42" customFormat="false" ht="13.8" hidden="false" customHeight="false" outlineLevel="0" collapsed="false">
      <c r="A42" s="9" t="s">
        <v>136</v>
      </c>
      <c r="B42" s="13" t="n">
        <f aca="false">MAX(B33)</f>
        <v>19</v>
      </c>
      <c r="C42" s="9"/>
      <c r="D42" s="13" t="n">
        <f aca="false">MAX(D33)</f>
        <v>10</v>
      </c>
      <c r="E42" s="9"/>
      <c r="F42" s="13" t="n">
        <f aca="false">MAX(F33:F35)</f>
        <v>37</v>
      </c>
      <c r="G42" s="9"/>
      <c r="H42" s="13" t="n">
        <f aca="false">MAX(H33:H36)</f>
        <v>54</v>
      </c>
      <c r="I42" s="9"/>
      <c r="J42" s="13" t="n">
        <f aca="false">MAX(J33:J40)</f>
        <v>72</v>
      </c>
      <c r="K42" s="9"/>
      <c r="L42" s="13" t="n">
        <f aca="false">MAX(L33:L40)</f>
        <v>18</v>
      </c>
      <c r="M42" s="9"/>
      <c r="N42" s="13" t="n">
        <f aca="false">MAX(N33:N40)</f>
        <v>35</v>
      </c>
      <c r="O42" s="9"/>
      <c r="P42" s="13" t="n">
        <f aca="false">MAX(P33:P40)</f>
        <v>53</v>
      </c>
      <c r="Q42" s="9"/>
      <c r="R42" s="13" t="n">
        <f aca="false">MAX(R33:R40)</f>
        <v>9</v>
      </c>
      <c r="S42" s="9"/>
      <c r="T42" s="13" t="n">
        <f aca="false">MAX(T33:T40)</f>
        <v>26</v>
      </c>
      <c r="U42" s="9"/>
      <c r="V42" s="13" t="n">
        <f aca="false">MAX(V33:V40)</f>
        <v>44</v>
      </c>
      <c r="W42" s="9"/>
      <c r="X42" s="13" t="n">
        <f aca="false">MAX(X33:X40)</f>
        <v>17</v>
      </c>
      <c r="Y42" s="9"/>
      <c r="Z42" s="13" t="n">
        <f aca="false">MAX(Z33:Z40)</f>
        <v>35</v>
      </c>
      <c r="AA42" s="9"/>
      <c r="AB42" s="13" t="n">
        <f aca="false">MAX(AB33:AB40)</f>
        <v>18</v>
      </c>
    </row>
    <row r="43" customFormat="false" ht="13.8" hidden="false" customHeight="false" outlineLevel="0" collapsed="false">
      <c r="A43" s="14" t="s">
        <v>137</v>
      </c>
      <c r="B43" s="14" t="n">
        <f aca="false">MAX(B42:AB42)</f>
        <v>72</v>
      </c>
    </row>
    <row r="47" customFormat="false" ht="13.8" hidden="false" customHeight="false" outlineLevel="0" collapsed="false">
      <c r="A47" s="30" t="s">
        <v>138</v>
      </c>
      <c r="B47" s="30" t="s">
        <v>65</v>
      </c>
      <c r="C47" s="30" t="s">
        <v>139</v>
      </c>
      <c r="D47" s="31"/>
      <c r="E47" s="31"/>
    </row>
    <row r="48" customFormat="false" ht="13.8" hidden="false" customHeight="false" outlineLevel="0" collapsed="false">
      <c r="A48" s="32" t="n">
        <v>0</v>
      </c>
      <c r="B48" s="33" t="n">
        <v>19</v>
      </c>
      <c r="C48" s="30" t="n">
        <v>0</v>
      </c>
      <c r="D48" s="34" t="s">
        <v>140</v>
      </c>
      <c r="E48" s="34"/>
    </row>
    <row r="49" customFormat="false" ht="13.8" hidden="false" customHeight="false" outlineLevel="0" collapsed="false">
      <c r="A49" s="32" t="n">
        <v>0</v>
      </c>
      <c r="B49" s="33" t="n">
        <v>10</v>
      </c>
      <c r="C49" s="30" t="n">
        <v>18</v>
      </c>
      <c r="D49" s="34" t="s">
        <v>141</v>
      </c>
      <c r="E49" s="34"/>
    </row>
    <row r="50" customFormat="false" ht="13.8" hidden="false" customHeight="false" outlineLevel="0" collapsed="false">
      <c r="A50" s="32" t="n">
        <v>0</v>
      </c>
      <c r="B50" s="33" t="n">
        <v>35</v>
      </c>
      <c r="C50" s="30" t="n">
        <v>2</v>
      </c>
      <c r="D50" s="34" t="s">
        <v>141</v>
      </c>
      <c r="E50" s="34"/>
    </row>
    <row r="51" customFormat="false" ht="13.8" hidden="false" customHeight="false" outlineLevel="0" collapsed="false">
      <c r="A51" s="32" t="n">
        <v>19</v>
      </c>
      <c r="B51" s="33" t="n">
        <v>18</v>
      </c>
      <c r="C51" s="30" t="n">
        <v>0</v>
      </c>
      <c r="D51" s="34" t="s">
        <v>140</v>
      </c>
      <c r="E51" s="34"/>
    </row>
    <row r="52" customFormat="false" ht="13.8" hidden="false" customHeight="false" outlineLevel="0" collapsed="false">
      <c r="A52" s="32" t="n">
        <v>19</v>
      </c>
      <c r="B52" s="33" t="n">
        <v>20</v>
      </c>
      <c r="C52" s="30" t="n">
        <v>15</v>
      </c>
      <c r="D52" s="34" t="s">
        <v>141</v>
      </c>
      <c r="E52" s="34"/>
    </row>
    <row r="53" customFormat="false" ht="13.8" hidden="false" customHeight="false" outlineLevel="0" collapsed="false">
      <c r="A53" s="32" t="n">
        <v>10</v>
      </c>
      <c r="B53" s="33" t="n">
        <v>9</v>
      </c>
      <c r="C53" s="30" t="n">
        <v>0</v>
      </c>
      <c r="D53" s="34" t="s">
        <v>140</v>
      </c>
      <c r="E53" s="34"/>
    </row>
    <row r="54" customFormat="false" ht="13.8" hidden="false" customHeight="false" outlineLevel="0" collapsed="false">
      <c r="A54" s="32" t="n">
        <v>10</v>
      </c>
      <c r="B54" s="33" t="n">
        <v>22</v>
      </c>
      <c r="C54" s="30" t="n">
        <v>22</v>
      </c>
      <c r="D54" s="34" t="s">
        <v>141</v>
      </c>
      <c r="E54" s="34"/>
    </row>
    <row r="55" customFormat="false" ht="13.8" hidden="false" customHeight="false" outlineLevel="0" collapsed="false">
      <c r="A55" s="32" t="n">
        <v>37</v>
      </c>
      <c r="B55" s="33" t="n">
        <v>17</v>
      </c>
      <c r="C55" s="30" t="n">
        <v>0</v>
      </c>
      <c r="D55" s="34" t="s">
        <v>140</v>
      </c>
      <c r="E55" s="34"/>
    </row>
    <row r="56" customFormat="false" ht="13.8" hidden="false" customHeight="false" outlineLevel="0" collapsed="false">
      <c r="A56" s="32" t="n">
        <v>37</v>
      </c>
      <c r="B56" s="33" t="n">
        <v>20</v>
      </c>
      <c r="C56" s="30" t="n">
        <v>15</v>
      </c>
      <c r="D56" s="34" t="s">
        <v>141</v>
      </c>
      <c r="E56" s="34"/>
    </row>
    <row r="57" customFormat="false" ht="13.8" hidden="false" customHeight="false" outlineLevel="0" collapsed="false">
      <c r="A57" s="32" t="n">
        <v>54</v>
      </c>
      <c r="B57" s="33" t="n">
        <v>18</v>
      </c>
      <c r="C57" s="30" t="n">
        <v>0</v>
      </c>
      <c r="D57" s="34" t="s">
        <v>140</v>
      </c>
      <c r="E57" s="34"/>
    </row>
    <row r="62" customFormat="false" ht="14.25" hidden="false" customHeight="true" outlineLevel="0" collapsed="false">
      <c r="A62" s="35" t="s">
        <v>142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</row>
    <row r="63" customFormat="false" ht="13.8" hidden="false" customHeight="false" outlineLevel="0" collapsed="false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</row>
    <row r="64" customFormat="false" ht="13.8" hidden="false" customHeight="false" outlineLevel="0" collapsed="false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</row>
    <row r="65" customFormat="false" ht="13.8" hidden="false" customHeight="false" outlineLevel="0" collapsed="false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</row>
    <row r="66" customFormat="false" ht="13.8" hidden="false" customHeight="false" outlineLevel="0" collapsed="false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</row>
    <row r="67" customFormat="false" ht="13.8" hidden="false" customHeight="false" outlineLevel="0" collapsed="false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</row>
    <row r="68" customFormat="false" ht="13.8" hidden="false" customHeight="false" outlineLevel="0" collapsed="false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</row>
    <row r="69" customFormat="false" ht="13.8" hidden="false" customHeight="false" outlineLevel="0" collapsed="false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</row>
    <row r="70" customFormat="false" ht="13.8" hidden="false" customHeight="false" outlineLevel="0" collapsed="false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</row>
    <row r="71" customFormat="false" ht="13.8" hidden="false" customHeight="false" outlineLevel="0" collapsed="false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</row>
    <row r="72" customFormat="false" ht="13.8" hidden="false" customHeight="false" outlineLevel="0" collapsed="false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</row>
    <row r="73" customFormat="false" ht="13.8" hidden="false" customHeight="true" outlineLevel="0" collapsed="false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</row>
    <row r="74" customFormat="false" ht="13.8" hidden="false" customHeight="false" outlineLevel="0" collapsed="false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</row>
    <row r="75" customFormat="false" ht="13.8" hidden="false" customHeight="false" outlineLevel="0" collapsed="false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</row>
    <row r="76" customFormat="false" ht="13.8" hidden="false" customHeight="false" outlineLevel="0" collapsed="false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</row>
    <row r="77" customFormat="false" ht="13.8" hidden="false" customHeight="false" outlineLevel="0" collapsed="false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</row>
    <row r="78" customFormat="false" ht="13.8" hidden="false" customHeight="false" outlineLevel="0" collapsed="false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</row>
    <row r="79" customFormat="false" ht="13.8" hidden="false" customHeight="false" outlineLevel="0" collapsed="false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</row>
    <row r="80" customFormat="false" ht="13.8" hidden="false" customHeight="false" outlineLevel="0" collapsed="false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</row>
    <row r="81" customFormat="false" ht="13.8" hidden="false" customHeight="false" outlineLevel="0" collapsed="false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</row>
    <row r="82" customFormat="false" ht="13.8" hidden="false" customHeight="false" outlineLevel="0" collapsed="false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</row>
    <row r="83" customFormat="false" ht="13.8" hidden="false" customHeight="false" outlineLevel="0" collapsed="false">
      <c r="A83" s="44"/>
      <c r="B83" s="14"/>
    </row>
    <row r="85" customFormat="false" ht="13.8" hidden="false" customHeight="true" outlineLevel="0" collapsed="false">
      <c r="A85" s="45" t="s">
        <v>65</v>
      </c>
      <c r="B85" s="45" t="n">
        <v>10</v>
      </c>
      <c r="C85" s="45" t="n">
        <v>13</v>
      </c>
      <c r="D85" s="45" t="n">
        <v>24</v>
      </c>
      <c r="E85" s="45" t="n">
        <v>9</v>
      </c>
      <c r="F85" s="45" t="n">
        <v>11</v>
      </c>
      <c r="G85" s="45" t="n">
        <v>17</v>
      </c>
      <c r="H85" s="45" t="n">
        <v>10</v>
      </c>
      <c r="I85" s="45" t="n">
        <v>15</v>
      </c>
      <c r="J85" s="45" t="n">
        <v>15</v>
      </c>
      <c r="K85" s="45" t="n">
        <v>20</v>
      </c>
      <c r="L85" s="46" t="s">
        <v>64</v>
      </c>
      <c r="M85" s="46"/>
      <c r="N85" s="47"/>
    </row>
    <row r="86" customFormat="false" ht="13.8" hidden="false" customHeight="false" outlineLevel="0" collapsed="false">
      <c r="A86" s="45" t="s">
        <v>66</v>
      </c>
      <c r="B86" s="45" t="n">
        <v>16</v>
      </c>
      <c r="C86" s="45" t="n">
        <v>5</v>
      </c>
      <c r="D86" s="45" t="n">
        <v>25</v>
      </c>
      <c r="E86" s="45" t="n">
        <v>13</v>
      </c>
      <c r="F86" s="45" t="n">
        <v>15</v>
      </c>
      <c r="G86" s="45" t="n">
        <v>6</v>
      </c>
      <c r="H86" s="45" t="n">
        <v>17</v>
      </c>
      <c r="I86" s="45" t="n">
        <v>13</v>
      </c>
      <c r="J86" s="45" t="n">
        <v>16</v>
      </c>
      <c r="K86" s="45" t="n">
        <v>14</v>
      </c>
      <c r="L86" s="46"/>
      <c r="M86" s="46"/>
      <c r="N86" s="47"/>
    </row>
    <row r="87" customFormat="false" ht="13.8" hidden="false" customHeight="false" outlineLevel="0" collapsed="false">
      <c r="A87" s="45" t="s">
        <v>67</v>
      </c>
      <c r="B87" s="45" t="n">
        <v>0.08</v>
      </c>
      <c r="C87" s="45" t="n">
        <v>0.25</v>
      </c>
      <c r="D87" s="45" t="n">
        <v>0.1</v>
      </c>
      <c r="E87" s="45" t="n">
        <v>0.15</v>
      </c>
      <c r="F87" s="45" t="n">
        <v>0.3</v>
      </c>
      <c r="G87" s="45" t="n">
        <v>0.2</v>
      </c>
      <c r="H87" s="45" t="n">
        <v>0.08</v>
      </c>
      <c r="I87" s="45" t="n">
        <v>0.4</v>
      </c>
      <c r="J87" s="45" t="n">
        <v>0.2</v>
      </c>
      <c r="K87" s="45" t="n">
        <v>0.1</v>
      </c>
      <c r="L87" s="48" t="n">
        <v>147</v>
      </c>
      <c r="M87" s="48"/>
      <c r="N87" s="47"/>
    </row>
    <row r="88" customFormat="false" ht="13.8" hidden="false" customHeight="false" outlineLevel="0" collapsed="false">
      <c r="A88" s="45" t="s">
        <v>143</v>
      </c>
      <c r="B88" s="45" t="n">
        <v>16</v>
      </c>
      <c r="C88" s="45" t="n">
        <v>9</v>
      </c>
      <c r="D88" s="45" t="n">
        <v>24</v>
      </c>
      <c r="E88" s="45" t="n">
        <v>24</v>
      </c>
      <c r="F88" s="45" t="n">
        <v>39</v>
      </c>
      <c r="G88" s="45" t="n">
        <v>24</v>
      </c>
      <c r="H88" s="45" t="n">
        <v>19</v>
      </c>
      <c r="I88" s="45" t="n">
        <v>39</v>
      </c>
      <c r="J88" s="45" t="n">
        <v>39</v>
      </c>
      <c r="K88" s="45" t="n">
        <v>56</v>
      </c>
      <c r="L88" s="48"/>
      <c r="M88" s="48"/>
      <c r="N88" s="47"/>
    </row>
    <row r="89" customFormat="false" ht="13.8" hidden="false" customHeight="false" outlineLevel="0" collapsed="false">
      <c r="A89" s="45" t="s">
        <v>144</v>
      </c>
      <c r="B89" s="45" t="n">
        <v>0</v>
      </c>
      <c r="C89" s="45" t="n">
        <v>0</v>
      </c>
      <c r="D89" s="45" t="n">
        <v>0</v>
      </c>
      <c r="E89" s="45" t="n">
        <v>15</v>
      </c>
      <c r="F89" s="45" t="n">
        <v>28</v>
      </c>
      <c r="G89" s="45" t="n">
        <v>9</v>
      </c>
      <c r="H89" s="45" t="n">
        <v>9</v>
      </c>
      <c r="I89" s="45" t="n">
        <v>24</v>
      </c>
      <c r="J89" s="45" t="n">
        <v>24</v>
      </c>
      <c r="K89" s="45" t="n">
        <v>39</v>
      </c>
      <c r="L89" s="48"/>
      <c r="M89" s="48"/>
      <c r="N89" s="47"/>
    </row>
    <row r="90" customFormat="false" ht="13.8" hidden="false" customHeight="false" outlineLevel="0" collapsed="false">
      <c r="A90" s="45" t="s">
        <v>145</v>
      </c>
      <c r="B90" s="45" t="n">
        <f aca="false">B88-B89</f>
        <v>16</v>
      </c>
      <c r="C90" s="45" t="n">
        <v>10</v>
      </c>
      <c r="D90" s="45" t="n">
        <v>29</v>
      </c>
      <c r="E90" s="45" t="n">
        <v>13</v>
      </c>
      <c r="F90" s="45" t="n">
        <v>20</v>
      </c>
      <c r="G90" s="45" t="n">
        <v>9</v>
      </c>
      <c r="H90" s="45" t="n">
        <v>22</v>
      </c>
      <c r="I90" s="45" t="n">
        <v>13</v>
      </c>
      <c r="J90" s="45" t="n">
        <v>20</v>
      </c>
      <c r="K90" s="45" t="n">
        <v>14</v>
      </c>
      <c r="L90" s="48"/>
      <c r="M90" s="48"/>
      <c r="N90" s="47"/>
    </row>
    <row r="91" customFormat="false" ht="13.8" hidden="false" customHeight="false" outlineLevel="0" collapsed="false">
      <c r="A91" s="45" t="s">
        <v>146</v>
      </c>
      <c r="B91" s="45" t="n">
        <v>0</v>
      </c>
      <c r="C91" s="45" t="n">
        <v>16</v>
      </c>
      <c r="D91" s="45" t="n">
        <v>0</v>
      </c>
      <c r="E91" s="45" t="n">
        <v>0</v>
      </c>
      <c r="F91" s="45" t="n">
        <v>0</v>
      </c>
      <c r="G91" s="45" t="n">
        <v>10</v>
      </c>
      <c r="H91" s="45" t="n">
        <v>0</v>
      </c>
      <c r="I91" s="45" t="n">
        <v>0</v>
      </c>
      <c r="J91" s="45" t="n">
        <v>0</v>
      </c>
      <c r="K91" s="45" t="n">
        <v>29.9999999999996</v>
      </c>
      <c r="L91" s="48"/>
      <c r="M91" s="48"/>
      <c r="N91" s="47"/>
    </row>
    <row r="92" customFormat="false" ht="13.8" hidden="false" customHeight="false" outlineLevel="0" collapsed="false">
      <c r="A92" s="45" t="s">
        <v>147</v>
      </c>
      <c r="B92" s="45" t="n">
        <v>16</v>
      </c>
      <c r="C92" s="45" t="n">
        <v>10</v>
      </c>
      <c r="D92" s="45" t="n">
        <v>29</v>
      </c>
      <c r="E92" s="45" t="n">
        <v>13</v>
      </c>
      <c r="F92" s="45" t="n">
        <v>20</v>
      </c>
      <c r="G92" s="45" t="n">
        <v>9</v>
      </c>
      <c r="H92" s="45" t="n">
        <v>22</v>
      </c>
      <c r="I92" s="45" t="n">
        <v>13</v>
      </c>
      <c r="J92" s="45" t="n">
        <v>20</v>
      </c>
      <c r="K92" s="45" t="n">
        <v>14</v>
      </c>
      <c r="L92" s="48"/>
      <c r="M92" s="48"/>
      <c r="N92" s="47"/>
    </row>
    <row r="93" customFormat="false" ht="13.8" hidden="false" customHeight="false" outlineLevel="0" collapsed="false">
      <c r="A93" s="45" t="s">
        <v>148</v>
      </c>
      <c r="B93" s="45" t="n">
        <f aca="false">B90</f>
        <v>16</v>
      </c>
      <c r="C93" s="45" t="n">
        <f aca="false">C90</f>
        <v>10</v>
      </c>
      <c r="D93" s="45" t="n">
        <f aca="false">D90</f>
        <v>29</v>
      </c>
      <c r="E93" s="45" t="n">
        <f aca="false">E90</f>
        <v>13</v>
      </c>
      <c r="F93" s="45" t="n">
        <f aca="false">F90</f>
        <v>20</v>
      </c>
      <c r="G93" s="45" t="n">
        <f aca="false">G90</f>
        <v>9</v>
      </c>
      <c r="H93" s="45" t="n">
        <f aca="false">H90</f>
        <v>22</v>
      </c>
      <c r="I93" s="45" t="n">
        <f aca="false">I90</f>
        <v>13</v>
      </c>
      <c r="J93" s="45" t="n">
        <f aca="false">J90</f>
        <v>20</v>
      </c>
      <c r="K93" s="45" t="n">
        <f aca="false">K90</f>
        <v>14</v>
      </c>
      <c r="L93" s="48"/>
      <c r="M93" s="48"/>
      <c r="N93" s="47"/>
    </row>
    <row r="94" customFormat="false" ht="13.8" hidden="false" customHeight="false" outlineLevel="0" collapsed="false">
      <c r="A94" s="49" t="s">
        <v>149</v>
      </c>
      <c r="B94" s="49" t="n">
        <v>147</v>
      </c>
      <c r="C94" s="50"/>
      <c r="D94" s="50"/>
      <c r="E94" s="50"/>
      <c r="F94" s="50"/>
      <c r="G94" s="50"/>
      <c r="H94" s="50"/>
      <c r="I94" s="50"/>
      <c r="J94" s="50"/>
      <c r="K94" s="50"/>
      <c r="L94" s="48"/>
      <c r="M94" s="48"/>
      <c r="N94" s="47"/>
    </row>
  </sheetData>
  <mergeCells count="33">
    <mergeCell ref="A5:D5"/>
    <mergeCell ref="A9:C10"/>
    <mergeCell ref="A13:A14"/>
    <mergeCell ref="B13:K13"/>
    <mergeCell ref="L13:M14"/>
    <mergeCell ref="L15:M17"/>
    <mergeCell ref="A32:B32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A62:N82"/>
    <mergeCell ref="L85:M86"/>
    <mergeCell ref="L87:M9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LibreOffice/7.4.0.3$Linux_X86_64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Evgenia Kr</dc:creator>
  <dc:description/>
  <dc:language>en-US</dc:language>
  <cp:lastModifiedBy/>
  <dcterms:modified xsi:type="dcterms:W3CDTF">2022-11-05T14:30:33Z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