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l\Desktop\"/>
    </mc:Choice>
  </mc:AlternateContent>
  <xr:revisionPtr revIDLastSave="0" documentId="13_ncr:1_{14B1EE63-53F3-4B38-A726-21D3B3FF3B5B}" xr6:coauthVersionLast="47" xr6:coauthVersionMax="47" xr10:uidLastSave="{00000000-0000-0000-0000-000000000000}"/>
  <bookViews>
    <workbookView xWindow="-104" yWindow="-104" windowWidth="20098" windowHeight="10795" xr2:uid="{14E6DEC8-D466-4E83-9738-38FFDC2AC5F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C16" i="1"/>
  <c r="C15" i="1"/>
  <c r="D17" i="1" s="1"/>
  <c r="D11" i="1"/>
  <c r="E11" i="1"/>
  <c r="F11" i="1"/>
  <c r="G11" i="1"/>
  <c r="H11" i="1"/>
  <c r="I11" i="1"/>
  <c r="J11" i="1"/>
  <c r="K11" i="1"/>
  <c r="L11" i="1"/>
  <c r="C11" i="1"/>
  <c r="D10" i="1"/>
  <c r="E10" i="1"/>
  <c r="F10" i="1"/>
  <c r="G10" i="1"/>
  <c r="H10" i="1"/>
  <c r="I10" i="1"/>
  <c r="J10" i="1"/>
  <c r="K10" i="1"/>
  <c r="L10" i="1"/>
  <c r="C10" i="1"/>
  <c r="D9" i="1"/>
  <c r="E9" i="1"/>
  <c r="F9" i="1"/>
  <c r="G9" i="1"/>
  <c r="H9" i="1"/>
  <c r="I9" i="1"/>
  <c r="J9" i="1"/>
  <c r="K9" i="1"/>
  <c r="L9" i="1"/>
  <c r="C9" i="1"/>
  <c r="D8" i="1"/>
  <c r="E8" i="1"/>
  <c r="F8" i="1"/>
  <c r="G8" i="1"/>
  <c r="H8" i="1"/>
  <c r="I8" i="1"/>
  <c r="J8" i="1"/>
  <c r="K8" i="1"/>
  <c r="L8" i="1"/>
  <c r="C8" i="1"/>
  <c r="K17" i="1" l="1"/>
  <c r="J17" i="1"/>
  <c r="I17" i="1"/>
  <c r="H17" i="1"/>
  <c r="G17" i="1"/>
  <c r="F17" i="1"/>
  <c r="C17" i="1"/>
  <c r="E17" i="1"/>
  <c r="L17" i="1"/>
  <c r="C14" i="1" l="1"/>
</calcChain>
</file>

<file path=xl/sharedStrings.xml><?xml version="1.0" encoding="utf-8"?>
<sst xmlns="http://schemas.openxmlformats.org/spreadsheetml/2006/main" count="16" uniqueCount="15">
  <si>
    <t>№ показателя</t>
  </si>
  <si>
    <t>Показатель</t>
  </si>
  <si>
    <t>Значение по годам</t>
  </si>
  <si>
    <t>Затраты на обучение персонала, тыс.руб.</t>
  </si>
  <si>
    <t>Количество клиентов, чел.</t>
  </si>
  <si>
    <t>Качество продукции,%</t>
  </si>
  <si>
    <t>Объем продаж продукта, шт.</t>
  </si>
  <si>
    <t>R2</t>
  </si>
  <si>
    <t>y_</t>
  </si>
  <si>
    <t>y-y^2</t>
  </si>
  <si>
    <t>y-y_2</t>
  </si>
  <si>
    <t>Стоимость основных средств, тыс.руб.</t>
  </si>
  <si>
    <t>Количество конкурентов, шт.</t>
  </si>
  <si>
    <t>Обновление продукции,%</t>
  </si>
  <si>
    <t>11/B6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</si>
</sst>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Стоимость основных средств, тыс.руб.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forward val="1"/>
            <c:dispRSqr val="1"/>
            <c:dispEq val="1"/>
            <c:trendlineLbl>
              <c:layout>
                <c:manualLayout>
                  <c:x val="0.19459676208714852"/>
                  <c:y val="-9.1274362058069464E-2"/>
                </c:manualLayout>
              </c:layout>
              <c:numFmt formatCode="General" sourceLinked="0"/>
              <c:spPr>
                <a:solidFill>
                  <a:srgbClr val="FF33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0.2141334585425142"/>
                  <c:y val="-5.9202011598111552E-2"/>
                </c:manualLayout>
              </c:layout>
              <c:numFmt formatCode="General" sourceLinked="0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og"/>
            <c:forward val="1"/>
            <c:dispRSqr val="1"/>
            <c:dispEq val="1"/>
            <c:trendlineLbl>
              <c:layout>
                <c:manualLayout>
                  <c:x val="0.21575085510075956"/>
                  <c:y val="-9.5270856274865798E-2"/>
                </c:manualLayout>
              </c:layout>
              <c:numFmt formatCode="General" sourceLinked="0"/>
              <c:spPr>
                <a:solidFill>
                  <a:srgbClr val="7030A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4"/>
            <c:forward val="1"/>
            <c:dispRSqr val="1"/>
            <c:dispEq val="1"/>
            <c:trendlineLbl>
              <c:layout>
                <c:manualLayout>
                  <c:x val="0.40207188842766839"/>
                  <c:y val="-4.7018957015406142E-2"/>
                </c:manualLayout>
              </c:layout>
              <c:numFmt formatCode="General" sourceLinked="0"/>
              <c:spPr>
                <a:solidFill>
                  <a:schemeClr val="accent4">
                    <a:lumMod val="75000"/>
                  </a:schemeClr>
                </a:solidFill>
                <a:ln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power"/>
            <c:forward val="1"/>
            <c:dispRSqr val="1"/>
            <c:dispEq val="1"/>
            <c:trendlineLbl>
              <c:layout>
                <c:manualLayout>
                  <c:x val="0.19492337425016712"/>
                  <c:y val="-0.3320398007847149"/>
                </c:manualLayout>
              </c:layout>
              <c:numFmt formatCode="General" sourceLinked="0"/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val>
            <c:numRef>
              <c:f>Лист1!$C$4:$L$4</c:f>
              <c:numCache>
                <c:formatCode>General</c:formatCode>
                <c:ptCount val="10"/>
                <c:pt idx="0">
                  <c:v>512</c:v>
                </c:pt>
                <c:pt idx="1">
                  <c:v>522</c:v>
                </c:pt>
                <c:pt idx="2">
                  <c:v>539</c:v>
                </c:pt>
                <c:pt idx="3">
                  <c:v>610</c:v>
                </c:pt>
                <c:pt idx="4">
                  <c:v>628</c:v>
                </c:pt>
                <c:pt idx="5">
                  <c:v>670</c:v>
                </c:pt>
                <c:pt idx="6">
                  <c:v>707</c:v>
                </c:pt>
                <c:pt idx="7">
                  <c:v>715</c:v>
                </c:pt>
                <c:pt idx="8">
                  <c:v>729</c:v>
                </c:pt>
                <c:pt idx="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E-4B59-8445-4E570A55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08784"/>
        <c:axId val="456205040"/>
      </c:lineChart>
      <c:catAx>
        <c:axId val="45620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6205040"/>
        <c:crosses val="autoZero"/>
        <c:auto val="1"/>
        <c:lblAlgn val="ctr"/>
        <c:lblOffset val="100"/>
        <c:noMultiLvlLbl val="0"/>
      </c:catAx>
      <c:valAx>
        <c:axId val="45620504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620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3.1280454997404325E-2"/>
          <c:y val="7.2039805164644866E-2"/>
          <c:w val="0.66203733579734092"/>
          <c:h val="0.8829022631433496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Лист1!$B$5</c:f>
              <c:strCache>
                <c:ptCount val="1"/>
                <c:pt idx="0">
                  <c:v>Количество конкурентов, шт.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forward val="1"/>
            <c:dispRSqr val="1"/>
            <c:dispEq val="1"/>
            <c:trendlineLbl>
              <c:layout>
                <c:manualLayout>
                  <c:x val="0.2053546950071376"/>
                  <c:y val="-5.3056525897016343E-2"/>
                </c:manualLayout>
              </c:layout>
              <c:numFmt formatCode="General" sourceLinked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0.14741410740217512"/>
                  <c:y val="2.3463715516768065E-2"/>
                </c:manualLayout>
              </c:layout>
              <c:numFmt formatCode="General" sourceLinked="0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log"/>
            <c:forward val="1"/>
            <c:dispRSqr val="1"/>
            <c:dispEq val="1"/>
            <c:trendlineLbl>
              <c:layout>
                <c:manualLayout>
                  <c:x val="0.16601737108865863"/>
                  <c:y val="-2.4104673610710715E-2"/>
                </c:manualLayout>
              </c:layout>
              <c:numFmt formatCode="General" sourceLinked="0"/>
              <c:spPr>
                <a:solidFill>
                  <a:srgbClr val="92D050"/>
                </a:solidFill>
                <a:ln>
                  <a:solidFill>
                    <a:srgbClr val="92D05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2"/>
            <c:forward val="1"/>
            <c:dispRSqr val="1"/>
            <c:dispEq val="1"/>
            <c:trendlineLbl>
              <c:layout>
                <c:manualLayout>
                  <c:x val="0.21173917225295152"/>
                  <c:y val="0.12375599301935308"/>
                </c:manualLayout>
              </c:layout>
              <c:numFmt formatCode="General" sourceLinked="0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wer"/>
            <c:forward val="1"/>
            <c:dispRSqr val="1"/>
            <c:dispEq val="1"/>
            <c:trendlineLbl>
              <c:layout>
                <c:manualLayout>
                  <c:x val="0.1618999479220829"/>
                  <c:y val="-0.10974086542954056"/>
                </c:manualLayout>
              </c:layout>
              <c:numFmt formatCode="General" sourceLinked="0"/>
              <c:spPr>
                <a:solidFill>
                  <a:srgbClr val="7030A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val>
            <c:numRef>
              <c:f>Лист1!$C$5:$L$5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21</c:v>
                </c:pt>
                <c:pt idx="7">
                  <c:v>28</c:v>
                </c:pt>
                <c:pt idx="8">
                  <c:v>23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6-4CAB-A721-A979272C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06288"/>
        <c:axId val="456228752"/>
      </c:lineChart>
      <c:catAx>
        <c:axId val="45620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6228752"/>
        <c:crosses val="autoZero"/>
        <c:auto val="1"/>
        <c:lblAlgn val="ctr"/>
        <c:lblOffset val="100"/>
        <c:noMultiLvlLbl val="0"/>
      </c:catAx>
      <c:valAx>
        <c:axId val="4562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620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439185691174945"/>
          <c:y val="1.379939054502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Обновление продукции,%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forward val="1"/>
            <c:dispRSqr val="1"/>
            <c:dispEq val="1"/>
            <c:trendlineLbl>
              <c:layout>
                <c:manualLayout>
                  <c:x val="0.17698115810794265"/>
                  <c:y val="-0.15827991502328059"/>
                </c:manualLayout>
              </c:layout>
              <c:numFmt formatCode="General" sourceLinked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0.1833587007254722"/>
                  <c:y val="-0.27229620228819973"/>
                </c:manualLayout>
              </c:layout>
              <c:numFmt formatCode="General" sourceLinked="0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log"/>
            <c:forward val="1"/>
            <c:dispRSqr val="1"/>
            <c:dispEq val="1"/>
            <c:trendlineLbl>
              <c:layout>
                <c:manualLayout>
                  <c:x val="0.22903554397363365"/>
                  <c:y val="-0.29253295419417263"/>
                </c:manualLayout>
              </c:layout>
              <c:numFmt formatCode="General" sourceLinked="0"/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6"/>
            <c:forward val="1"/>
            <c:dispRSqr val="1"/>
            <c:dispEq val="1"/>
            <c:trendlineLbl>
              <c:layout>
                <c:manualLayout>
                  <c:x val="0.40017861792978465"/>
                  <c:y val="-0.37008226935867061"/>
                </c:manualLayout>
              </c:layout>
              <c:numFmt formatCode="General" sourceLinked="0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wer"/>
            <c:forward val="1"/>
            <c:dispRSqr val="1"/>
            <c:dispEq val="1"/>
            <c:trendlineLbl>
              <c:layout>
                <c:manualLayout>
                  <c:x val="0.16791999607214572"/>
                  <c:y val="-0.13806742976209815"/>
                </c:manualLayout>
              </c:layout>
              <c:numFmt formatCode="General" sourceLinked="0"/>
              <c:spPr>
                <a:solidFill>
                  <a:srgbClr val="7030A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val>
            <c:numRef>
              <c:f>Лист1!$C$6:$L$6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3-4702-A618-C0527BD4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48304"/>
        <c:axId val="456249968"/>
      </c:lineChart>
      <c:catAx>
        <c:axId val="4562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6249968"/>
        <c:crosses val="autoZero"/>
        <c:auto val="1"/>
        <c:lblAlgn val="ctr"/>
        <c:lblOffset val="100"/>
        <c:noMultiLvlLbl val="0"/>
      </c:catAx>
      <c:valAx>
        <c:axId val="4562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62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Объем продаж продукта, шт.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forward val="1"/>
            <c:dispRSqr val="1"/>
            <c:dispEq val="1"/>
            <c:trendlineLbl>
              <c:layout>
                <c:manualLayout>
                  <c:x val="0.14352448827140249"/>
                  <c:y val="-0.11741857386520729"/>
                </c:manualLayout>
              </c:layout>
              <c:numFmt formatCode="General" sourceLinked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0.14793534198609332"/>
                  <c:y val="-5.6197877014511052E-2"/>
                </c:manualLayout>
              </c:layout>
              <c:numFmt formatCode="General" sourceLinked="0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log"/>
            <c:forward val="1"/>
            <c:dispRSqr val="1"/>
            <c:dispEq val="1"/>
            <c:trendlineLbl>
              <c:layout>
                <c:manualLayout>
                  <c:x val="0.17898916831473255"/>
                  <c:y val="-0.10672949482642111"/>
                </c:manualLayout>
              </c:layout>
              <c:numFmt formatCode="General" sourceLinked="0"/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poly"/>
            <c:order val="4"/>
            <c:forward val="1"/>
            <c:dispRSqr val="1"/>
            <c:dispEq val="1"/>
            <c:trendlineLbl>
              <c:layout>
                <c:manualLayout>
                  <c:x val="0.30959404162070303"/>
                  <c:y val="0.13525947908505173"/>
                </c:manualLayout>
              </c:layout>
              <c:numFmt formatCode="General" sourceLinked="0"/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power"/>
            <c:forward val="1"/>
            <c:dispRSqr val="1"/>
            <c:dispEq val="1"/>
            <c:trendlineLbl>
              <c:layout>
                <c:manualLayout>
                  <c:x val="0.14086760316561156"/>
                  <c:y val="9.4760350128616951E-3"/>
                </c:manualLayout>
              </c:layout>
              <c:numFmt formatCode="General" sourceLinked="0"/>
              <c:spPr>
                <a:solidFill>
                  <a:srgbClr val="7030A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val>
            <c:numRef>
              <c:f>Лист1!$C$7:$L$7</c:f>
              <c:numCache>
                <c:formatCode>General</c:formatCode>
                <c:ptCount val="10"/>
                <c:pt idx="0">
                  <c:v>288</c:v>
                </c:pt>
                <c:pt idx="1">
                  <c:v>292</c:v>
                </c:pt>
                <c:pt idx="2">
                  <c:v>260</c:v>
                </c:pt>
                <c:pt idx="3">
                  <c:v>299</c:v>
                </c:pt>
                <c:pt idx="4">
                  <c:v>312</c:v>
                </c:pt>
                <c:pt idx="5">
                  <c:v>321</c:v>
                </c:pt>
                <c:pt idx="6">
                  <c:v>325</c:v>
                </c:pt>
                <c:pt idx="7">
                  <c:v>330</c:v>
                </c:pt>
                <c:pt idx="8">
                  <c:v>335</c:v>
                </c:pt>
                <c:pt idx="9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C-4AFF-8B43-1D5F9ACC9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27104"/>
        <c:axId val="359622528"/>
      </c:lineChart>
      <c:catAx>
        <c:axId val="3596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59622528"/>
        <c:crosses val="autoZero"/>
        <c:auto val="1"/>
        <c:lblAlgn val="ctr"/>
        <c:lblOffset val="100"/>
        <c:noMultiLvlLbl val="0"/>
      </c:catAx>
      <c:valAx>
        <c:axId val="359622528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596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234434</xdr:colOff>
      <xdr:row>1</xdr:row>
      <xdr:rowOff>35580</xdr:rowOff>
    </xdr:from>
    <xdr:to>
      <xdr:col>37</xdr:col>
      <xdr:colOff>1</xdr:colOff>
      <xdr:row>43</xdr:row>
      <xdr:rowOff>47843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B233546-25C5-247F-ED3A-5BBF68BDC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4486</xdr:colOff>
      <xdr:row>23</xdr:row>
      <xdr:rowOff>75649</xdr:rowOff>
    </xdr:from>
    <xdr:to>
      <xdr:col>34</xdr:col>
      <xdr:colOff>227255</xdr:colOff>
      <xdr:row>59</xdr:row>
      <xdr:rowOff>155489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C0FD118-D3CE-2780-7DE4-025499917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183897</xdr:colOff>
      <xdr:row>58</xdr:row>
      <xdr:rowOff>63690</xdr:rowOff>
    </xdr:from>
    <xdr:to>
      <xdr:col>20</xdr:col>
      <xdr:colOff>155489</xdr:colOff>
      <xdr:row>89</xdr:row>
      <xdr:rowOff>23920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EB1C4689-9B2A-A1BC-8D76-8E9BB6B7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829777</xdr:colOff>
      <xdr:row>19</xdr:row>
      <xdr:rowOff>39767</xdr:rowOff>
    </xdr:from>
    <xdr:to>
      <xdr:col>11</xdr:col>
      <xdr:colOff>370783</xdr:colOff>
      <xdr:row>54</xdr:row>
      <xdr:rowOff>71764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D95D7FE-91A8-EDD8-9F03-AE97A9258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662E-013C-4DCD-AF03-DD66C3133282}">
  <dimension ref="A1:M17"/>
  <sheetViews>
    <sheetView tabSelected="1" zoomScale="55" zoomScaleNormal="55" workbookViewId="0">
      <selection activeCell="O8" sqref="O8"/>
    </sheetView>
  </sheetViews>
  <sheetFormatPr defaultRowHeight="14.5" x14ac:dyDescent="0.35"/>
  <cols>
    <col min="1" max="1" width="14" customWidth="1"/>
    <col min="2" max="2" width="34.54296875" customWidth="1"/>
    <col min="3" max="6" width="10.1796875" bestFit="1" customWidth="1"/>
    <col min="7" max="7" width="9.1796875" bestFit="1" customWidth="1"/>
    <col min="8" max="11" width="10.1796875" bestFit="1" customWidth="1"/>
    <col min="12" max="12" width="9.1796875" bestFit="1" customWidth="1"/>
    <col min="13" max="13" width="10.1796875" bestFit="1" customWidth="1"/>
  </cols>
  <sheetData>
    <row r="1" spans="1:13" x14ac:dyDescent="0.35">
      <c r="A1" s="3" t="s">
        <v>0</v>
      </c>
      <c r="B1" s="3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3"/>
      <c r="B2" s="3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</row>
    <row r="3" spans="1:13" x14ac:dyDescent="0.35">
      <c r="A3" s="3"/>
      <c r="B3" s="3"/>
      <c r="C3" s="1">
        <v>2013</v>
      </c>
      <c r="D3" s="1">
        <v>2014</v>
      </c>
      <c r="E3" s="1">
        <v>2015</v>
      </c>
      <c r="F3" s="1">
        <v>2016</v>
      </c>
      <c r="G3" s="1">
        <v>2017</v>
      </c>
      <c r="H3" s="1">
        <v>2018</v>
      </c>
      <c r="I3" s="1">
        <v>2019</v>
      </c>
      <c r="J3" s="1">
        <v>2020</v>
      </c>
      <c r="K3" s="1">
        <v>2021</v>
      </c>
      <c r="L3" s="1">
        <v>2022</v>
      </c>
      <c r="M3" s="1">
        <v>0</v>
      </c>
    </row>
    <row r="4" spans="1:13" x14ac:dyDescent="0.35">
      <c r="A4" s="1">
        <v>2</v>
      </c>
      <c r="B4" s="2" t="s">
        <v>11</v>
      </c>
      <c r="C4" s="1">
        <v>512</v>
      </c>
      <c r="D4" s="1">
        <v>522</v>
      </c>
      <c r="E4" s="1">
        <v>539</v>
      </c>
      <c r="F4" s="1">
        <v>610</v>
      </c>
      <c r="G4" s="1">
        <v>628</v>
      </c>
      <c r="H4" s="1">
        <v>670</v>
      </c>
      <c r="I4" s="1">
        <v>707</v>
      </c>
      <c r="J4" s="1">
        <v>715</v>
      </c>
      <c r="K4" s="1">
        <v>729</v>
      </c>
      <c r="L4" s="1">
        <v>801</v>
      </c>
      <c r="M4" s="1">
        <v>0</v>
      </c>
    </row>
    <row r="5" spans="1:13" x14ac:dyDescent="0.35">
      <c r="A5" s="1">
        <v>6</v>
      </c>
      <c r="B5" s="2" t="s">
        <v>12</v>
      </c>
      <c r="C5" s="1">
        <v>11</v>
      </c>
      <c r="D5" s="1">
        <v>12</v>
      </c>
      <c r="E5" s="1">
        <v>12</v>
      </c>
      <c r="F5" s="1">
        <v>14</v>
      </c>
      <c r="G5" s="1">
        <v>18</v>
      </c>
      <c r="H5" s="1">
        <v>18</v>
      </c>
      <c r="I5" s="1">
        <v>21</v>
      </c>
      <c r="J5" s="1">
        <v>28</v>
      </c>
      <c r="K5" s="1">
        <v>23</v>
      </c>
      <c r="L5" s="1">
        <v>24</v>
      </c>
      <c r="M5" s="1">
        <v>0</v>
      </c>
    </row>
    <row r="6" spans="1:13" x14ac:dyDescent="0.35">
      <c r="A6" s="1">
        <v>10</v>
      </c>
      <c r="B6" s="2" t="s">
        <v>13</v>
      </c>
      <c r="C6" s="1">
        <v>2</v>
      </c>
      <c r="D6" s="1">
        <v>3</v>
      </c>
      <c r="E6" s="1">
        <v>3</v>
      </c>
      <c r="F6" s="1">
        <v>6</v>
      </c>
      <c r="G6" s="1">
        <v>7</v>
      </c>
      <c r="H6" s="1">
        <v>9</v>
      </c>
      <c r="I6" s="1">
        <v>10</v>
      </c>
      <c r="J6" s="1">
        <v>10</v>
      </c>
      <c r="K6" s="1">
        <v>11</v>
      </c>
      <c r="L6" s="1">
        <v>13</v>
      </c>
      <c r="M6" s="1">
        <v>0</v>
      </c>
    </row>
    <row r="7" spans="1:13" x14ac:dyDescent="0.35">
      <c r="A7" s="1" t="s">
        <v>14</v>
      </c>
      <c r="B7" s="2" t="s">
        <v>6</v>
      </c>
      <c r="C7" s="1">
        <v>288</v>
      </c>
      <c r="D7" s="1">
        <v>292</v>
      </c>
      <c r="E7" s="1">
        <v>260</v>
      </c>
      <c r="F7" s="1">
        <v>299</v>
      </c>
      <c r="G7" s="1">
        <v>312</v>
      </c>
      <c r="H7" s="1">
        <v>321</v>
      </c>
      <c r="I7" s="1">
        <v>325</v>
      </c>
      <c r="J7" s="1">
        <v>330</v>
      </c>
      <c r="K7" s="1">
        <v>335</v>
      </c>
      <c r="L7" s="1">
        <v>340</v>
      </c>
      <c r="M7" s="1">
        <v>0</v>
      </c>
    </row>
    <row r="8" spans="1:13" x14ac:dyDescent="0.35">
      <c r="B8" s="2" t="s">
        <v>3</v>
      </c>
      <c r="C8" s="1">
        <f>0.0071*C2^2-0.5163*C2+7.1078</f>
        <v>6.5986000000000002</v>
      </c>
      <c r="D8" s="1">
        <f t="shared" ref="D8:M8" si="0">0.0071*D2^2-0.5163*D2+7.1078</f>
        <v>6.1036000000000001</v>
      </c>
      <c r="E8" s="1">
        <f t="shared" si="0"/>
        <v>5.6227999999999998</v>
      </c>
      <c r="F8" s="1">
        <f t="shared" si="0"/>
        <v>5.1562000000000001</v>
      </c>
      <c r="G8" s="1">
        <f t="shared" si="0"/>
        <v>4.7038000000000002</v>
      </c>
      <c r="H8" s="1">
        <f t="shared" si="0"/>
        <v>4.2656000000000001</v>
      </c>
      <c r="I8" s="1">
        <f t="shared" si="0"/>
        <v>3.8416000000000006</v>
      </c>
      <c r="J8" s="1">
        <f t="shared" si="0"/>
        <v>3.4318000000000004</v>
      </c>
      <c r="K8" s="1">
        <f t="shared" si="0"/>
        <v>3.0362</v>
      </c>
      <c r="L8" s="1">
        <f t="shared" si="0"/>
        <v>2.6547999999999998</v>
      </c>
      <c r="M8" s="1">
        <v>0</v>
      </c>
    </row>
    <row r="9" spans="1:13" x14ac:dyDescent="0.35">
      <c r="B9" s="2" t="s">
        <v>4</v>
      </c>
      <c r="C9" s="1">
        <f>1.9242*C2^2-19.197*C2+241</f>
        <v>223.72720000000001</v>
      </c>
      <c r="D9" s="1">
        <f t="shared" ref="D9:M9" si="1">1.9242*D2^2-19.197*D2+241</f>
        <v>210.30279999999999</v>
      </c>
      <c r="E9" s="1">
        <f t="shared" si="1"/>
        <v>200.7268</v>
      </c>
      <c r="F9" s="1">
        <f t="shared" si="1"/>
        <v>194.9992</v>
      </c>
      <c r="G9" s="1">
        <f t="shared" si="1"/>
        <v>193.12</v>
      </c>
      <c r="H9" s="1">
        <f t="shared" si="1"/>
        <v>195.08920000000001</v>
      </c>
      <c r="I9" s="1">
        <f t="shared" si="1"/>
        <v>200.9068</v>
      </c>
      <c r="J9" s="1">
        <f t="shared" si="1"/>
        <v>210.5728</v>
      </c>
      <c r="K9" s="1">
        <f t="shared" si="1"/>
        <v>224.0872</v>
      </c>
      <c r="L9" s="1">
        <f t="shared" si="1"/>
        <v>241.45</v>
      </c>
      <c r="M9" s="1">
        <v>0</v>
      </c>
    </row>
    <row r="10" spans="1:13" x14ac:dyDescent="0.35">
      <c r="B10" s="2" t="s">
        <v>5</v>
      </c>
      <c r="C10" s="1">
        <f>0.15*C2^2-0.5815*C2+6.3733</f>
        <v>5.9418000000000006</v>
      </c>
      <c r="D10" s="1">
        <f t="shared" ref="D10:M10" si="2">0.15*D2^2-0.5815*D2+6.3733</f>
        <v>5.8103000000000007</v>
      </c>
      <c r="E10" s="1">
        <f t="shared" si="2"/>
        <v>5.9788000000000006</v>
      </c>
      <c r="F10" s="1">
        <f t="shared" si="2"/>
        <v>6.4473000000000003</v>
      </c>
      <c r="G10" s="1">
        <f t="shared" si="2"/>
        <v>7.2157999999999998</v>
      </c>
      <c r="H10" s="1">
        <f t="shared" si="2"/>
        <v>8.2843</v>
      </c>
      <c r="I10" s="1">
        <f t="shared" si="2"/>
        <v>9.6527999999999992</v>
      </c>
      <c r="J10" s="1">
        <f t="shared" si="2"/>
        <v>11.321300000000001</v>
      </c>
      <c r="K10" s="1">
        <f t="shared" si="2"/>
        <v>13.2898</v>
      </c>
      <c r="L10" s="1">
        <f t="shared" si="2"/>
        <v>15.558299999999999</v>
      </c>
      <c r="M10" s="1">
        <v>0</v>
      </c>
    </row>
    <row r="11" spans="1:13" x14ac:dyDescent="0.35">
      <c r="B11" s="2" t="s">
        <v>6</v>
      </c>
      <c r="C11" s="1">
        <f>0.8106*C2^2-2.2258*C2+201.43</f>
        <v>200.01480000000001</v>
      </c>
      <c r="D11" s="1">
        <f t="shared" ref="D11:M11" si="3">0.8106*D2^2-2.2258*D2+201.43</f>
        <v>200.2208</v>
      </c>
      <c r="E11" s="1">
        <f t="shared" si="3"/>
        <v>202.048</v>
      </c>
      <c r="F11" s="1">
        <f t="shared" si="3"/>
        <v>205.49639999999999</v>
      </c>
      <c r="G11" s="1">
        <f t="shared" si="3"/>
        <v>210.566</v>
      </c>
      <c r="H11" s="1">
        <f t="shared" si="3"/>
        <v>217.2568</v>
      </c>
      <c r="I11" s="1">
        <f t="shared" si="3"/>
        <v>225.56880000000001</v>
      </c>
      <c r="J11" s="1">
        <f t="shared" si="3"/>
        <v>235.50200000000001</v>
      </c>
      <c r="K11" s="1">
        <f t="shared" si="3"/>
        <v>247.0564</v>
      </c>
      <c r="L11" s="1">
        <f t="shared" si="3"/>
        <v>260.23200000000003</v>
      </c>
      <c r="M11" s="1">
        <v>0</v>
      </c>
    </row>
    <row r="13" spans="1:13" ht="15.05" thickBot="1" x14ac:dyDescent="0.4"/>
    <row r="14" spans="1:13" ht="15.05" thickBot="1" x14ac:dyDescent="0.4">
      <c r="B14" s="5" t="s">
        <v>7</v>
      </c>
      <c r="C14" s="6">
        <f>1-SUM(C16:L16)/SUM(C17:L17)</f>
        <v>-13.41740804637071</v>
      </c>
    </row>
    <row r="15" spans="1:13" x14ac:dyDescent="0.35">
      <c r="B15" t="s">
        <v>8</v>
      </c>
      <c r="C15">
        <f>AVERAGE(C7:L7)</f>
        <v>310.2</v>
      </c>
    </row>
    <row r="16" spans="1:13" x14ac:dyDescent="0.35">
      <c r="B16" t="s">
        <v>9</v>
      </c>
      <c r="C16">
        <f>(C7-C11)^2</f>
        <v>7741.3954190399982</v>
      </c>
      <c r="D16">
        <f t="shared" ref="D16:L16" si="4">(D7-D11)^2</f>
        <v>8423.4215526400003</v>
      </c>
      <c r="E16">
        <f t="shared" si="4"/>
        <v>3358.4343039999999</v>
      </c>
      <c r="F16">
        <f t="shared" si="4"/>
        <v>8742.9232129600005</v>
      </c>
      <c r="G16">
        <f t="shared" si="4"/>
        <v>10288.856356</v>
      </c>
      <c r="H16">
        <f t="shared" si="4"/>
        <v>10762.65154624</v>
      </c>
      <c r="I16">
        <f t="shared" si="4"/>
        <v>9886.5635334399976</v>
      </c>
      <c r="J16">
        <f t="shared" si="4"/>
        <v>8929.8720039999989</v>
      </c>
      <c r="K16">
        <f t="shared" si="4"/>
        <v>7734.0767809600002</v>
      </c>
      <c r="L16">
        <f t="shared" si="4"/>
        <v>6362.9338239999952</v>
      </c>
    </row>
    <row r="17" spans="2:12" x14ac:dyDescent="0.35">
      <c r="B17" t="s">
        <v>10</v>
      </c>
      <c r="C17">
        <f>(C7-$C$15)^2</f>
        <v>492.83999999999952</v>
      </c>
      <c r="D17">
        <f t="shared" ref="D17:L17" si="5">(D7-$C$15)^2</f>
        <v>331.23999999999961</v>
      </c>
      <c r="E17">
        <f t="shared" si="5"/>
        <v>2520.0399999999991</v>
      </c>
      <c r="F17">
        <f t="shared" si="5"/>
        <v>125.43999999999974</v>
      </c>
      <c r="G17">
        <f t="shared" si="5"/>
        <v>3.2400000000000411</v>
      </c>
      <c r="H17">
        <f t="shared" si="5"/>
        <v>116.64000000000024</v>
      </c>
      <c r="I17">
        <f t="shared" si="5"/>
        <v>219.04000000000033</v>
      </c>
      <c r="J17">
        <f t="shared" si="5"/>
        <v>392.04000000000048</v>
      </c>
      <c r="K17">
        <f t="shared" si="5"/>
        <v>615.04000000000053</v>
      </c>
      <c r="L17">
        <f t="shared" si="5"/>
        <v>888.04000000000065</v>
      </c>
    </row>
  </sheetData>
  <mergeCells count="3">
    <mergeCell ref="A1:A3"/>
    <mergeCell ref="B1:B3"/>
    <mergeCell ref="C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sherl</dc:creator>
  <cp:lastModifiedBy>sherl</cp:lastModifiedBy>
  <dcterms:created xsi:type="dcterms:W3CDTF">2023-01-31T21:51:41Z</dcterms:created>
  <dcterms:modified xsi:type="dcterms:W3CDTF">2023-02-01T13:22:24Z</dcterms:modified>
</cp:coreProperties>
</file>