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ИсхДанные" sheetId="1" state="visible" r:id="rId2"/>
    <sheet name="СистемаПоказателей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<sst xmlns="http://schemas.openxmlformats.org/spreadsheetml/2006/main" count="489" uniqueCount="166">
  <si>
    <t xml:space="preserve">Материал/услуга/ресурс</t>
  </si>
  <si>
    <t xml:space="preserve">Показатель</t>
  </si>
  <si>
    <t xml:space="preserve">Обозначение</t>
  </si>
  <si>
    <t xml:space="preserve">Ед.изм.</t>
  </si>
  <si>
    <t xml:space="preserve">значение</t>
  </si>
  <si>
    <t xml:space="preserve">коммент</t>
  </si>
  <si>
    <t xml:space="preserve">Продукт А</t>
  </si>
  <si>
    <t xml:space="preserve">Объем продаж в натуральном выражении</t>
  </si>
  <si>
    <t xml:space="preserve">ОП</t>
  </si>
  <si>
    <t xml:space="preserve">шт</t>
  </si>
  <si>
    <t xml:space="preserve">Продукт В</t>
  </si>
  <si>
    <t xml:space="preserve">цена реализации</t>
  </si>
  <si>
    <t xml:space="preserve">Ц</t>
  </si>
  <si>
    <t xml:space="preserve">руб.</t>
  </si>
  <si>
    <t xml:space="preserve">Политика взаимоотношений с Покупателем 1</t>
  </si>
  <si>
    <t xml:space="preserve">оплата по факту поставки в периоде отгрузки 50%, в периоде, следующем за периодом отгрузки 50%</t>
  </si>
  <si>
    <t xml:space="preserve">Остаток на начало года по Продукту А</t>
  </si>
  <si>
    <t xml:space="preserve">шт.</t>
  </si>
  <si>
    <t xml:space="preserve">Остаток на начало года  по Продукту В</t>
  </si>
  <si>
    <t xml:space="preserve">Политика запасов по Продукту А</t>
  </si>
  <si>
    <t xml:space="preserve">%</t>
  </si>
  <si>
    <t xml:space="preserve">на конец периода (квартал) запас составляет 10% от потребностей следующего периода</t>
  </si>
  <si>
    <t xml:space="preserve">Политика запасов  по Продукту В</t>
  </si>
  <si>
    <t xml:space="preserve">Спецификация продукта А</t>
  </si>
  <si>
    <t xml:space="preserve">наименование ресурса</t>
  </si>
  <si>
    <t xml:space="preserve">обозначение</t>
  </si>
  <si>
    <t xml:space="preserve">ед.изм.</t>
  </si>
  <si>
    <t xml:space="preserve">норма расхода</t>
  </si>
  <si>
    <t xml:space="preserve">материал 1</t>
  </si>
  <si>
    <t xml:space="preserve">М1</t>
  </si>
  <si>
    <t xml:space="preserve">м.</t>
  </si>
  <si>
    <t xml:space="preserve">рабочий 1</t>
  </si>
  <si>
    <t xml:space="preserve">Р1</t>
  </si>
  <si>
    <t xml:space="preserve">чел-ч.</t>
  </si>
  <si>
    <t xml:space="preserve">Спецификация продукта В</t>
  </si>
  <si>
    <t xml:space="preserve">Материал 1</t>
  </si>
  <si>
    <t xml:space="preserve">Цена закупки</t>
  </si>
  <si>
    <t xml:space="preserve">Цм</t>
  </si>
  <si>
    <t xml:space="preserve">Рабочий 1</t>
  </si>
  <si>
    <t xml:space="preserve">Часовая тарифная ставка</t>
  </si>
  <si>
    <t xml:space="preserve">ЧТС</t>
  </si>
  <si>
    <t xml:space="preserve">Политика запасов по материалу 1</t>
  </si>
  <si>
    <t xml:space="preserve">на конец периода (квартала) запас составляет 10% от потребностей следующего периода</t>
  </si>
  <si>
    <t xml:space="preserve">Политика взаимоотношений с Поставщиком 1</t>
  </si>
  <si>
    <t xml:space="preserve">оплата производится по схеме: 80% в периоде поставки, 20% - в периоде, следующем за периодом поставки</t>
  </si>
  <si>
    <t xml:space="preserve">Отчисления в ФСЗН</t>
  </si>
  <si>
    <t xml:space="preserve">Электроэнергия на производственные цели</t>
  </si>
  <si>
    <t xml:space="preserve">Телефон, Интернет</t>
  </si>
  <si>
    <t xml:space="preserve">Амортизация производственного оборудования</t>
  </si>
  <si>
    <t xml:space="preserve">Электроэнергия на общехозяйственные цели</t>
  </si>
  <si>
    <t xml:space="preserve">ЗП АУП производства</t>
  </si>
  <si>
    <t xml:space="preserve">Командировочные расходы</t>
  </si>
  <si>
    <t xml:space="preserve">Реклама</t>
  </si>
  <si>
    <t xml:space="preserve">Расходы на упаковку</t>
  </si>
  <si>
    <t xml:space="preserve">Налог на прибыль</t>
  </si>
  <si>
    <t xml:space="preserve">Плановая (нормативная) себестоимость Продукта А</t>
  </si>
  <si>
    <t xml:space="preserve">Плановая (нормативная) себестоимость Продукта В</t>
  </si>
  <si>
    <t xml:space="preserve">Остаток на начало года Материала 1</t>
  </si>
  <si>
    <t xml:space="preserve">ТЗР, норматив в квартал</t>
  </si>
  <si>
    <t xml:space="preserve">ЗП АУП </t>
  </si>
  <si>
    <t xml:space="preserve">Остаток денежных средств на начало</t>
  </si>
  <si>
    <t xml:space="preserve">плановый</t>
  </si>
  <si>
    <t xml:space="preserve">фактический</t>
  </si>
  <si>
    <t xml:space="preserve"> Объёмы продаж</t>
  </si>
  <si>
    <t xml:space="preserve">T</t>
  </si>
  <si>
    <t xml:space="preserve">Продукт A</t>
  </si>
  <si>
    <t xml:space="preserve">Продукт B</t>
  </si>
  <si>
    <t xml:space="preserve">Цена продукта А</t>
  </si>
  <si>
    <t xml:space="preserve">Цена продукта В</t>
  </si>
  <si>
    <t xml:space="preserve">Платежи за готовую продуцию  в квартале отгрузки %</t>
  </si>
  <si>
    <t xml:space="preserve">Остаток на начало года по Продукту А шт.</t>
  </si>
  <si>
    <t xml:space="preserve">Остаток на начало года по Продукту В шт.</t>
  </si>
  <si>
    <t xml:space="preserve">на конец периода (квартал) запас составляет 10% от потребностей следующего периода (A)</t>
  </si>
  <si>
    <t xml:space="preserve">на конец периода (квартал) запас составляет 10% от потребностей следующего периода (B)</t>
  </si>
  <si>
    <t xml:space="preserve">Норма расхода материала А</t>
  </si>
  <si>
    <t xml:space="preserve">Норма расхода материала В</t>
  </si>
  <si>
    <t xml:space="preserve">Остаток на начало материала (А)</t>
  </si>
  <si>
    <t xml:space="preserve">Остаток на начало материала (B)</t>
  </si>
  <si>
    <t xml:space="preserve">цена закупки материала</t>
  </si>
  <si>
    <t xml:space="preserve">Транспортно-заготовительные расходы, руб.</t>
  </si>
  <si>
    <t xml:space="preserve">Поставщик в период поставки %</t>
  </si>
  <si>
    <t xml:space="preserve">Трудоёмкость рабочего для продукта A</t>
  </si>
  <si>
    <t xml:space="preserve">Трудоёмкость рабочего для продукта B</t>
  </si>
  <si>
    <t xml:space="preserve">Часовая тарифная ставка, руб.</t>
  </si>
  <si>
    <t xml:space="preserve">Отчисления на заработную плату %.</t>
  </si>
  <si>
    <t xml:space="preserve">Бюджет продаж</t>
  </si>
  <si>
    <t xml:space="preserve">квартал</t>
  </si>
  <si>
    <t xml:space="preserve">год</t>
  </si>
  <si>
    <t xml:space="preserve">план</t>
  </si>
  <si>
    <t xml:space="preserve">факт</t>
  </si>
  <si>
    <t xml:space="preserve">откл</t>
  </si>
  <si>
    <t xml:space="preserve">Объем продаж А, шт.</t>
  </si>
  <si>
    <t xml:space="preserve">Объем продаж В, шт.</t>
  </si>
  <si>
    <t xml:space="preserve">цена А, руб.</t>
  </si>
  <si>
    <t xml:space="preserve">цена В, руб.</t>
  </si>
  <si>
    <t xml:space="preserve">Объем продаж А, руб.</t>
  </si>
  <si>
    <t xml:space="preserve">Объем продаж В, руб.</t>
  </si>
  <si>
    <t xml:space="preserve">ИТОГО объем продаж, руб.</t>
  </si>
  <si>
    <t xml:space="preserve">График платежей за Готовую продукцию</t>
  </si>
  <si>
    <t xml:space="preserve">платежи 1-го квартала, руб. (Итого №1)</t>
  </si>
  <si>
    <t xml:space="preserve">платежи 2-го квартала, руб. (Итого №1)</t>
  </si>
  <si>
    <t xml:space="preserve">платежи 3-го квартала, руб. (Итого №1)</t>
  </si>
  <si>
    <t xml:space="preserve">платежи 4-го квартала, руб. (Итого №1)</t>
  </si>
  <si>
    <t xml:space="preserve">ИТОГО платежи, руб.</t>
  </si>
  <si>
    <t xml:space="preserve">Бюджет производства и запасов ГП</t>
  </si>
  <si>
    <t xml:space="preserve">Объем продаж А, шт. (№1)</t>
  </si>
  <si>
    <t xml:space="preserve">Объем продаж В, шт.  (№1)</t>
  </si>
  <si>
    <t xml:space="preserve">Остаток на начало Продукта А, шт.</t>
  </si>
  <si>
    <t xml:space="preserve">Остаток на начало Продукта В, шт.</t>
  </si>
  <si>
    <t xml:space="preserve">Остаток на конец Продукта А, шт.</t>
  </si>
  <si>
    <t xml:space="preserve">Остаток на конец Продукта В, шт.</t>
  </si>
  <si>
    <t xml:space="preserve">Объем производства Продукта А, шт.</t>
  </si>
  <si>
    <t xml:space="preserve">Объем производства Продукта В, шт.</t>
  </si>
  <si>
    <t xml:space="preserve">Плановая себестоимость Продукта А, руб.</t>
  </si>
  <si>
    <t xml:space="preserve">Плановая себестоимость Продукта В, руб.</t>
  </si>
  <si>
    <t xml:space="preserve">Объем производства Продукта А,руб.</t>
  </si>
  <si>
    <t xml:space="preserve">Объем производства Продукта В,руб.</t>
  </si>
  <si>
    <t xml:space="preserve">ИТОГО Объем производства,руб.</t>
  </si>
  <si>
    <t xml:space="preserve">Бюджет потребности в Материале 1</t>
  </si>
  <si>
    <t xml:space="preserve">норма расхода  для Продукта А, м.</t>
  </si>
  <si>
    <t xml:space="preserve">норма расхода для Продукта В, м.</t>
  </si>
  <si>
    <t xml:space="preserve">Потребность на объем производства Продукта А, м.</t>
  </si>
  <si>
    <t xml:space="preserve">Потребность на объем производства Продукта В, м.</t>
  </si>
  <si>
    <t xml:space="preserve">Итого потребность на объем производства, м.</t>
  </si>
  <si>
    <t xml:space="preserve">остаток на начало, м.</t>
  </si>
  <si>
    <t xml:space="preserve">остаток на конец, м.</t>
  </si>
  <si>
    <t xml:space="preserve">К закупке, м.</t>
  </si>
  <si>
    <t xml:space="preserve">Бюджет закупки Материала 1 у Поставщика 1</t>
  </si>
  <si>
    <t xml:space="preserve">цена закупки, руб.</t>
  </si>
  <si>
    <t xml:space="preserve">Стоимость закупки, руб.</t>
  </si>
  <si>
    <t xml:space="preserve">ИТОГО Закупка, руб.</t>
  </si>
  <si>
    <t xml:space="preserve">График платежей Поставщику 1 за Материал 1</t>
  </si>
  <si>
    <t xml:space="preserve">Платежи 1-го квартала, руб.</t>
  </si>
  <si>
    <t xml:space="preserve">Платежи 2-го квартала, руб.</t>
  </si>
  <si>
    <t xml:space="preserve">Платежи 3-го квартала, руб.</t>
  </si>
  <si>
    <t xml:space="preserve">Платежи 4-го квартала, руб.</t>
  </si>
  <si>
    <t xml:space="preserve">ИТОГО</t>
  </si>
  <si>
    <t xml:space="preserve">Бюджет потребности в Рабочем 1</t>
  </si>
  <si>
    <t xml:space="preserve">трудоемкость  для Продукта А, чел-ч.</t>
  </si>
  <si>
    <t xml:space="preserve">трудоемкость  для Продукта В, чел-ч.</t>
  </si>
  <si>
    <t xml:space="preserve">Трудоемкость на объем производства Продукта А, чел-ч.</t>
  </si>
  <si>
    <t xml:space="preserve">Итого Трудоемкость на объем производства, чел-ч.</t>
  </si>
  <si>
    <t xml:space="preserve">Бюджет расходов на оплату труда Рабочего 1</t>
  </si>
  <si>
    <t xml:space="preserve">Заработная плата, руб.</t>
  </si>
  <si>
    <t xml:space="preserve">Отчисления на заработную плату, руб.</t>
  </si>
  <si>
    <t xml:space="preserve">ИТОГО Расходы на оплату труда, руб.</t>
  </si>
  <si>
    <t xml:space="preserve">Бюджет общепроизводственных расходов</t>
  </si>
  <si>
    <t xml:space="preserve">ИТОГО , руб.</t>
  </si>
  <si>
    <t xml:space="preserve">Бюджет общехозяйственных расходов</t>
  </si>
  <si>
    <t xml:space="preserve">Бюджет коммерческих расходов</t>
  </si>
  <si>
    <t xml:space="preserve">Прогноз движения денежных средств</t>
  </si>
  <si>
    <t xml:space="preserve">Операционная деятельность</t>
  </si>
  <si>
    <t xml:space="preserve">….Поступление от покупателей</t>
  </si>
  <si>
    <t xml:space="preserve">..Приток</t>
  </si>
  <si>
    <t xml:space="preserve">..Отток, в том числе</t>
  </si>
  <si>
    <t xml:space="preserve">....Платежи за материалы</t>
  </si>
  <si>
    <t xml:space="preserve">….Выплата ЗП</t>
  </si>
  <si>
    <t xml:space="preserve">….Перечисление в ФСЗН</t>
  </si>
  <si>
    <t xml:space="preserve">….Платежи за электроэнергию</t>
  </si>
  <si>
    <t xml:space="preserve">….Платежи за рекламу</t>
  </si>
  <si>
    <t xml:space="preserve">….Платежи за телефон, интернет</t>
  </si>
  <si>
    <t xml:space="preserve">….Платежи прочие</t>
  </si>
  <si>
    <t xml:space="preserve">Операционный чистый денежный поток</t>
  </si>
  <si>
    <t xml:space="preserve">ИТОГО чистый денежный поток</t>
  </si>
  <si>
    <t xml:space="preserve">Остаток на начало</t>
  </si>
  <si>
    <t xml:space="preserve">Остаток на конец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</si>
</sst>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2F0D9"/>
        <bgColor rgb="FFFBE5D6"/>
      </patternFill>
    </fill>
    <fill>
      <patternFill patternType="solid">
        <fgColor rgb="FFFFF2CC"/>
        <bgColor rgb="FFFBE5D6"/>
      </patternFill>
    </fill>
    <fill>
      <patternFill patternType="solid">
        <fgColor rgb="FFF8CBAD"/>
        <bgColor rgb="FFFBE5D6"/>
      </patternFill>
    </fill>
    <fill>
      <patternFill patternType="solid">
        <fgColor rgb="FFBDD7EE"/>
        <bgColor rgb="FF99CCFF"/>
      </patternFill>
    </fill>
    <fill>
      <patternFill patternType="solid">
        <fgColor rgb="FFFBE5D6"/>
        <bgColor rgb="FFFFF2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5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6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12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5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6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12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41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B10" activeCellId="1" sqref="B231:O233 B10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23.72"/>
    <col collapsed="false" customWidth="true" hidden="false" outlineLevel="0" max="2" min="2" style="1" width="42.85"/>
    <col collapsed="false" customWidth="true" hidden="false" outlineLevel="0" max="3" min="3" style="1" width="9.57"/>
    <col collapsed="false" customWidth="true" hidden="false" outlineLevel="0" max="4" min="4" style="1" width="9.43"/>
    <col collapsed="false" customWidth="true" hidden="false" outlineLevel="0" max="5" min="5" style="1" width="9.14"/>
    <col collapsed="false" customWidth="true" hidden="false" outlineLevel="0" max="6" min="6" style="1" width="36.28"/>
  </cols>
  <sheetData>
    <row r="2" s="3" customFormat="true" ht="32.25" hidden="false" customHeight="true" outlineLevel="0" collapsed="false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customFormat="false" ht="15.75" hidden="false" customHeight="true" outlineLevel="0" collapsed="false">
      <c r="A3" s="4" t="s">
        <v>6</v>
      </c>
      <c r="B3" s="4" t="s">
        <v>7</v>
      </c>
      <c r="C3" s="4" t="s">
        <v>8</v>
      </c>
      <c r="D3" s="4" t="s">
        <v>9</v>
      </c>
      <c r="E3" s="4" t="n">
        <v>400</v>
      </c>
      <c r="F3" s="4"/>
    </row>
    <row r="4" customFormat="false" ht="15" hidden="false" customHeight="true" outlineLevel="0" collapsed="false">
      <c r="A4" s="4" t="s">
        <v>10</v>
      </c>
      <c r="B4" s="4" t="s">
        <v>7</v>
      </c>
      <c r="C4" s="4" t="s">
        <v>8</v>
      </c>
      <c r="D4" s="4" t="s">
        <v>9</v>
      </c>
      <c r="E4" s="4" t="n">
        <v>200</v>
      </c>
      <c r="F4" s="4"/>
    </row>
    <row r="5" customFormat="false" ht="15" hidden="false" customHeight="false" outlineLevel="0" collapsed="false">
      <c r="A5" s="4" t="s">
        <v>6</v>
      </c>
      <c r="B5" s="4" t="s">
        <v>11</v>
      </c>
      <c r="C5" s="4" t="s">
        <v>12</v>
      </c>
      <c r="D5" s="4" t="s">
        <v>13</v>
      </c>
      <c r="E5" s="4" t="n">
        <v>200</v>
      </c>
      <c r="F5" s="4"/>
    </row>
    <row r="6" customFormat="false" ht="15" hidden="false" customHeight="false" outlineLevel="0" collapsed="false">
      <c r="A6" s="4" t="s">
        <v>10</v>
      </c>
      <c r="B6" s="4" t="s">
        <v>11</v>
      </c>
      <c r="C6" s="4" t="s">
        <v>12</v>
      </c>
      <c r="D6" s="4" t="s">
        <v>13</v>
      </c>
      <c r="E6" s="4" t="n">
        <v>300</v>
      </c>
      <c r="F6" s="4"/>
    </row>
    <row r="7" customFormat="false" ht="63.4" hidden="false" customHeight="true" outlineLevel="0" collapsed="false">
      <c r="A7" s="4" t="s">
        <v>6</v>
      </c>
      <c r="B7" s="4" t="s">
        <v>14</v>
      </c>
      <c r="C7" s="4"/>
      <c r="D7" s="4"/>
      <c r="E7" s="4"/>
      <c r="F7" s="4" t="s">
        <v>15</v>
      </c>
    </row>
    <row r="8" customFormat="false" ht="50.25" hidden="false" customHeight="true" outlineLevel="0" collapsed="false">
      <c r="A8" s="4" t="s">
        <v>10</v>
      </c>
      <c r="B8" s="4" t="s">
        <v>14</v>
      </c>
      <c r="C8" s="4"/>
      <c r="D8" s="4"/>
      <c r="E8" s="4"/>
      <c r="F8" s="4" t="s">
        <v>15</v>
      </c>
    </row>
    <row r="9" customFormat="false" ht="39" hidden="false" customHeight="true" outlineLevel="0" collapsed="false">
      <c r="A9" s="4" t="s">
        <v>6</v>
      </c>
      <c r="B9" s="4" t="s">
        <v>16</v>
      </c>
      <c r="C9" s="4"/>
      <c r="D9" s="4" t="s">
        <v>17</v>
      </c>
      <c r="E9" s="4" t="n">
        <v>20</v>
      </c>
      <c r="F9" s="4"/>
    </row>
    <row r="10" customFormat="false" ht="39" hidden="false" customHeight="true" outlineLevel="0" collapsed="false">
      <c r="A10" s="4" t="s">
        <v>10</v>
      </c>
      <c r="B10" s="5" t="s">
        <v>18</v>
      </c>
      <c r="C10" s="4"/>
      <c r="D10" s="4" t="s">
        <v>17</v>
      </c>
      <c r="E10" s="4" t="n">
        <v>10</v>
      </c>
      <c r="F10" s="4"/>
    </row>
    <row r="11" customFormat="false" ht="58.95" hidden="false" customHeight="true" outlineLevel="0" collapsed="false">
      <c r="A11" s="4" t="s">
        <v>6</v>
      </c>
      <c r="B11" s="4" t="s">
        <v>19</v>
      </c>
      <c r="C11" s="4"/>
      <c r="D11" s="4" t="s">
        <v>20</v>
      </c>
      <c r="E11" s="4" t="n">
        <v>10</v>
      </c>
      <c r="F11" s="4" t="s">
        <v>21</v>
      </c>
    </row>
    <row r="12" customFormat="false" ht="49.25" hidden="false" customHeight="true" outlineLevel="0" collapsed="false">
      <c r="A12" s="4" t="s">
        <v>10</v>
      </c>
      <c r="B12" s="5" t="s">
        <v>22</v>
      </c>
      <c r="C12" s="5"/>
      <c r="D12" s="5" t="s">
        <v>20</v>
      </c>
      <c r="E12" s="5" t="n">
        <v>10</v>
      </c>
      <c r="F12" s="4" t="s">
        <v>21</v>
      </c>
    </row>
    <row r="13" customFormat="false" ht="15" hidden="false" customHeight="false" outlineLevel="0" collapsed="false">
      <c r="A13" s="6" t="s">
        <v>6</v>
      </c>
      <c r="B13" s="7" t="s">
        <v>23</v>
      </c>
      <c r="C13" s="8"/>
      <c r="D13" s="8"/>
      <c r="E13" s="9"/>
      <c r="F13" s="10"/>
    </row>
    <row r="14" customFormat="false" ht="30" hidden="false" customHeight="false" outlineLevel="0" collapsed="false">
      <c r="A14" s="6"/>
      <c r="B14" s="11" t="s">
        <v>24</v>
      </c>
      <c r="C14" s="12" t="s">
        <v>25</v>
      </c>
      <c r="D14" s="12" t="s">
        <v>26</v>
      </c>
      <c r="E14" s="13" t="s">
        <v>27</v>
      </c>
      <c r="F14" s="10"/>
    </row>
    <row r="15" customFormat="false" ht="15" hidden="false" customHeight="false" outlineLevel="0" collapsed="false">
      <c r="A15" s="6"/>
      <c r="B15" s="11" t="s">
        <v>28</v>
      </c>
      <c r="C15" s="12" t="s">
        <v>29</v>
      </c>
      <c r="D15" s="12" t="s">
        <v>30</v>
      </c>
      <c r="E15" s="13" t="n">
        <v>2</v>
      </c>
      <c r="F15" s="10"/>
    </row>
    <row r="16" customFormat="false" ht="15.75" hidden="false" customHeight="false" outlineLevel="0" collapsed="false">
      <c r="A16" s="6"/>
      <c r="B16" s="14" t="s">
        <v>31</v>
      </c>
      <c r="C16" s="15" t="s">
        <v>32</v>
      </c>
      <c r="D16" s="15" t="s">
        <v>33</v>
      </c>
      <c r="E16" s="16" t="n">
        <v>3</v>
      </c>
      <c r="F16" s="10"/>
    </row>
    <row r="17" customFormat="false" ht="15" hidden="false" customHeight="false" outlineLevel="0" collapsed="false">
      <c r="A17" s="6" t="s">
        <v>10</v>
      </c>
      <c r="B17" s="17" t="s">
        <v>34</v>
      </c>
      <c r="C17" s="18"/>
      <c r="D17" s="18"/>
      <c r="E17" s="19"/>
      <c r="F17" s="10"/>
    </row>
    <row r="18" customFormat="false" ht="30" hidden="false" customHeight="false" outlineLevel="0" collapsed="false">
      <c r="A18" s="6"/>
      <c r="B18" s="20" t="s">
        <v>24</v>
      </c>
      <c r="C18" s="21" t="s">
        <v>25</v>
      </c>
      <c r="D18" s="21" t="s">
        <v>26</v>
      </c>
      <c r="E18" s="22" t="s">
        <v>27</v>
      </c>
      <c r="F18" s="10"/>
    </row>
    <row r="19" customFormat="false" ht="15" hidden="false" customHeight="false" outlineLevel="0" collapsed="false">
      <c r="A19" s="6"/>
      <c r="B19" s="20" t="s">
        <v>28</v>
      </c>
      <c r="C19" s="21" t="s">
        <v>29</v>
      </c>
      <c r="D19" s="21" t="s">
        <v>30</v>
      </c>
      <c r="E19" s="22" t="n">
        <v>4</v>
      </c>
      <c r="F19" s="10"/>
    </row>
    <row r="20" customFormat="false" ht="15.75" hidden="false" customHeight="false" outlineLevel="0" collapsed="false">
      <c r="A20" s="6"/>
      <c r="B20" s="23" t="s">
        <v>31</v>
      </c>
      <c r="C20" s="24" t="s">
        <v>32</v>
      </c>
      <c r="D20" s="24" t="s">
        <v>33</v>
      </c>
      <c r="E20" s="25" t="n">
        <v>4</v>
      </c>
      <c r="F20" s="10"/>
    </row>
    <row r="21" customFormat="false" ht="15" hidden="false" customHeight="false" outlineLevel="0" collapsed="false">
      <c r="A21" s="4" t="s">
        <v>35</v>
      </c>
      <c r="B21" s="4" t="s">
        <v>36</v>
      </c>
      <c r="C21" s="4" t="s">
        <v>37</v>
      </c>
      <c r="D21" s="4" t="s">
        <v>13</v>
      </c>
      <c r="E21" s="4" t="n">
        <v>10</v>
      </c>
      <c r="F21" s="4"/>
    </row>
    <row r="22" customFormat="false" ht="15" hidden="false" customHeight="false" outlineLevel="0" collapsed="false">
      <c r="A22" s="4" t="s">
        <v>38</v>
      </c>
      <c r="B22" s="4" t="s">
        <v>39</v>
      </c>
      <c r="C22" s="4" t="s">
        <v>40</v>
      </c>
      <c r="D22" s="4" t="s">
        <v>13</v>
      </c>
      <c r="E22" s="4" t="n">
        <v>15</v>
      </c>
      <c r="F22" s="4"/>
    </row>
    <row r="23" customFormat="false" ht="15" hidden="false" customHeight="false" outlineLevel="0" collapsed="false">
      <c r="A23" s="4"/>
      <c r="B23" s="4"/>
      <c r="C23" s="4"/>
      <c r="D23" s="4"/>
      <c r="E23" s="4"/>
      <c r="F23" s="4"/>
    </row>
    <row r="24" customFormat="false" ht="48.5" hidden="false" customHeight="true" outlineLevel="0" collapsed="false">
      <c r="A24" s="4" t="s">
        <v>35</v>
      </c>
      <c r="B24" s="4" t="s">
        <v>41</v>
      </c>
      <c r="C24" s="4"/>
      <c r="D24" s="4" t="s">
        <v>20</v>
      </c>
      <c r="E24" s="4" t="n">
        <v>10</v>
      </c>
      <c r="F24" s="4" t="s">
        <v>42</v>
      </c>
    </row>
    <row r="25" customFormat="false" ht="45" hidden="false" customHeight="false" outlineLevel="0" collapsed="false">
      <c r="A25" s="4" t="s">
        <v>35</v>
      </c>
      <c r="B25" s="4" t="s">
        <v>43</v>
      </c>
      <c r="C25" s="4"/>
      <c r="D25" s="4" t="s">
        <v>20</v>
      </c>
      <c r="E25" s="4" t="n">
        <v>80</v>
      </c>
      <c r="F25" s="4" t="s">
        <v>44</v>
      </c>
    </row>
    <row r="26" customFormat="false" ht="15" hidden="false" customHeight="false" outlineLevel="0" collapsed="false">
      <c r="A26" s="4"/>
      <c r="B26" s="4" t="s">
        <v>45</v>
      </c>
      <c r="C26" s="4"/>
      <c r="D26" s="4" t="s">
        <v>20</v>
      </c>
      <c r="E26" s="4" t="n">
        <v>35</v>
      </c>
      <c r="F26" s="4"/>
    </row>
    <row r="27" customFormat="false" ht="15" hidden="false" customHeight="false" outlineLevel="0" collapsed="false">
      <c r="A27" s="4"/>
      <c r="B27" s="4" t="s">
        <v>46</v>
      </c>
      <c r="C27" s="4"/>
      <c r="D27" s="4" t="s">
        <v>13</v>
      </c>
      <c r="E27" s="4" t="n">
        <v>35000</v>
      </c>
      <c r="F27" s="4"/>
    </row>
    <row r="28" customFormat="false" ht="15" hidden="false" customHeight="false" outlineLevel="0" collapsed="false">
      <c r="A28" s="4"/>
      <c r="B28" s="4" t="s">
        <v>47</v>
      </c>
      <c r="C28" s="4"/>
      <c r="D28" s="4" t="s">
        <v>13</v>
      </c>
      <c r="E28" s="4" t="n">
        <v>15000</v>
      </c>
      <c r="F28" s="4"/>
    </row>
    <row r="29" customFormat="false" ht="30" hidden="false" customHeight="false" outlineLevel="0" collapsed="false">
      <c r="A29" s="4"/>
      <c r="B29" s="4" t="s">
        <v>48</v>
      </c>
      <c r="C29" s="4"/>
      <c r="D29" s="4" t="s">
        <v>13</v>
      </c>
      <c r="E29" s="4" t="n">
        <v>18000</v>
      </c>
      <c r="F29" s="4"/>
    </row>
    <row r="30" customFormat="false" ht="30" hidden="false" customHeight="false" outlineLevel="0" collapsed="false">
      <c r="A30" s="4"/>
      <c r="B30" s="4" t="s">
        <v>49</v>
      </c>
      <c r="C30" s="4"/>
      <c r="D30" s="4" t="s">
        <v>13</v>
      </c>
      <c r="E30" s="4" t="n">
        <v>40000</v>
      </c>
      <c r="F30" s="4"/>
    </row>
    <row r="31" customFormat="false" ht="15" hidden="false" customHeight="false" outlineLevel="0" collapsed="false">
      <c r="A31" s="4"/>
      <c r="B31" s="4" t="s">
        <v>50</v>
      </c>
      <c r="C31" s="4"/>
      <c r="D31" s="4" t="s">
        <v>13</v>
      </c>
      <c r="E31" s="4" t="n">
        <v>15000</v>
      </c>
      <c r="F31" s="4"/>
    </row>
    <row r="32" customFormat="false" ht="15" hidden="false" customHeight="false" outlineLevel="0" collapsed="false">
      <c r="A32" s="4"/>
      <c r="B32" s="4" t="s">
        <v>51</v>
      </c>
      <c r="C32" s="4"/>
      <c r="D32" s="4" t="s">
        <v>13</v>
      </c>
      <c r="E32" s="4" t="n">
        <v>10000</v>
      </c>
      <c r="F32" s="4"/>
    </row>
    <row r="33" customFormat="false" ht="15" hidden="false" customHeight="false" outlineLevel="0" collapsed="false">
      <c r="A33" s="4"/>
      <c r="B33" s="4" t="s">
        <v>52</v>
      </c>
      <c r="C33" s="4"/>
      <c r="D33" s="4" t="s">
        <v>13</v>
      </c>
      <c r="E33" s="4" t="n">
        <v>29000</v>
      </c>
      <c r="F33" s="4"/>
    </row>
    <row r="34" customFormat="false" ht="15" hidden="false" customHeight="false" outlineLevel="0" collapsed="false">
      <c r="A34" s="4"/>
      <c r="B34" s="4" t="s">
        <v>53</v>
      </c>
      <c r="C34" s="4"/>
      <c r="D34" s="4" t="s">
        <v>13</v>
      </c>
      <c r="E34" s="4" t="n">
        <v>24000</v>
      </c>
      <c r="F34" s="4"/>
    </row>
    <row r="35" customFormat="false" ht="15" hidden="false" customHeight="false" outlineLevel="0" collapsed="false">
      <c r="A35" s="4"/>
      <c r="B35" s="4" t="s">
        <v>54</v>
      </c>
      <c r="C35" s="4"/>
      <c r="D35" s="4" t="s">
        <v>20</v>
      </c>
      <c r="E35" s="4" t="n">
        <v>24</v>
      </c>
      <c r="F35" s="4"/>
    </row>
    <row r="36" customFormat="false" ht="30" hidden="false" customHeight="false" outlineLevel="0" collapsed="false">
      <c r="A36" s="4"/>
      <c r="B36" s="4" t="s">
        <v>55</v>
      </c>
      <c r="C36" s="4"/>
      <c r="D36" s="4" t="s">
        <v>13</v>
      </c>
      <c r="E36" s="4" t="e">
        <f aca="false">#REF!</f>
        <v>#REF!</v>
      </c>
      <c r="F36" s="4"/>
    </row>
    <row r="37" customFormat="false" ht="30" hidden="false" customHeight="false" outlineLevel="0" collapsed="false">
      <c r="A37" s="4"/>
      <c r="B37" s="4" t="s">
        <v>56</v>
      </c>
      <c r="C37" s="4"/>
      <c r="D37" s="4" t="s">
        <v>13</v>
      </c>
      <c r="E37" s="4" t="e">
        <f aca="false">#REF!</f>
        <v>#REF!</v>
      </c>
      <c r="F37" s="4"/>
    </row>
    <row r="38" customFormat="false" ht="15" hidden="false" customHeight="false" outlineLevel="0" collapsed="false">
      <c r="A38" s="4"/>
      <c r="B38" s="4" t="s">
        <v>57</v>
      </c>
      <c r="C38" s="4"/>
      <c r="D38" s="4" t="s">
        <v>30</v>
      </c>
      <c r="E38" s="4" t="n">
        <v>80</v>
      </c>
      <c r="F38" s="4"/>
    </row>
    <row r="39" customFormat="false" ht="15" hidden="false" customHeight="false" outlineLevel="0" collapsed="false">
      <c r="A39" s="4"/>
      <c r="B39" s="4" t="s">
        <v>58</v>
      </c>
      <c r="C39" s="4"/>
      <c r="D39" s="4" t="s">
        <v>13</v>
      </c>
      <c r="E39" s="4" t="n">
        <v>200</v>
      </c>
      <c r="F39" s="4"/>
    </row>
    <row r="40" customFormat="false" ht="15" hidden="false" customHeight="false" outlineLevel="0" collapsed="false">
      <c r="A40" s="4"/>
      <c r="B40" s="4" t="s">
        <v>59</v>
      </c>
      <c r="C40" s="4"/>
      <c r="D40" s="4" t="s">
        <v>13</v>
      </c>
      <c r="E40" s="4" t="n">
        <v>45000</v>
      </c>
      <c r="F40" s="4"/>
    </row>
    <row r="41" customFormat="false" ht="15" hidden="false" customHeight="false" outlineLevel="0" collapsed="false">
      <c r="A41" s="4"/>
      <c r="B41" s="4" t="s">
        <v>60</v>
      </c>
      <c r="C41" s="4"/>
      <c r="D41" s="4" t="s">
        <v>13</v>
      </c>
      <c r="E41" s="4" t="n">
        <v>50000</v>
      </c>
      <c r="F41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Q233"/>
  <sheetViews>
    <sheetView showFormulas="false" showGridLines="true" showRowColHeaders="true" showZeros="true" rightToLeft="false" tabSelected="true" showOutlineSymbols="true" defaultGridColor="true" view="normal" topLeftCell="A208" colorId="64" zoomScale="100" zoomScaleNormal="100" zoomScalePageLayoutView="100" workbookViewId="0">
      <selection pane="topLeft" activeCell="B231" activeCellId="0" sqref="B231:O233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51.63"/>
    <col collapsed="false" customWidth="true" hidden="false" outlineLevel="0" max="3" min="3" style="0" width="9.28"/>
    <col collapsed="false" customWidth="true" hidden="false" outlineLevel="0" max="4" min="4" style="0" width="9.7"/>
    <col collapsed="false" customWidth="true" hidden="false" outlineLevel="0" max="7" min="6" style="0" width="9"/>
    <col collapsed="false" customWidth="true" hidden="false" outlineLevel="0" max="8" min="8" style="0" width="8.85"/>
    <col collapsed="false" customWidth="true" hidden="false" outlineLevel="0" max="10" min="10" style="0" width="9.14"/>
    <col collapsed="false" customWidth="true" hidden="false" outlineLevel="0" max="11" min="11" style="0" width="8.28"/>
    <col collapsed="false" customWidth="true" hidden="false" outlineLevel="0" max="14" min="13" style="0" width="9.14"/>
    <col collapsed="false" customWidth="true" hidden="false" outlineLevel="0" max="17" min="16" style="0" width="9.14"/>
  </cols>
  <sheetData>
    <row r="1" customFormat="false" ht="26.85" hidden="false" customHeight="true" outlineLevel="0" collapsed="false">
      <c r="H1" s="26" t="s">
        <v>61</v>
      </c>
      <c r="I1" s="26" t="s">
        <v>62</v>
      </c>
    </row>
    <row r="2" customFormat="false" ht="13.8" hidden="false" customHeight="false" outlineLevel="0" collapsed="false">
      <c r="B2" s="0" t="s">
        <v>63</v>
      </c>
      <c r="C2" s="0" t="n">
        <v>2021</v>
      </c>
      <c r="D2" s="0" t="n">
        <v>2022</v>
      </c>
      <c r="E2" s="0" t="n">
        <v>2023</v>
      </c>
      <c r="F2" s="0" t="n">
        <v>2024</v>
      </c>
      <c r="G2" s="27" t="s">
        <v>64</v>
      </c>
      <c r="H2" s="27" t="n">
        <v>2025</v>
      </c>
      <c r="I2" s="27" t="n">
        <v>2025</v>
      </c>
      <c r="J2" s="27"/>
    </row>
    <row r="3" customFormat="false" ht="13.8" hidden="false" customHeight="false" outlineLevel="0" collapsed="false">
      <c r="B3" s="0" t="s">
        <v>65</v>
      </c>
      <c r="C3" s="0" t="n">
        <v>380</v>
      </c>
      <c r="D3" s="0" t="n">
        <v>390</v>
      </c>
      <c r="E3" s="0" t="n">
        <v>420</v>
      </c>
      <c r="F3" s="0" t="n">
        <v>400</v>
      </c>
      <c r="G3" s="0" t="n">
        <f aca="false">(F3/C3)^(1/3)</f>
        <v>1.0172447681911</v>
      </c>
      <c r="H3" s="0" t="n">
        <f aca="false">F3*G3</f>
        <v>406.89790727644</v>
      </c>
      <c r="I3" s="0" t="n">
        <f aca="false">F3*G3</f>
        <v>406.89790727644</v>
      </c>
    </row>
    <row r="4" customFormat="false" ht="13.8" hidden="false" customHeight="false" outlineLevel="0" collapsed="false">
      <c r="B4" s="0" t="s">
        <v>66</v>
      </c>
      <c r="C4" s="0" t="n">
        <v>120</v>
      </c>
      <c r="D4" s="0" t="n">
        <v>150</v>
      </c>
      <c r="E4" s="0" t="n">
        <v>170</v>
      </c>
      <c r="F4" s="0" t="n">
        <v>200</v>
      </c>
      <c r="G4" s="0" t="n">
        <f aca="false">(F4/C4)^(1/3)</f>
        <v>1.18563110149669</v>
      </c>
      <c r="H4" s="0" t="n">
        <f aca="false">F4*G4</f>
        <v>237.126220299338</v>
      </c>
      <c r="I4" s="0" t="n">
        <f aca="false">F4*G4</f>
        <v>237.126220299338</v>
      </c>
    </row>
    <row r="5" customFormat="false" ht="13.8" hidden="false" customHeight="false" outlineLevel="0" collapsed="false">
      <c r="B5" s="0" t="s">
        <v>67</v>
      </c>
      <c r="C5" s="0" t="n">
        <v>200</v>
      </c>
    </row>
    <row r="6" customFormat="false" ht="13.8" hidden="false" customHeight="false" outlineLevel="0" collapsed="false">
      <c r="B6" s="0" t="s">
        <v>68</v>
      </c>
      <c r="C6" s="0" t="n">
        <v>300</v>
      </c>
    </row>
    <row r="7" customFormat="false" ht="13.8" hidden="false" customHeight="false" outlineLevel="0" collapsed="false">
      <c r="B7" s="0" t="s">
        <v>69</v>
      </c>
      <c r="C7" s="0" t="n">
        <v>50</v>
      </c>
    </row>
    <row r="8" customFormat="false" ht="13.8" hidden="false" customHeight="false" outlineLevel="0" collapsed="false">
      <c r="C8" s="0" t="s">
        <v>61</v>
      </c>
      <c r="D8" s="0" t="s">
        <v>62</v>
      </c>
    </row>
    <row r="9" customFormat="false" ht="14.9" hidden="false" customHeight="false" outlineLevel="0" collapsed="false">
      <c r="B9" s="4" t="s">
        <v>70</v>
      </c>
      <c r="C9" s="0" t="n">
        <v>20</v>
      </c>
      <c r="D9" s="0" t="n">
        <v>20</v>
      </c>
    </row>
    <row r="10" customFormat="false" ht="14.9" hidden="false" customHeight="false" outlineLevel="0" collapsed="false">
      <c r="B10" s="4" t="s">
        <v>71</v>
      </c>
      <c r="C10" s="0" t="n">
        <v>10</v>
      </c>
      <c r="D10" s="0" t="n">
        <v>10</v>
      </c>
    </row>
    <row r="12" customFormat="false" ht="28.35" hidden="false" customHeight="false" outlineLevel="0" collapsed="false">
      <c r="B12" s="4" t="s">
        <v>72</v>
      </c>
      <c r="C12" s="0" t="n">
        <v>10</v>
      </c>
    </row>
    <row r="13" customFormat="false" ht="28.35" hidden="false" customHeight="false" outlineLevel="0" collapsed="false">
      <c r="B13" s="4" t="s">
        <v>73</v>
      </c>
      <c r="C13" s="0" t="n">
        <v>10</v>
      </c>
    </row>
    <row r="14" customFormat="false" ht="13.8" hidden="false" customHeight="false" outlineLevel="0" collapsed="false">
      <c r="C14" s="0" t="s">
        <v>61</v>
      </c>
      <c r="D14" s="0" t="s">
        <v>62</v>
      </c>
    </row>
    <row r="15" customFormat="false" ht="13.8" hidden="false" customHeight="false" outlineLevel="0" collapsed="false">
      <c r="B15" s="0" t="s">
        <v>74</v>
      </c>
      <c r="C15" s="0" t="n">
        <v>2</v>
      </c>
      <c r="D15" s="0" t="n">
        <v>2</v>
      </c>
    </row>
    <row r="16" customFormat="false" ht="13.8" hidden="false" customHeight="false" outlineLevel="0" collapsed="false">
      <c r="B16" s="28" t="s">
        <v>75</v>
      </c>
      <c r="C16" s="0" t="n">
        <v>4</v>
      </c>
      <c r="D16" s="0" t="n">
        <v>4</v>
      </c>
    </row>
    <row r="18" customFormat="false" ht="13.8" hidden="false" customHeight="false" outlineLevel="0" collapsed="false">
      <c r="B18" s="0" t="s">
        <v>76</v>
      </c>
      <c r="C18" s="0" t="n">
        <v>80</v>
      </c>
      <c r="D18" s="0" t="n">
        <v>80</v>
      </c>
    </row>
    <row r="19" customFormat="false" ht="13.8" hidden="false" customHeight="false" outlineLevel="0" collapsed="false">
      <c r="B19" s="0" t="s">
        <v>77</v>
      </c>
      <c r="C19" s="0" t="n">
        <v>80</v>
      </c>
      <c r="D19" s="0" t="n">
        <v>80</v>
      </c>
    </row>
    <row r="21" customFormat="false" ht="28.35" hidden="false" customHeight="false" outlineLevel="0" collapsed="false">
      <c r="B21" s="4" t="s">
        <v>42</v>
      </c>
      <c r="C21" s="0" t="n">
        <v>10</v>
      </c>
    </row>
    <row r="22" customFormat="false" ht="13.8" hidden="false" customHeight="false" outlineLevel="0" collapsed="false">
      <c r="B22" s="0" t="s">
        <v>78</v>
      </c>
      <c r="C22" s="0" t="n">
        <v>10</v>
      </c>
      <c r="D22" s="0" t="n">
        <v>10</v>
      </c>
    </row>
    <row r="23" customFormat="false" ht="13.8" hidden="false" customHeight="false" outlineLevel="0" collapsed="false">
      <c r="B23" s="29" t="s">
        <v>79</v>
      </c>
      <c r="C23" s="0" t="n">
        <v>10</v>
      </c>
      <c r="D23" s="0" t="n">
        <v>10</v>
      </c>
    </row>
    <row r="25" customFormat="false" ht="13.8" hidden="false" customHeight="false" outlineLevel="0" collapsed="false">
      <c r="B25" s="0" t="s">
        <v>80</v>
      </c>
      <c r="C25" s="0" t="n">
        <v>80</v>
      </c>
    </row>
    <row r="27" customFormat="false" ht="13.8" hidden="false" customHeight="false" outlineLevel="0" collapsed="false">
      <c r="B27" s="0" t="s">
        <v>81</v>
      </c>
      <c r="C27" s="0" t="n">
        <v>3</v>
      </c>
      <c r="D27" s="0" t="n">
        <v>3</v>
      </c>
    </row>
    <row r="28" customFormat="false" ht="13.8" hidden="false" customHeight="false" outlineLevel="0" collapsed="false">
      <c r="B28" s="28" t="s">
        <v>82</v>
      </c>
      <c r="C28" s="0" t="n">
        <v>4</v>
      </c>
      <c r="D28" s="0" t="n">
        <v>4</v>
      </c>
    </row>
    <row r="30" customFormat="false" ht="13.8" hidden="false" customHeight="false" outlineLevel="0" collapsed="false">
      <c r="B30" s="29" t="s">
        <v>83</v>
      </c>
      <c r="C30" s="0" t="n">
        <v>15</v>
      </c>
      <c r="D30" s="0" t="n">
        <v>15</v>
      </c>
    </row>
    <row r="32" customFormat="false" ht="13.8" hidden="false" customHeight="false" outlineLevel="0" collapsed="false">
      <c r="B32" s="0" t="s">
        <v>84</v>
      </c>
      <c r="C32" s="0" t="n">
        <v>35</v>
      </c>
    </row>
    <row r="34" customFormat="false" ht="14.9" hidden="false" customHeight="false" outlineLevel="0" collapsed="false">
      <c r="B34" s="4" t="s">
        <v>48</v>
      </c>
      <c r="C34" s="0" t="n">
        <v>18000</v>
      </c>
      <c r="D34" s="0" t="n">
        <v>18000</v>
      </c>
    </row>
    <row r="35" customFormat="false" ht="14.9" hidden="false" customHeight="false" outlineLevel="0" collapsed="false">
      <c r="B35" s="4" t="s">
        <v>46</v>
      </c>
      <c r="C35" s="0" t="n">
        <v>35000</v>
      </c>
      <c r="D35" s="0" t="n">
        <v>35000</v>
      </c>
    </row>
    <row r="36" customFormat="false" ht="14.9" hidden="false" customHeight="false" outlineLevel="0" collapsed="false">
      <c r="B36" s="4" t="s">
        <v>49</v>
      </c>
      <c r="C36" s="4" t="n">
        <v>40000</v>
      </c>
      <c r="D36" s="4" t="n">
        <v>40000</v>
      </c>
    </row>
    <row r="37" customFormat="false" ht="14.9" hidden="false" customHeight="false" outlineLevel="0" collapsed="false">
      <c r="B37" s="4" t="s">
        <v>47</v>
      </c>
      <c r="C37" s="0" t="n">
        <v>15000</v>
      </c>
      <c r="D37" s="0" t="n">
        <v>15000</v>
      </c>
    </row>
    <row r="38" customFormat="false" ht="14.9" hidden="false" customHeight="false" outlineLevel="0" collapsed="false">
      <c r="B38" s="4" t="s">
        <v>52</v>
      </c>
      <c r="C38" s="0" t="n">
        <v>29000</v>
      </c>
      <c r="D38" s="0" t="n">
        <v>29000</v>
      </c>
    </row>
    <row r="39" customFormat="false" ht="14.9" hidden="false" customHeight="false" outlineLevel="0" collapsed="false">
      <c r="B39" s="4" t="s">
        <v>53</v>
      </c>
      <c r="C39" s="0" t="n">
        <v>24000</v>
      </c>
      <c r="D39" s="0" t="n">
        <v>24000</v>
      </c>
    </row>
    <row r="40" customFormat="false" ht="14.9" hidden="false" customHeight="false" outlineLevel="0" collapsed="false">
      <c r="B40" s="4" t="s">
        <v>51</v>
      </c>
      <c r="C40" s="0" t="n">
        <v>10000</v>
      </c>
      <c r="D40" s="0" t="n">
        <v>10000</v>
      </c>
    </row>
    <row r="55" customFormat="false" ht="13.8" hidden="false" customHeight="false" outlineLevel="0" collapsed="false">
      <c r="B55" s="29" t="s">
        <v>85</v>
      </c>
      <c r="C55" s="29" t="n">
        <v>1</v>
      </c>
    </row>
    <row r="57" customFormat="false" ht="13.8" hidden="false" customHeight="false" outlineLevel="0" collapsed="false">
      <c r="B57" s="29"/>
      <c r="C57" s="29"/>
      <c r="D57" s="29"/>
      <c r="E57" s="29" t="s">
        <v>86</v>
      </c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</row>
    <row r="58" customFormat="false" ht="13.8" hidden="false" customHeight="false" outlineLevel="0" collapsed="false">
      <c r="B58" s="29"/>
      <c r="C58" s="29" t="n">
        <v>1</v>
      </c>
      <c r="D58" s="29" t="n">
        <v>1</v>
      </c>
      <c r="E58" s="29" t="n">
        <v>1</v>
      </c>
      <c r="F58" s="29" t="n">
        <v>2</v>
      </c>
      <c r="G58" s="29" t="n">
        <v>2</v>
      </c>
      <c r="H58" s="29" t="n">
        <v>2</v>
      </c>
      <c r="I58" s="29" t="n">
        <v>3</v>
      </c>
      <c r="J58" s="29" t="n">
        <v>3</v>
      </c>
      <c r="K58" s="29" t="n">
        <v>3</v>
      </c>
      <c r="L58" s="29" t="n">
        <v>4</v>
      </c>
      <c r="M58" s="29" t="n">
        <v>4</v>
      </c>
      <c r="N58" s="29" t="n">
        <v>4</v>
      </c>
      <c r="O58" s="29" t="s">
        <v>87</v>
      </c>
      <c r="P58" s="29" t="s">
        <v>87</v>
      </c>
      <c r="Q58" s="29" t="s">
        <v>87</v>
      </c>
    </row>
    <row r="59" customFormat="false" ht="13.8" hidden="false" customHeight="false" outlineLevel="0" collapsed="false">
      <c r="B59" s="29" t="s">
        <v>1</v>
      </c>
      <c r="C59" s="29" t="s">
        <v>88</v>
      </c>
      <c r="D59" s="29" t="s">
        <v>89</v>
      </c>
      <c r="E59" s="29" t="s">
        <v>90</v>
      </c>
      <c r="F59" s="29" t="s">
        <v>88</v>
      </c>
      <c r="G59" s="29" t="s">
        <v>89</v>
      </c>
      <c r="H59" s="29" t="s">
        <v>90</v>
      </c>
      <c r="I59" s="29" t="s">
        <v>88</v>
      </c>
      <c r="J59" s="29" t="s">
        <v>89</v>
      </c>
      <c r="K59" s="29" t="s">
        <v>90</v>
      </c>
      <c r="L59" s="29" t="s">
        <v>88</v>
      </c>
      <c r="M59" s="29" t="s">
        <v>89</v>
      </c>
      <c r="N59" s="29" t="s">
        <v>90</v>
      </c>
      <c r="O59" s="29" t="s">
        <v>88</v>
      </c>
      <c r="P59" s="29" t="s">
        <v>89</v>
      </c>
      <c r="Q59" s="29" t="s">
        <v>90</v>
      </c>
    </row>
    <row r="60" customFormat="false" ht="13.8" hidden="false" customHeight="false" outlineLevel="0" collapsed="false">
      <c r="B60" s="29" t="s">
        <v>91</v>
      </c>
      <c r="C60" s="29" t="n">
        <f aca="false">ROUND($H$3/4,0)</f>
        <v>102</v>
      </c>
      <c r="D60" s="29" t="n">
        <f aca="false">ROUND($I$3/4,0)</f>
        <v>102</v>
      </c>
      <c r="E60" s="29" t="n">
        <f aca="false">C60-D60</f>
        <v>0</v>
      </c>
      <c r="F60" s="29" t="n">
        <f aca="false">ROUND($H$3/4,0)</f>
        <v>102</v>
      </c>
      <c r="G60" s="29" t="n">
        <f aca="false">ROUND($I$3/4,0)</f>
        <v>102</v>
      </c>
      <c r="H60" s="29" t="n">
        <f aca="false">F60-G60</f>
        <v>0</v>
      </c>
      <c r="I60" s="29" t="n">
        <f aca="false">ROUND($H$3/4,0)</f>
        <v>102</v>
      </c>
      <c r="J60" s="29" t="n">
        <f aca="false">ROUND($I$3/4,0)</f>
        <v>102</v>
      </c>
      <c r="K60" s="29" t="n">
        <f aca="false">I60-J60</f>
        <v>0</v>
      </c>
      <c r="L60" s="29" t="n">
        <f aca="false">ROUND($H$3/4,0)</f>
        <v>102</v>
      </c>
      <c r="M60" s="29" t="n">
        <f aca="false">ROUND($I$3/4,0)</f>
        <v>102</v>
      </c>
      <c r="N60" s="29" t="n">
        <f aca="false">L60-M60</f>
        <v>0</v>
      </c>
      <c r="O60" s="29" t="n">
        <f aca="false">SUM(C60,F60,I60,L60)</f>
        <v>408</v>
      </c>
      <c r="P60" s="29" t="n">
        <f aca="false">SUM(D60,G60,J60,M60)</f>
        <v>408</v>
      </c>
      <c r="Q60" s="29" t="n">
        <f aca="false">O60-P60</f>
        <v>0</v>
      </c>
    </row>
    <row r="61" customFormat="false" ht="13.8" hidden="false" customHeight="false" outlineLevel="0" collapsed="false">
      <c r="B61" s="29" t="s">
        <v>92</v>
      </c>
      <c r="C61" s="29" t="n">
        <f aca="false">ROUND($H$4/4,0)</f>
        <v>59</v>
      </c>
      <c r="D61" s="29" t="n">
        <f aca="false">ROUND($H$4/4,0)</f>
        <v>59</v>
      </c>
      <c r="E61" s="29" t="n">
        <f aca="false">C61-D61</f>
        <v>0</v>
      </c>
      <c r="F61" s="29" t="n">
        <f aca="false">ROUND($H$4/4,0)</f>
        <v>59</v>
      </c>
      <c r="G61" s="29" t="n">
        <f aca="false">ROUND($H$4/4,0)</f>
        <v>59</v>
      </c>
      <c r="H61" s="29" t="n">
        <f aca="false">F61-G61</f>
        <v>0</v>
      </c>
      <c r="I61" s="29" t="n">
        <f aca="false">ROUND($H$4/4,0)</f>
        <v>59</v>
      </c>
      <c r="J61" s="29" t="n">
        <f aca="false">ROUND($H$4/4,0)</f>
        <v>59</v>
      </c>
      <c r="K61" s="29" t="n">
        <f aca="false">I61-J61</f>
        <v>0</v>
      </c>
      <c r="L61" s="29" t="n">
        <f aca="false">ROUND($H$4/4,0)</f>
        <v>59</v>
      </c>
      <c r="M61" s="29" t="n">
        <f aca="false">ROUND($H$4/4,0)</f>
        <v>59</v>
      </c>
      <c r="N61" s="29" t="n">
        <f aca="false">L61-M61</f>
        <v>0</v>
      </c>
      <c r="O61" s="29" t="n">
        <f aca="false">SUM(C61,F61,I61,L61)</f>
        <v>236</v>
      </c>
      <c r="P61" s="29" t="n">
        <f aca="false">SUM(D61,G61,J61,M61)</f>
        <v>236</v>
      </c>
      <c r="Q61" s="29" t="n">
        <f aca="false">O61-P61</f>
        <v>0</v>
      </c>
    </row>
    <row r="62" customFormat="false" ht="13.8" hidden="false" customHeight="false" outlineLevel="0" collapsed="false">
      <c r="B62" s="29" t="s">
        <v>93</v>
      </c>
      <c r="C62" s="29" t="n">
        <f aca="false">$C$5</f>
        <v>200</v>
      </c>
      <c r="D62" s="29" t="n">
        <f aca="false">$C$5</f>
        <v>200</v>
      </c>
      <c r="E62" s="29" t="n">
        <f aca="false">C62-D62</f>
        <v>0</v>
      </c>
      <c r="F62" s="29" t="n">
        <f aca="false">$C$5</f>
        <v>200</v>
      </c>
      <c r="G62" s="29" t="n">
        <f aca="false">$C$5</f>
        <v>200</v>
      </c>
      <c r="H62" s="29" t="n">
        <f aca="false">F62-G62</f>
        <v>0</v>
      </c>
      <c r="I62" s="29" t="n">
        <f aca="false">$C$5</f>
        <v>200</v>
      </c>
      <c r="J62" s="29" t="n">
        <f aca="false">$C$5</f>
        <v>200</v>
      </c>
      <c r="K62" s="29" t="n">
        <f aca="false">I62-J62</f>
        <v>0</v>
      </c>
      <c r="L62" s="29" t="n">
        <f aca="false">$C$5</f>
        <v>200</v>
      </c>
      <c r="M62" s="29" t="n">
        <f aca="false">$C$5</f>
        <v>200</v>
      </c>
      <c r="N62" s="29" t="n">
        <f aca="false">L62-M62</f>
        <v>0</v>
      </c>
      <c r="O62" s="29" t="n">
        <f aca="false">$C$5</f>
        <v>200</v>
      </c>
      <c r="P62" s="29" t="n">
        <f aca="false">$C$5</f>
        <v>200</v>
      </c>
      <c r="Q62" s="29" t="n">
        <f aca="false">O62-P62</f>
        <v>0</v>
      </c>
    </row>
    <row r="63" customFormat="false" ht="13.8" hidden="false" customHeight="false" outlineLevel="0" collapsed="false">
      <c r="B63" s="29" t="s">
        <v>94</v>
      </c>
      <c r="C63" s="29" t="n">
        <f aca="false">$C$6</f>
        <v>300</v>
      </c>
      <c r="D63" s="29" t="n">
        <f aca="false">$C$6</f>
        <v>300</v>
      </c>
      <c r="E63" s="29" t="n">
        <f aca="false">C63-D63</f>
        <v>0</v>
      </c>
      <c r="F63" s="29" t="n">
        <f aca="false">$C$6</f>
        <v>300</v>
      </c>
      <c r="G63" s="29" t="n">
        <f aca="false">$C$6</f>
        <v>300</v>
      </c>
      <c r="H63" s="29" t="n">
        <f aca="false">F63-G63</f>
        <v>0</v>
      </c>
      <c r="I63" s="29" t="n">
        <f aca="false">$C$6</f>
        <v>300</v>
      </c>
      <c r="J63" s="29" t="n">
        <f aca="false">$C$6</f>
        <v>300</v>
      </c>
      <c r="K63" s="29" t="n">
        <f aca="false">I63-J63</f>
        <v>0</v>
      </c>
      <c r="L63" s="29" t="n">
        <f aca="false">$C$6</f>
        <v>300</v>
      </c>
      <c r="M63" s="29" t="n">
        <f aca="false">$C$6</f>
        <v>300</v>
      </c>
      <c r="N63" s="29" t="n">
        <f aca="false">L63-M63</f>
        <v>0</v>
      </c>
      <c r="O63" s="29" t="n">
        <f aca="false">$C$6</f>
        <v>300</v>
      </c>
      <c r="P63" s="29" t="n">
        <f aca="false">$C$6</f>
        <v>300</v>
      </c>
      <c r="Q63" s="29" t="n">
        <f aca="false">O63-P63</f>
        <v>0</v>
      </c>
    </row>
    <row r="64" customFormat="false" ht="13.8" hidden="false" customHeight="false" outlineLevel="0" collapsed="false">
      <c r="B64" s="29" t="s">
        <v>95</v>
      </c>
      <c r="C64" s="29" t="n">
        <f aca="false">C60*C62</f>
        <v>20400</v>
      </c>
      <c r="D64" s="29" t="n">
        <f aca="false">D60*D62</f>
        <v>20400</v>
      </c>
      <c r="E64" s="29" t="n">
        <f aca="false">C64-D64</f>
        <v>0</v>
      </c>
      <c r="F64" s="29" t="n">
        <f aca="false">F60*F62</f>
        <v>20400</v>
      </c>
      <c r="G64" s="29" t="n">
        <f aca="false">G60*G62</f>
        <v>20400</v>
      </c>
      <c r="H64" s="29" t="n">
        <f aca="false">F64-G64</f>
        <v>0</v>
      </c>
      <c r="I64" s="29" t="n">
        <f aca="false">I60*I62</f>
        <v>20400</v>
      </c>
      <c r="J64" s="29" t="n">
        <f aca="false">J60*J62</f>
        <v>20400</v>
      </c>
      <c r="K64" s="29" t="n">
        <f aca="false">I64-J64</f>
        <v>0</v>
      </c>
      <c r="L64" s="29" t="n">
        <f aca="false">L60*L62</f>
        <v>20400</v>
      </c>
      <c r="M64" s="29" t="n">
        <f aca="false">M60*M62</f>
        <v>20400</v>
      </c>
      <c r="N64" s="29" t="n">
        <f aca="false">L64-M64</f>
        <v>0</v>
      </c>
      <c r="O64" s="29" t="n">
        <f aca="false">O60*O62</f>
        <v>81600</v>
      </c>
      <c r="P64" s="29" t="n">
        <f aca="false">P60*P62</f>
        <v>81600</v>
      </c>
      <c r="Q64" s="29" t="n">
        <f aca="false">O64-P64</f>
        <v>0</v>
      </c>
    </row>
    <row r="65" customFormat="false" ht="13.8" hidden="false" customHeight="false" outlineLevel="0" collapsed="false">
      <c r="B65" s="29" t="s">
        <v>96</v>
      </c>
      <c r="C65" s="29" t="n">
        <f aca="false">C61*C63</f>
        <v>17700</v>
      </c>
      <c r="D65" s="29" t="n">
        <f aca="false">D61*D63</f>
        <v>17700</v>
      </c>
      <c r="E65" s="29" t="n">
        <f aca="false">C65-D65</f>
        <v>0</v>
      </c>
      <c r="F65" s="29" t="n">
        <f aca="false">F61*F63</f>
        <v>17700</v>
      </c>
      <c r="G65" s="29" t="n">
        <f aca="false">G61*G63</f>
        <v>17700</v>
      </c>
      <c r="H65" s="29" t="n">
        <f aca="false">F65-G65</f>
        <v>0</v>
      </c>
      <c r="I65" s="29" t="n">
        <f aca="false">I61*I63</f>
        <v>17700</v>
      </c>
      <c r="J65" s="29" t="n">
        <f aca="false">J61*J63</f>
        <v>17700</v>
      </c>
      <c r="K65" s="29" t="n">
        <f aca="false">I65-J65</f>
        <v>0</v>
      </c>
      <c r="L65" s="29" t="n">
        <f aca="false">L61*L63</f>
        <v>17700</v>
      </c>
      <c r="M65" s="29" t="n">
        <f aca="false">M61*M63</f>
        <v>17700</v>
      </c>
      <c r="N65" s="29" t="n">
        <f aca="false">L65-M65</f>
        <v>0</v>
      </c>
      <c r="O65" s="29" t="n">
        <f aca="false">O61*O63</f>
        <v>70800</v>
      </c>
      <c r="P65" s="29" t="n">
        <f aca="false">P61*P63</f>
        <v>70800</v>
      </c>
      <c r="Q65" s="29" t="n">
        <f aca="false">O65-P65</f>
        <v>0</v>
      </c>
    </row>
    <row r="66" customFormat="false" ht="13.8" hidden="false" customHeight="false" outlineLevel="0" collapsed="false">
      <c r="B66" s="29" t="s">
        <v>97</v>
      </c>
      <c r="C66" s="29" t="n">
        <f aca="false">C64+C65</f>
        <v>38100</v>
      </c>
      <c r="D66" s="29" t="n">
        <f aca="false">D64+D65</f>
        <v>38100</v>
      </c>
      <c r="E66" s="29" t="n">
        <f aca="false">C66-D66</f>
        <v>0</v>
      </c>
      <c r="F66" s="29" t="n">
        <f aca="false">F64+F65</f>
        <v>38100</v>
      </c>
      <c r="G66" s="29" t="n">
        <f aca="false">G64+G65</f>
        <v>38100</v>
      </c>
      <c r="H66" s="29" t="n">
        <f aca="false">F66-G66</f>
        <v>0</v>
      </c>
      <c r="I66" s="29" t="n">
        <f aca="false">I64+I65</f>
        <v>38100</v>
      </c>
      <c r="J66" s="29" t="n">
        <f aca="false">J64+J65</f>
        <v>38100</v>
      </c>
      <c r="K66" s="29" t="n">
        <f aca="false">I66-J66</f>
        <v>0</v>
      </c>
      <c r="L66" s="29" t="n">
        <f aca="false">L64+L65</f>
        <v>38100</v>
      </c>
      <c r="M66" s="29" t="n">
        <f aca="false">M64+M65</f>
        <v>38100</v>
      </c>
      <c r="N66" s="29" t="n">
        <f aca="false">L66-M66</f>
        <v>0</v>
      </c>
      <c r="O66" s="29" t="n">
        <f aca="false">O64+O65</f>
        <v>152400</v>
      </c>
      <c r="P66" s="29" t="n">
        <f aca="false">P64+P65</f>
        <v>152400</v>
      </c>
      <c r="Q66" s="29" t="n">
        <f aca="false">O66-P66</f>
        <v>0</v>
      </c>
    </row>
    <row r="70" customFormat="false" ht="13.8" hidden="false" customHeight="false" outlineLevel="0" collapsed="false">
      <c r="B70" s="0" t="s">
        <v>98</v>
      </c>
      <c r="C70" s="0" t="n">
        <v>2</v>
      </c>
    </row>
    <row r="72" customFormat="false" ht="13.8" hidden="false" customHeight="false" outlineLevel="0" collapsed="false">
      <c r="B72" s="29"/>
      <c r="C72" s="29"/>
      <c r="D72" s="29"/>
      <c r="E72" s="29" t="s">
        <v>86</v>
      </c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</row>
    <row r="73" customFormat="false" ht="13.8" hidden="false" customHeight="false" outlineLevel="0" collapsed="false">
      <c r="B73" s="29"/>
      <c r="C73" s="29" t="n">
        <v>1</v>
      </c>
      <c r="D73" s="29" t="n">
        <v>1</v>
      </c>
      <c r="E73" s="29" t="n">
        <v>1</v>
      </c>
      <c r="F73" s="29" t="n">
        <v>2</v>
      </c>
      <c r="G73" s="29" t="n">
        <v>2</v>
      </c>
      <c r="H73" s="29" t="n">
        <v>2</v>
      </c>
      <c r="I73" s="29" t="n">
        <v>3</v>
      </c>
      <c r="J73" s="29" t="n">
        <v>3</v>
      </c>
      <c r="K73" s="29" t="n">
        <v>3</v>
      </c>
      <c r="L73" s="29" t="n">
        <v>4</v>
      </c>
      <c r="M73" s="29" t="n">
        <v>4</v>
      </c>
      <c r="N73" s="29" t="n">
        <v>4</v>
      </c>
      <c r="O73" s="29" t="s">
        <v>87</v>
      </c>
      <c r="P73" s="29" t="s">
        <v>87</v>
      </c>
      <c r="Q73" s="29" t="s">
        <v>87</v>
      </c>
    </row>
    <row r="74" customFormat="false" ht="13.8" hidden="false" customHeight="false" outlineLevel="0" collapsed="false">
      <c r="B74" s="29" t="s">
        <v>1</v>
      </c>
      <c r="C74" s="29" t="s">
        <v>88</v>
      </c>
      <c r="D74" s="29" t="s">
        <v>89</v>
      </c>
      <c r="E74" s="29" t="s">
        <v>90</v>
      </c>
      <c r="F74" s="29" t="s">
        <v>88</v>
      </c>
      <c r="G74" s="29" t="s">
        <v>89</v>
      </c>
      <c r="H74" s="29" t="s">
        <v>90</v>
      </c>
      <c r="I74" s="29" t="s">
        <v>88</v>
      </c>
      <c r="J74" s="29" t="s">
        <v>89</v>
      </c>
      <c r="K74" s="29" t="s">
        <v>90</v>
      </c>
      <c r="L74" s="29" t="s">
        <v>88</v>
      </c>
      <c r="M74" s="29" t="s">
        <v>89</v>
      </c>
      <c r="N74" s="29" t="s">
        <v>90</v>
      </c>
      <c r="O74" s="29" t="s">
        <v>88</v>
      </c>
      <c r="P74" s="29" t="s">
        <v>89</v>
      </c>
      <c r="Q74" s="29" t="s">
        <v>90</v>
      </c>
    </row>
    <row r="75" customFormat="false" ht="13.8" hidden="false" customHeight="false" outlineLevel="0" collapsed="false">
      <c r="B75" s="29" t="s">
        <v>99</v>
      </c>
      <c r="C75" s="29" t="n">
        <f aca="false">C66 * ($C$7 / 100)</f>
        <v>19050</v>
      </c>
      <c r="D75" s="29" t="n">
        <f aca="false">D66 * ($C$7 / 100)</f>
        <v>19050</v>
      </c>
      <c r="E75" s="29" t="n">
        <f aca="false">C75-D75</f>
        <v>0</v>
      </c>
      <c r="F75" s="29" t="n">
        <f aca="false">C66 * (1 - $C$7 / 100)</f>
        <v>19050</v>
      </c>
      <c r="G75" s="29" t="n">
        <f aca="false">D66 * (1 - $C$7 / 100)</f>
        <v>19050</v>
      </c>
      <c r="H75" s="29" t="n">
        <f aca="false">F75-G75</f>
        <v>0</v>
      </c>
      <c r="I75" s="29"/>
      <c r="J75" s="29"/>
      <c r="K75" s="29" t="n">
        <f aca="false">I75-J75</f>
        <v>0</v>
      </c>
      <c r="L75" s="29"/>
      <c r="M75" s="29"/>
      <c r="N75" s="29" t="n">
        <f aca="false">L75-M75</f>
        <v>0</v>
      </c>
      <c r="O75" s="29" t="n">
        <f aca="false">SUM(C75,F75,I75,L75)</f>
        <v>38100</v>
      </c>
      <c r="P75" s="29" t="n">
        <f aca="false">SUM(D75,G75,J75,M75)</f>
        <v>38100</v>
      </c>
      <c r="Q75" s="29" t="n">
        <f aca="false">O75-P75</f>
        <v>0</v>
      </c>
    </row>
    <row r="76" customFormat="false" ht="13.8" hidden="false" customHeight="false" outlineLevel="0" collapsed="false">
      <c r="B76" s="29" t="s">
        <v>100</v>
      </c>
      <c r="F76" s="29" t="n">
        <f aca="false">F66*($C$7 / 100)</f>
        <v>19050</v>
      </c>
      <c r="G76" s="29" t="n">
        <f aca="false">G66*($C$7 / 100)</f>
        <v>19050</v>
      </c>
      <c r="H76" s="29" t="n">
        <f aca="false">F76-G76</f>
        <v>0</v>
      </c>
      <c r="I76" s="29" t="n">
        <f aca="false">F66*(1 - $C$7 / 100)</f>
        <v>19050</v>
      </c>
      <c r="J76" s="29" t="n">
        <f aca="false">G66*(1 - $C$7 / 100)</f>
        <v>19050</v>
      </c>
      <c r="K76" s="29" t="n">
        <f aca="false">I76-J76</f>
        <v>0</v>
      </c>
      <c r="L76" s="29"/>
      <c r="M76" s="29"/>
      <c r="N76" s="29" t="n">
        <f aca="false">L76-M76</f>
        <v>0</v>
      </c>
      <c r="O76" s="29" t="n">
        <f aca="false">SUM(C76,F76,I76,L76)</f>
        <v>38100</v>
      </c>
      <c r="P76" s="29" t="n">
        <f aca="false">SUM(D76,G76,J76,M76)</f>
        <v>38100</v>
      </c>
      <c r="Q76" s="29" t="n">
        <f aca="false">O76-P76</f>
        <v>0</v>
      </c>
    </row>
    <row r="77" customFormat="false" ht="13.8" hidden="false" customHeight="false" outlineLevel="0" collapsed="false">
      <c r="B77" s="29" t="s">
        <v>101</v>
      </c>
      <c r="C77" s="29"/>
      <c r="D77" s="29"/>
      <c r="E77" s="29" t="n">
        <f aca="false">C77-D77</f>
        <v>0</v>
      </c>
      <c r="F77" s="29"/>
      <c r="G77" s="29"/>
      <c r="H77" s="29" t="n">
        <f aca="false">F77-G77</f>
        <v>0</v>
      </c>
      <c r="I77" s="29" t="n">
        <f aca="false">I66 * ($C$7 / 100)</f>
        <v>19050</v>
      </c>
      <c r="J77" s="29" t="n">
        <f aca="false">J66 * ($C$7 / 100)</f>
        <v>19050</v>
      </c>
      <c r="K77" s="29" t="n">
        <f aca="false">I77-J77</f>
        <v>0</v>
      </c>
      <c r="L77" s="29" t="n">
        <f aca="false">I66 * (1 - $C$7 / 100)</f>
        <v>19050</v>
      </c>
      <c r="M77" s="29" t="n">
        <f aca="false">J66 * (1 - $C$7 / 100)</f>
        <v>19050</v>
      </c>
      <c r="N77" s="29" t="n">
        <f aca="false">L77-M77</f>
        <v>0</v>
      </c>
      <c r="O77" s="29" t="n">
        <f aca="false">SUM(C77,F77,I77,L77)</f>
        <v>38100</v>
      </c>
      <c r="P77" s="29" t="n">
        <f aca="false">SUM(D77,G77,J77,M77)</f>
        <v>38100</v>
      </c>
      <c r="Q77" s="29" t="n">
        <f aca="false">O77-P77</f>
        <v>0</v>
      </c>
    </row>
    <row r="78" customFormat="false" ht="13.8" hidden="false" customHeight="false" outlineLevel="0" collapsed="false">
      <c r="B78" s="29" t="s">
        <v>102</v>
      </c>
      <c r="C78" s="29"/>
      <c r="D78" s="29"/>
      <c r="E78" s="29" t="n">
        <f aca="false">C78-D78</f>
        <v>0</v>
      </c>
      <c r="F78" s="29"/>
      <c r="G78" s="29"/>
      <c r="H78" s="29" t="n">
        <f aca="false">F78-G78</f>
        <v>0</v>
      </c>
      <c r="I78" s="29"/>
      <c r="J78" s="29"/>
      <c r="K78" s="29" t="n">
        <f aca="false">I78-J78</f>
        <v>0</v>
      </c>
      <c r="L78" s="29" t="n">
        <f aca="false">L66 * ($C$7 / 100)</f>
        <v>19050</v>
      </c>
      <c r="M78" s="29" t="n">
        <f aca="false">M66 * ($C$7 / 100)</f>
        <v>19050</v>
      </c>
      <c r="N78" s="29" t="n">
        <f aca="false">L78-M78</f>
        <v>0</v>
      </c>
      <c r="O78" s="29" t="n">
        <f aca="false">SUM(C78,F78,I78,L78)</f>
        <v>19050</v>
      </c>
      <c r="P78" s="29" t="n">
        <f aca="false">SUM(D78,G78,J78,M78)</f>
        <v>19050</v>
      </c>
      <c r="Q78" s="29" t="n">
        <f aca="false">O78-P78</f>
        <v>0</v>
      </c>
    </row>
    <row r="79" customFormat="false" ht="13.8" hidden="false" customHeight="false" outlineLevel="0" collapsed="false">
      <c r="B79" s="29" t="s">
        <v>103</v>
      </c>
      <c r="C79" s="29" t="n">
        <f aca="false">SUM(C75:C78)</f>
        <v>19050</v>
      </c>
      <c r="D79" s="29" t="n">
        <f aca="false">SUM(D75:D78)</f>
        <v>19050</v>
      </c>
      <c r="E79" s="29" t="n">
        <f aca="false">C79-D79</f>
        <v>0</v>
      </c>
      <c r="F79" s="29" t="n">
        <f aca="false">SUM(F75:F78)</f>
        <v>38100</v>
      </c>
      <c r="G79" s="29" t="n">
        <f aca="false">SUM(G75:G78)</f>
        <v>38100</v>
      </c>
      <c r="H79" s="29" t="n">
        <f aca="false">F79-G79</f>
        <v>0</v>
      </c>
      <c r="I79" s="29" t="n">
        <f aca="false">SUM(I75:I78)</f>
        <v>38100</v>
      </c>
      <c r="J79" s="29" t="n">
        <f aca="false">SUM(J75:J78)</f>
        <v>38100</v>
      </c>
      <c r="K79" s="29" t="n">
        <f aca="false">I79-J79</f>
        <v>0</v>
      </c>
      <c r="L79" s="29" t="n">
        <f aca="false">SUM(L75:L78)</f>
        <v>38100</v>
      </c>
      <c r="M79" s="29" t="n">
        <f aca="false">SUM(M75:M78)</f>
        <v>38100</v>
      </c>
      <c r="N79" s="29" t="n">
        <f aca="false">L79-M79</f>
        <v>0</v>
      </c>
      <c r="O79" s="29" t="n">
        <f aca="false">SUM(C79,F79,I79,L79)</f>
        <v>133350</v>
      </c>
      <c r="P79" s="29" t="n">
        <f aca="false">SUM(D79,G79,J79,M79)</f>
        <v>133350</v>
      </c>
      <c r="Q79" s="29" t="n">
        <f aca="false">O79-P79</f>
        <v>0</v>
      </c>
    </row>
    <row r="80" customFormat="false" ht="13.8" hidden="false" customHeight="false" outlineLevel="0" collapsed="false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</row>
    <row r="83" customFormat="false" ht="13.8" hidden="false" customHeight="false" outlineLevel="0" collapsed="false">
      <c r="B83" s="0" t="s">
        <v>104</v>
      </c>
      <c r="C83" s="0" t="n">
        <v>3</v>
      </c>
    </row>
    <row r="85" customFormat="false" ht="13.8" hidden="false" customHeight="false" outlineLevel="0" collapsed="false">
      <c r="B85" s="29"/>
      <c r="C85" s="29"/>
      <c r="D85" s="29"/>
      <c r="E85" s="29" t="s">
        <v>86</v>
      </c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</row>
    <row r="86" customFormat="false" ht="13.8" hidden="false" customHeight="false" outlineLevel="0" collapsed="false">
      <c r="B86" s="29"/>
      <c r="C86" s="29" t="n">
        <v>1</v>
      </c>
      <c r="D86" s="29" t="n">
        <v>1</v>
      </c>
      <c r="E86" s="29" t="n">
        <v>1</v>
      </c>
      <c r="F86" s="29" t="n">
        <v>2</v>
      </c>
      <c r="G86" s="29" t="n">
        <v>2</v>
      </c>
      <c r="H86" s="29" t="n">
        <v>2</v>
      </c>
      <c r="I86" s="29" t="n">
        <v>3</v>
      </c>
      <c r="J86" s="29" t="n">
        <v>3</v>
      </c>
      <c r="K86" s="29" t="n">
        <v>3</v>
      </c>
      <c r="L86" s="29" t="n">
        <v>4</v>
      </c>
      <c r="M86" s="29" t="n">
        <v>4</v>
      </c>
      <c r="N86" s="29" t="n">
        <v>4</v>
      </c>
      <c r="O86" s="29" t="s">
        <v>87</v>
      </c>
      <c r="P86" s="29" t="s">
        <v>87</v>
      </c>
      <c r="Q86" s="29" t="s">
        <v>87</v>
      </c>
    </row>
    <row r="87" customFormat="false" ht="13.8" hidden="false" customHeight="false" outlineLevel="0" collapsed="false">
      <c r="B87" s="29" t="s">
        <v>1</v>
      </c>
      <c r="C87" s="29" t="s">
        <v>88</v>
      </c>
      <c r="D87" s="29" t="s">
        <v>89</v>
      </c>
      <c r="E87" s="29" t="s">
        <v>90</v>
      </c>
      <c r="F87" s="29" t="s">
        <v>88</v>
      </c>
      <c r="G87" s="29" t="s">
        <v>89</v>
      </c>
      <c r="H87" s="29" t="s">
        <v>90</v>
      </c>
      <c r="I87" s="29" t="s">
        <v>88</v>
      </c>
      <c r="J87" s="29" t="s">
        <v>89</v>
      </c>
      <c r="K87" s="29" t="s">
        <v>90</v>
      </c>
      <c r="L87" s="29" t="s">
        <v>88</v>
      </c>
      <c r="M87" s="29" t="s">
        <v>89</v>
      </c>
      <c r="N87" s="29" t="s">
        <v>90</v>
      </c>
      <c r="O87" s="29" t="s">
        <v>88</v>
      </c>
      <c r="P87" s="29" t="s">
        <v>89</v>
      </c>
      <c r="Q87" s="29" t="s">
        <v>90</v>
      </c>
    </row>
    <row r="88" customFormat="false" ht="13.8" hidden="false" customHeight="false" outlineLevel="0" collapsed="false">
      <c r="B88" s="29" t="s">
        <v>105</v>
      </c>
      <c r="C88" s="29" t="n">
        <f aca="false">C60</f>
        <v>102</v>
      </c>
      <c r="D88" s="29" t="n">
        <f aca="false">D60</f>
        <v>102</v>
      </c>
      <c r="E88" s="29" t="n">
        <f aca="false">C88-D88</f>
        <v>0</v>
      </c>
      <c r="F88" s="29" t="n">
        <f aca="false">F60</f>
        <v>102</v>
      </c>
      <c r="G88" s="29" t="n">
        <f aca="false">G60</f>
        <v>102</v>
      </c>
      <c r="H88" s="29" t="n">
        <f aca="false">F88-G88</f>
        <v>0</v>
      </c>
      <c r="I88" s="29" t="n">
        <f aca="false">I60</f>
        <v>102</v>
      </c>
      <c r="J88" s="29" t="n">
        <f aca="false">J60</f>
        <v>102</v>
      </c>
      <c r="K88" s="29" t="n">
        <f aca="false">I88-J88</f>
        <v>0</v>
      </c>
      <c r="L88" s="29" t="n">
        <f aca="false">L60</f>
        <v>102</v>
      </c>
      <c r="M88" s="29" t="n">
        <f aca="false">M60</f>
        <v>102</v>
      </c>
      <c r="N88" s="29" t="n">
        <f aca="false">L88-M88</f>
        <v>0</v>
      </c>
      <c r="O88" s="29" t="n">
        <f aca="false">O60</f>
        <v>408</v>
      </c>
      <c r="P88" s="29" t="n">
        <f aca="false">P60</f>
        <v>408</v>
      </c>
      <c r="Q88" s="29" t="n">
        <f aca="false">O88-P88</f>
        <v>0</v>
      </c>
    </row>
    <row r="89" customFormat="false" ht="13.8" hidden="false" customHeight="false" outlineLevel="0" collapsed="false">
      <c r="B89" s="29" t="s">
        <v>106</v>
      </c>
      <c r="C89" s="29" t="n">
        <f aca="false">C61</f>
        <v>59</v>
      </c>
      <c r="D89" s="29" t="n">
        <f aca="false">D61</f>
        <v>59</v>
      </c>
      <c r="E89" s="29" t="n">
        <f aca="false">C89-D89</f>
        <v>0</v>
      </c>
      <c r="F89" s="29" t="n">
        <f aca="false">F61</f>
        <v>59</v>
      </c>
      <c r="G89" s="29" t="n">
        <f aca="false">G61</f>
        <v>59</v>
      </c>
      <c r="H89" s="29" t="n">
        <f aca="false">F89-G89</f>
        <v>0</v>
      </c>
      <c r="I89" s="29" t="n">
        <f aca="false">I61</f>
        <v>59</v>
      </c>
      <c r="J89" s="29" t="n">
        <f aca="false">J61</f>
        <v>59</v>
      </c>
      <c r="K89" s="29" t="n">
        <f aca="false">I89-J89</f>
        <v>0</v>
      </c>
      <c r="L89" s="29" t="n">
        <f aca="false">L61</f>
        <v>59</v>
      </c>
      <c r="M89" s="29" t="n">
        <f aca="false">M61</f>
        <v>59</v>
      </c>
      <c r="N89" s="29" t="n">
        <f aca="false">L89-M89</f>
        <v>0</v>
      </c>
      <c r="O89" s="29" t="n">
        <f aca="false">O61</f>
        <v>236</v>
      </c>
      <c r="P89" s="29" t="n">
        <f aca="false">P61</f>
        <v>236</v>
      </c>
      <c r="Q89" s="29" t="n">
        <f aca="false">O89-P89</f>
        <v>0</v>
      </c>
    </row>
    <row r="90" customFormat="false" ht="13.8" hidden="false" customHeight="false" outlineLevel="0" collapsed="false">
      <c r="B90" s="29" t="s">
        <v>107</v>
      </c>
      <c r="C90" s="30" t="n">
        <f aca="false">$C$9</f>
        <v>20</v>
      </c>
      <c r="D90" s="30" t="n">
        <f aca="false">$D$9</f>
        <v>20</v>
      </c>
      <c r="E90" s="29" t="n">
        <f aca="false">C90-D90</f>
        <v>0</v>
      </c>
      <c r="F90" s="30" t="n">
        <f aca="false">$C$9</f>
        <v>20</v>
      </c>
      <c r="G90" s="30" t="n">
        <f aca="false">$D$9</f>
        <v>20</v>
      </c>
      <c r="H90" s="29" t="n">
        <f aca="false">F90-G90</f>
        <v>0</v>
      </c>
      <c r="I90" s="30" t="n">
        <f aca="false">$C$9</f>
        <v>20</v>
      </c>
      <c r="J90" s="30" t="n">
        <f aca="false">$D$9</f>
        <v>20</v>
      </c>
      <c r="K90" s="29" t="n">
        <f aca="false">I90-J90</f>
        <v>0</v>
      </c>
      <c r="L90" s="30" t="n">
        <f aca="false">$C$9</f>
        <v>20</v>
      </c>
      <c r="M90" s="30" t="n">
        <f aca="false">$D$9</f>
        <v>20</v>
      </c>
      <c r="N90" s="29" t="n">
        <f aca="false">L90-M90</f>
        <v>0</v>
      </c>
      <c r="O90" s="29" t="n">
        <f aca="false">C90</f>
        <v>20</v>
      </c>
      <c r="P90" s="29" t="n">
        <f aca="false">D90</f>
        <v>20</v>
      </c>
      <c r="Q90" s="29" t="n">
        <f aca="false">O90-P90</f>
        <v>0</v>
      </c>
    </row>
    <row r="91" customFormat="false" ht="13.8" hidden="false" customHeight="false" outlineLevel="0" collapsed="false">
      <c r="B91" s="29" t="s">
        <v>108</v>
      </c>
      <c r="C91" s="30" t="n">
        <f aca="false">$C$10</f>
        <v>10</v>
      </c>
      <c r="D91" s="30" t="n">
        <f aca="false">$D$10</f>
        <v>10</v>
      </c>
      <c r="E91" s="29" t="n">
        <f aca="false">C91-D91</f>
        <v>0</v>
      </c>
      <c r="F91" s="30" t="n">
        <f aca="false">$C$10</f>
        <v>10</v>
      </c>
      <c r="G91" s="30" t="n">
        <f aca="false">$D$10</f>
        <v>10</v>
      </c>
      <c r="H91" s="29" t="n">
        <f aca="false">F91-G91</f>
        <v>0</v>
      </c>
      <c r="I91" s="30" t="n">
        <f aca="false">$C$10</f>
        <v>10</v>
      </c>
      <c r="J91" s="30" t="n">
        <f aca="false">$D$10</f>
        <v>10</v>
      </c>
      <c r="K91" s="29" t="n">
        <f aca="false">I91-J91</f>
        <v>0</v>
      </c>
      <c r="L91" s="30" t="n">
        <f aca="false">$C$10</f>
        <v>10</v>
      </c>
      <c r="M91" s="30" t="n">
        <f aca="false">$D$10</f>
        <v>10</v>
      </c>
      <c r="N91" s="29" t="n">
        <f aca="false">L91-M91</f>
        <v>0</v>
      </c>
      <c r="O91" s="29" t="n">
        <f aca="false">C91</f>
        <v>10</v>
      </c>
      <c r="P91" s="29" t="n">
        <f aca="false">D91</f>
        <v>10</v>
      </c>
      <c r="Q91" s="29" t="n">
        <f aca="false">O91-P91</f>
        <v>0</v>
      </c>
    </row>
    <row r="92" customFormat="false" ht="13.8" hidden="false" customHeight="false" outlineLevel="0" collapsed="false">
      <c r="B92" s="29" t="s">
        <v>109</v>
      </c>
      <c r="C92" s="29" t="n">
        <f aca="false">($C$21 / 100) *F88</f>
        <v>10.2</v>
      </c>
      <c r="D92" s="29" t="n">
        <f aca="false">($C$21 / 100) *G88</f>
        <v>10.2</v>
      </c>
      <c r="E92" s="29" t="n">
        <f aca="false">C92-D92</f>
        <v>0</v>
      </c>
      <c r="F92" s="29" t="n">
        <f aca="false">($C$21 / 100) *I88</f>
        <v>10.2</v>
      </c>
      <c r="G92" s="29" t="n">
        <f aca="false">($C$21 / 100) *J88</f>
        <v>10.2</v>
      </c>
      <c r="H92" s="29" t="n">
        <f aca="false">F92-G92</f>
        <v>0</v>
      </c>
      <c r="I92" s="29" t="n">
        <f aca="false">($C$21 / 100) *L88</f>
        <v>10.2</v>
      </c>
      <c r="J92" s="29" t="n">
        <f aca="false">($C$21 / 100) *M88</f>
        <v>10.2</v>
      </c>
      <c r="K92" s="29" t="n">
        <f aca="false">I92-J92</f>
        <v>0</v>
      </c>
      <c r="L92" s="29" t="n">
        <f aca="false">($C$21 / 100) *O88</f>
        <v>40.8</v>
      </c>
      <c r="M92" s="29" t="n">
        <f aca="false">($C$21 / 100) *P88</f>
        <v>40.8</v>
      </c>
      <c r="N92" s="29" t="n">
        <f aca="false">L92-M92</f>
        <v>0</v>
      </c>
      <c r="O92" s="30" t="n">
        <v>2</v>
      </c>
      <c r="P92" s="29" t="n">
        <v>2</v>
      </c>
      <c r="Q92" s="29" t="n">
        <f aca="false">O92-P92</f>
        <v>0</v>
      </c>
    </row>
    <row r="93" customFormat="false" ht="13.8" hidden="false" customHeight="false" outlineLevel="0" collapsed="false">
      <c r="B93" s="29" t="s">
        <v>110</v>
      </c>
      <c r="C93" s="29" t="n">
        <f aca="false">($C$21 / 100) *F89</f>
        <v>5.9</v>
      </c>
      <c r="D93" s="29" t="n">
        <f aca="false">($C$21 / 100) *G89</f>
        <v>5.9</v>
      </c>
      <c r="E93" s="29" t="n">
        <f aca="false">C93-D93</f>
        <v>0</v>
      </c>
      <c r="F93" s="29" t="n">
        <f aca="false">($C$21 / 100) *I89</f>
        <v>5.9</v>
      </c>
      <c r="G93" s="29" t="n">
        <f aca="false">($C$21 / 100) *J89</f>
        <v>5.9</v>
      </c>
      <c r="H93" s="29" t="n">
        <f aca="false">F93-G93</f>
        <v>0</v>
      </c>
      <c r="I93" s="29" t="n">
        <f aca="false">($C$21 / 100) *L89</f>
        <v>5.9</v>
      </c>
      <c r="J93" s="29" t="n">
        <f aca="false">($C$21 / 100) *M89</f>
        <v>5.9</v>
      </c>
      <c r="K93" s="29" t="n">
        <f aca="false">I93-J93</f>
        <v>0</v>
      </c>
      <c r="L93" s="29" t="n">
        <f aca="false">($C$21 / 100) *O89</f>
        <v>23.6</v>
      </c>
      <c r="M93" s="29" t="n">
        <f aca="false">($C$21 / 100) *P89</f>
        <v>23.6</v>
      </c>
      <c r="N93" s="29" t="n">
        <f aca="false">L93-M93</f>
        <v>0</v>
      </c>
      <c r="O93" s="30" t="n">
        <v>1</v>
      </c>
      <c r="P93" s="29" t="n">
        <v>1</v>
      </c>
      <c r="Q93" s="29" t="n">
        <f aca="false">O93-P93</f>
        <v>0</v>
      </c>
    </row>
    <row r="94" customFormat="false" ht="13.8" hidden="false" customHeight="false" outlineLevel="0" collapsed="false">
      <c r="B94" s="29" t="s">
        <v>111</v>
      </c>
      <c r="C94" s="29" t="n">
        <f aca="false">C88-C90+C92</f>
        <v>92.2</v>
      </c>
      <c r="D94" s="29" t="n">
        <f aca="false">D88-D90+D92</f>
        <v>92.2</v>
      </c>
      <c r="E94" s="29" t="n">
        <f aca="false">C94-D94</f>
        <v>0</v>
      </c>
      <c r="F94" s="29" t="n">
        <f aca="false">F88-F90+F92</f>
        <v>92.2</v>
      </c>
      <c r="G94" s="29" t="n">
        <f aca="false">G88-G90+G92</f>
        <v>92.2</v>
      </c>
      <c r="H94" s="29" t="n">
        <f aca="false">F94-G94</f>
        <v>0</v>
      </c>
      <c r="I94" s="29" t="n">
        <f aca="false">I88-I90+I92</f>
        <v>92.2</v>
      </c>
      <c r="J94" s="29" t="n">
        <f aca="false">J88-J90+J92</f>
        <v>92.2</v>
      </c>
      <c r="K94" s="29" t="n">
        <f aca="false">I94-J94</f>
        <v>0</v>
      </c>
      <c r="L94" s="29" t="n">
        <f aca="false">L88-L90+L92</f>
        <v>122.8</v>
      </c>
      <c r="M94" s="29" t="n">
        <f aca="false">M88-M90+M92</f>
        <v>122.8</v>
      </c>
      <c r="N94" s="29" t="n">
        <f aca="false">L94-M94</f>
        <v>0</v>
      </c>
      <c r="O94" s="29"/>
      <c r="P94" s="29"/>
      <c r="Q94" s="29" t="n">
        <f aca="false">O94-P94</f>
        <v>0</v>
      </c>
    </row>
    <row r="95" customFormat="false" ht="13.8" hidden="false" customHeight="false" outlineLevel="0" collapsed="false">
      <c r="B95" s="29" t="s">
        <v>112</v>
      </c>
      <c r="C95" s="29" t="n">
        <f aca="false">C89-C91+C93</f>
        <v>54.9</v>
      </c>
      <c r="D95" s="29" t="n">
        <f aca="false">D89-D91+D93</f>
        <v>54.9</v>
      </c>
      <c r="E95" s="29" t="n">
        <f aca="false">C95-D95</f>
        <v>0</v>
      </c>
      <c r="F95" s="29" t="n">
        <f aca="false">F89-F91+F93</f>
        <v>54.9</v>
      </c>
      <c r="G95" s="29" t="n">
        <f aca="false">G89-G91+G93</f>
        <v>54.9</v>
      </c>
      <c r="H95" s="29" t="n">
        <f aca="false">F95-G95</f>
        <v>0</v>
      </c>
      <c r="I95" s="29" t="n">
        <f aca="false">I89-I91+I93</f>
        <v>54.9</v>
      </c>
      <c r="J95" s="29" t="n">
        <f aca="false">J89-J91+J93</f>
        <v>54.9</v>
      </c>
      <c r="K95" s="29" t="n">
        <f aca="false">I95-J95</f>
        <v>0</v>
      </c>
      <c r="L95" s="29" t="n">
        <f aca="false">L89-L91+L93</f>
        <v>72.6</v>
      </c>
      <c r="M95" s="29" t="n">
        <f aca="false">M89-M91+M93</f>
        <v>72.6</v>
      </c>
      <c r="N95" s="29" t="n">
        <f aca="false">L95-M95</f>
        <v>0</v>
      </c>
      <c r="O95" s="29"/>
      <c r="P95" s="29"/>
      <c r="Q95" s="29" t="n">
        <f aca="false">O95-P95</f>
        <v>0</v>
      </c>
    </row>
    <row r="96" customFormat="false" ht="13.8" hidden="false" customHeight="false" outlineLevel="0" collapsed="false">
      <c r="B96" s="29" t="s">
        <v>113</v>
      </c>
      <c r="C96" s="29"/>
      <c r="D96" s="29"/>
      <c r="E96" s="29" t="n">
        <f aca="false">C96-D96</f>
        <v>0</v>
      </c>
      <c r="F96" s="29"/>
      <c r="G96" s="29"/>
      <c r="H96" s="29" t="n">
        <f aca="false">F96-G96</f>
        <v>0</v>
      </c>
      <c r="I96" s="29"/>
      <c r="J96" s="29"/>
      <c r="K96" s="29" t="n">
        <f aca="false">I96-J96</f>
        <v>0</v>
      </c>
      <c r="L96" s="29"/>
      <c r="M96" s="29"/>
      <c r="N96" s="29" t="n">
        <f aca="false">L96-M96</f>
        <v>0</v>
      </c>
      <c r="O96" s="29"/>
      <c r="P96" s="29"/>
      <c r="Q96" s="29" t="n">
        <f aca="false">O96-P96</f>
        <v>0</v>
      </c>
    </row>
    <row r="97" customFormat="false" ht="13.8" hidden="false" customHeight="false" outlineLevel="0" collapsed="false">
      <c r="B97" s="29" t="s">
        <v>114</v>
      </c>
      <c r="C97" s="29"/>
      <c r="D97" s="29"/>
      <c r="E97" s="29" t="n">
        <f aca="false">C97-D97</f>
        <v>0</v>
      </c>
      <c r="F97" s="29"/>
      <c r="G97" s="29"/>
      <c r="H97" s="29" t="n">
        <f aca="false">F97-G97</f>
        <v>0</v>
      </c>
      <c r="I97" s="29"/>
      <c r="J97" s="29"/>
      <c r="K97" s="29" t="n">
        <f aca="false">I97-J97</f>
        <v>0</v>
      </c>
      <c r="L97" s="29"/>
      <c r="M97" s="29"/>
      <c r="N97" s="29" t="n">
        <f aca="false">L97-M97</f>
        <v>0</v>
      </c>
      <c r="O97" s="29"/>
      <c r="P97" s="29"/>
      <c r="Q97" s="29" t="n">
        <f aca="false">O97-P97</f>
        <v>0</v>
      </c>
    </row>
    <row r="98" customFormat="false" ht="13.8" hidden="false" customHeight="false" outlineLevel="0" collapsed="false">
      <c r="B98" s="29" t="s">
        <v>115</v>
      </c>
      <c r="C98" s="29" t="n">
        <f aca="false">C94*$C$5</f>
        <v>18440</v>
      </c>
      <c r="D98" s="29" t="n">
        <f aca="false">D94*$C$5</f>
        <v>18440</v>
      </c>
      <c r="E98" s="29" t="n">
        <f aca="false">C98-D98</f>
        <v>0</v>
      </c>
      <c r="F98" s="29" t="n">
        <f aca="false">F94*$C$5</f>
        <v>18440</v>
      </c>
      <c r="G98" s="29" t="n">
        <f aca="false">G94*$C$5</f>
        <v>18440</v>
      </c>
      <c r="H98" s="29" t="n">
        <f aca="false">F98-G98</f>
        <v>0</v>
      </c>
      <c r="I98" s="29" t="n">
        <f aca="false">I94*$C$5</f>
        <v>18440</v>
      </c>
      <c r="J98" s="29" t="n">
        <f aca="false">J94*$C$5</f>
        <v>18440</v>
      </c>
      <c r="K98" s="29" t="n">
        <f aca="false">I98-J98</f>
        <v>0</v>
      </c>
      <c r="L98" s="29" t="n">
        <f aca="false">L94*$C$5</f>
        <v>24560</v>
      </c>
      <c r="M98" s="29" t="n">
        <f aca="false">M94*$C$5</f>
        <v>24560</v>
      </c>
      <c r="N98" s="29" t="n">
        <f aca="false">L98-M98</f>
        <v>0</v>
      </c>
      <c r="O98" s="29"/>
      <c r="P98" s="29"/>
      <c r="Q98" s="29" t="n">
        <f aca="false">O98-P98</f>
        <v>0</v>
      </c>
    </row>
    <row r="99" customFormat="false" ht="13.8" hidden="false" customHeight="false" outlineLevel="0" collapsed="false">
      <c r="B99" s="29" t="s">
        <v>116</v>
      </c>
      <c r="C99" s="29" t="n">
        <f aca="false">C95*$C$6</f>
        <v>16470</v>
      </c>
      <c r="D99" s="29" t="n">
        <f aca="false">D95*$C$6</f>
        <v>16470</v>
      </c>
      <c r="E99" s="29" t="n">
        <f aca="false">C99-D99</f>
        <v>0</v>
      </c>
      <c r="F99" s="29" t="n">
        <f aca="false">F95*$C$6</f>
        <v>16470</v>
      </c>
      <c r="G99" s="29" t="n">
        <f aca="false">G95*$C$6</f>
        <v>16470</v>
      </c>
      <c r="H99" s="29" t="n">
        <f aca="false">F99-G99</f>
        <v>0</v>
      </c>
      <c r="I99" s="29" t="n">
        <f aca="false">I95*$C$6</f>
        <v>16470</v>
      </c>
      <c r="J99" s="29" t="n">
        <f aca="false">J95*$C$6</f>
        <v>16470</v>
      </c>
      <c r="K99" s="29" t="n">
        <f aca="false">I99-J99</f>
        <v>0</v>
      </c>
      <c r="L99" s="29" t="n">
        <f aca="false">L95*$C$6</f>
        <v>21780</v>
      </c>
      <c r="M99" s="29" t="n">
        <f aca="false">M95*$C$6</f>
        <v>21780</v>
      </c>
      <c r="N99" s="29" t="n">
        <f aca="false">L99-M99</f>
        <v>0</v>
      </c>
      <c r="O99" s="29"/>
      <c r="P99" s="29"/>
      <c r="Q99" s="29" t="n">
        <f aca="false">O99-P99</f>
        <v>0</v>
      </c>
    </row>
    <row r="100" customFormat="false" ht="13.8" hidden="false" customHeight="false" outlineLevel="0" collapsed="false">
      <c r="B100" s="29" t="s">
        <v>117</v>
      </c>
      <c r="C100" s="29" t="n">
        <f aca="false">C98+C99</f>
        <v>34910</v>
      </c>
      <c r="D100" s="29" t="n">
        <f aca="false">D98+D99</f>
        <v>34910</v>
      </c>
      <c r="E100" s="29" t="n">
        <f aca="false">C100-D100</f>
        <v>0</v>
      </c>
      <c r="F100" s="29" t="n">
        <f aca="false">F98+F99</f>
        <v>34910</v>
      </c>
      <c r="G100" s="29" t="n">
        <f aca="false">G98+G99</f>
        <v>34910</v>
      </c>
      <c r="H100" s="29" t="n">
        <f aca="false">F100-G100</f>
        <v>0</v>
      </c>
      <c r="I100" s="29" t="n">
        <f aca="false">I98+I99</f>
        <v>34910</v>
      </c>
      <c r="J100" s="29" t="n">
        <f aca="false">J98+J99</f>
        <v>34910</v>
      </c>
      <c r="K100" s="29" t="n">
        <f aca="false">I100-J100</f>
        <v>0</v>
      </c>
      <c r="L100" s="29" t="n">
        <f aca="false">L98+L99</f>
        <v>46340</v>
      </c>
      <c r="M100" s="29" t="n">
        <f aca="false">M98+M99</f>
        <v>46340</v>
      </c>
      <c r="N100" s="29" t="n">
        <f aca="false">N98+N99</f>
        <v>0</v>
      </c>
      <c r="O100" s="29"/>
      <c r="P100" s="29"/>
      <c r="Q100" s="29" t="n">
        <f aca="false">O100-P100</f>
        <v>0</v>
      </c>
    </row>
    <row r="103" customFormat="false" ht="13.8" hidden="false" customHeight="false" outlineLevel="0" collapsed="false">
      <c r="B103" s="0" t="s">
        <v>118</v>
      </c>
      <c r="C103" s="0" t="n">
        <v>4</v>
      </c>
    </row>
    <row r="105" customFormat="false" ht="13.8" hidden="false" customHeight="false" outlineLevel="0" collapsed="false">
      <c r="B105" s="29"/>
      <c r="C105" s="29"/>
      <c r="D105" s="29"/>
      <c r="E105" s="29" t="s">
        <v>86</v>
      </c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</row>
    <row r="106" customFormat="false" ht="13.8" hidden="false" customHeight="false" outlineLevel="0" collapsed="false">
      <c r="B106" s="29"/>
      <c r="C106" s="29" t="n">
        <v>1</v>
      </c>
      <c r="D106" s="29" t="n">
        <v>1</v>
      </c>
      <c r="E106" s="29" t="n">
        <v>1</v>
      </c>
      <c r="F106" s="29" t="n">
        <v>2</v>
      </c>
      <c r="G106" s="29" t="n">
        <v>2</v>
      </c>
      <c r="H106" s="29" t="n">
        <v>2</v>
      </c>
      <c r="I106" s="29" t="n">
        <v>3</v>
      </c>
      <c r="J106" s="29" t="n">
        <v>3</v>
      </c>
      <c r="K106" s="29" t="n">
        <v>3</v>
      </c>
      <c r="L106" s="29" t="n">
        <v>4</v>
      </c>
      <c r="M106" s="29" t="n">
        <v>4</v>
      </c>
      <c r="N106" s="29" t="n">
        <v>4</v>
      </c>
      <c r="O106" s="29" t="s">
        <v>87</v>
      </c>
      <c r="P106" s="29" t="s">
        <v>87</v>
      </c>
      <c r="Q106" s="29" t="s">
        <v>87</v>
      </c>
    </row>
    <row r="107" customFormat="false" ht="13.8" hidden="false" customHeight="false" outlineLevel="0" collapsed="false">
      <c r="B107" s="29" t="s">
        <v>1</v>
      </c>
      <c r="C107" s="29" t="s">
        <v>88</v>
      </c>
      <c r="D107" s="29" t="s">
        <v>89</v>
      </c>
      <c r="E107" s="29" t="s">
        <v>90</v>
      </c>
      <c r="F107" s="29" t="s">
        <v>88</v>
      </c>
      <c r="G107" s="29" t="s">
        <v>89</v>
      </c>
      <c r="H107" s="29" t="s">
        <v>90</v>
      </c>
      <c r="I107" s="29" t="s">
        <v>88</v>
      </c>
      <c r="J107" s="29" t="s">
        <v>89</v>
      </c>
      <c r="K107" s="29" t="s">
        <v>90</v>
      </c>
      <c r="L107" s="29" t="s">
        <v>88</v>
      </c>
      <c r="M107" s="29" t="s">
        <v>89</v>
      </c>
      <c r="N107" s="29" t="s">
        <v>90</v>
      </c>
      <c r="O107" s="29" t="s">
        <v>88</v>
      </c>
      <c r="P107" s="29" t="s">
        <v>89</v>
      </c>
      <c r="Q107" s="29" t="s">
        <v>90</v>
      </c>
    </row>
    <row r="108" customFormat="false" ht="13.8" hidden="false" customHeight="false" outlineLevel="0" collapsed="false">
      <c r="B108" s="29" t="s">
        <v>111</v>
      </c>
      <c r="C108" s="29" t="n">
        <f aca="false">C60</f>
        <v>102</v>
      </c>
      <c r="D108" s="29" t="n">
        <f aca="false">D60</f>
        <v>102</v>
      </c>
      <c r="E108" s="29" t="n">
        <f aca="false">C108-D108</f>
        <v>0</v>
      </c>
      <c r="F108" s="29" t="n">
        <f aca="false">F60</f>
        <v>102</v>
      </c>
      <c r="G108" s="29" t="n">
        <f aca="false">G60</f>
        <v>102</v>
      </c>
      <c r="H108" s="29" t="n">
        <f aca="false">F108-G108</f>
        <v>0</v>
      </c>
      <c r="I108" s="29" t="n">
        <f aca="false">I60</f>
        <v>102</v>
      </c>
      <c r="J108" s="29" t="n">
        <f aca="false">J60</f>
        <v>102</v>
      </c>
      <c r="K108" s="29" t="n">
        <f aca="false">I108-J108</f>
        <v>0</v>
      </c>
      <c r="L108" s="29" t="n">
        <f aca="false">L60</f>
        <v>102</v>
      </c>
      <c r="M108" s="29" t="n">
        <f aca="false">M60</f>
        <v>102</v>
      </c>
      <c r="N108" s="29" t="n">
        <f aca="false">L108-M108</f>
        <v>0</v>
      </c>
      <c r="O108" s="29" t="n">
        <f aca="false">O60</f>
        <v>408</v>
      </c>
      <c r="P108" s="29" t="n">
        <f aca="false">P60</f>
        <v>408</v>
      </c>
      <c r="Q108" s="29" t="n">
        <f aca="false">O108-P108</f>
        <v>0</v>
      </c>
    </row>
    <row r="109" customFormat="false" ht="13.8" hidden="false" customHeight="false" outlineLevel="0" collapsed="false">
      <c r="B109" s="29" t="s">
        <v>112</v>
      </c>
      <c r="C109" s="29" t="n">
        <f aca="false">C61</f>
        <v>59</v>
      </c>
      <c r="D109" s="29" t="n">
        <f aca="false">D61</f>
        <v>59</v>
      </c>
      <c r="E109" s="29" t="n">
        <f aca="false">C109-D109</f>
        <v>0</v>
      </c>
      <c r="F109" s="29" t="n">
        <f aca="false">F61</f>
        <v>59</v>
      </c>
      <c r="G109" s="29" t="n">
        <f aca="false">G61</f>
        <v>59</v>
      </c>
      <c r="H109" s="29" t="n">
        <f aca="false">F109-G109</f>
        <v>0</v>
      </c>
      <c r="I109" s="29" t="n">
        <f aca="false">I61</f>
        <v>59</v>
      </c>
      <c r="J109" s="29" t="n">
        <f aca="false">J61</f>
        <v>59</v>
      </c>
      <c r="K109" s="29" t="n">
        <f aca="false">I109-J109</f>
        <v>0</v>
      </c>
      <c r="L109" s="29" t="n">
        <f aca="false">L61</f>
        <v>59</v>
      </c>
      <c r="M109" s="29" t="n">
        <f aca="false">M61</f>
        <v>59</v>
      </c>
      <c r="N109" s="29" t="n">
        <f aca="false">L109-M109</f>
        <v>0</v>
      </c>
      <c r="O109" s="29" t="n">
        <f aca="false">O61</f>
        <v>236</v>
      </c>
      <c r="P109" s="29" t="n">
        <f aca="false">P61</f>
        <v>236</v>
      </c>
      <c r="Q109" s="29" t="n">
        <f aca="false">O109-P109</f>
        <v>0</v>
      </c>
    </row>
    <row r="110" customFormat="false" ht="13.8" hidden="false" customHeight="false" outlineLevel="0" collapsed="false">
      <c r="B110" s="29" t="s">
        <v>119</v>
      </c>
      <c r="C110" s="29" t="n">
        <f aca="false">$C$15</f>
        <v>2</v>
      </c>
      <c r="D110" s="29" t="n">
        <f aca="false">$D$15</f>
        <v>2</v>
      </c>
      <c r="E110" s="29" t="n">
        <f aca="false">C110-D110</f>
        <v>0</v>
      </c>
      <c r="F110" s="29" t="n">
        <f aca="false">$C$15</f>
        <v>2</v>
      </c>
      <c r="G110" s="29" t="n">
        <f aca="false">$D$15</f>
        <v>2</v>
      </c>
      <c r="H110" s="29" t="n">
        <f aca="false">F110-G110</f>
        <v>0</v>
      </c>
      <c r="I110" s="29" t="n">
        <f aca="false">$C$15</f>
        <v>2</v>
      </c>
      <c r="J110" s="29" t="n">
        <f aca="false">$D$15</f>
        <v>2</v>
      </c>
      <c r="K110" s="29" t="n">
        <f aca="false">I110-J110</f>
        <v>0</v>
      </c>
      <c r="L110" s="29" t="n">
        <f aca="false">$C$15</f>
        <v>2</v>
      </c>
      <c r="M110" s="29" t="n">
        <f aca="false">$D$15</f>
        <v>2</v>
      </c>
      <c r="N110" s="29" t="n">
        <f aca="false">L110-M110</f>
        <v>0</v>
      </c>
      <c r="O110" s="29"/>
      <c r="P110" s="29"/>
      <c r="Q110" s="29" t="n">
        <f aca="false">O110-P110</f>
        <v>0</v>
      </c>
    </row>
    <row r="111" customFormat="false" ht="13.8" hidden="false" customHeight="false" outlineLevel="0" collapsed="false">
      <c r="B111" s="29" t="s">
        <v>120</v>
      </c>
      <c r="C111" s="29" t="n">
        <f aca="false">$C$16</f>
        <v>4</v>
      </c>
      <c r="D111" s="29" t="n">
        <f aca="false">$D$16</f>
        <v>4</v>
      </c>
      <c r="E111" s="29" t="n">
        <f aca="false">C111-D111</f>
        <v>0</v>
      </c>
      <c r="F111" s="29" t="n">
        <f aca="false">$C$16</f>
        <v>4</v>
      </c>
      <c r="G111" s="29" t="n">
        <f aca="false">$D$16</f>
        <v>4</v>
      </c>
      <c r="H111" s="29" t="n">
        <f aca="false">F111-G111</f>
        <v>0</v>
      </c>
      <c r="I111" s="29" t="n">
        <f aca="false">$C$16</f>
        <v>4</v>
      </c>
      <c r="J111" s="29" t="n">
        <f aca="false">$D$16</f>
        <v>4</v>
      </c>
      <c r="K111" s="29" t="n">
        <f aca="false">I111-J111</f>
        <v>0</v>
      </c>
      <c r="L111" s="29" t="n">
        <f aca="false">$C$16</f>
        <v>4</v>
      </c>
      <c r="M111" s="29" t="n">
        <f aca="false">$D$16</f>
        <v>4</v>
      </c>
      <c r="N111" s="29" t="n">
        <f aca="false">L111-M111</f>
        <v>0</v>
      </c>
      <c r="O111" s="29"/>
      <c r="P111" s="29"/>
      <c r="Q111" s="29" t="n">
        <f aca="false">O111-P111</f>
        <v>0</v>
      </c>
    </row>
    <row r="112" customFormat="false" ht="13.8" hidden="false" customHeight="false" outlineLevel="0" collapsed="false">
      <c r="B112" s="29" t="s">
        <v>121</v>
      </c>
      <c r="C112" s="29" t="n">
        <f aca="false">C108*C110</f>
        <v>204</v>
      </c>
      <c r="D112" s="29" t="n">
        <f aca="false">D108*D110</f>
        <v>204</v>
      </c>
      <c r="E112" s="29" t="n">
        <f aca="false">C112-D112</f>
        <v>0</v>
      </c>
      <c r="F112" s="29" t="n">
        <f aca="false">F108*F110</f>
        <v>204</v>
      </c>
      <c r="G112" s="29" t="n">
        <f aca="false">G108*G110</f>
        <v>204</v>
      </c>
      <c r="H112" s="29" t="n">
        <f aca="false">F112-G112</f>
        <v>0</v>
      </c>
      <c r="I112" s="29" t="n">
        <f aca="false">I108*I110</f>
        <v>204</v>
      </c>
      <c r="J112" s="29" t="n">
        <f aca="false">J108*J110</f>
        <v>204</v>
      </c>
      <c r="K112" s="29" t="n">
        <f aca="false">I112-J112</f>
        <v>0</v>
      </c>
      <c r="L112" s="29" t="n">
        <f aca="false">L108*L110</f>
        <v>204</v>
      </c>
      <c r="M112" s="29" t="n">
        <f aca="false">M108*M110</f>
        <v>204</v>
      </c>
      <c r="N112" s="29" t="n">
        <f aca="false">L112-M112</f>
        <v>0</v>
      </c>
      <c r="O112" s="29"/>
      <c r="P112" s="29"/>
      <c r="Q112" s="29" t="n">
        <f aca="false">O112-P112</f>
        <v>0</v>
      </c>
    </row>
    <row r="113" customFormat="false" ht="13.8" hidden="false" customHeight="false" outlineLevel="0" collapsed="false">
      <c r="B113" s="29" t="s">
        <v>122</v>
      </c>
      <c r="C113" s="29" t="n">
        <f aca="false">C109*C111</f>
        <v>236</v>
      </c>
      <c r="D113" s="29" t="n">
        <f aca="false">D109*D111</f>
        <v>236</v>
      </c>
      <c r="E113" s="29" t="n">
        <f aca="false">C113-D113</f>
        <v>0</v>
      </c>
      <c r="F113" s="29" t="n">
        <f aca="false">F109*F111</f>
        <v>236</v>
      </c>
      <c r="G113" s="29" t="n">
        <f aca="false">G109*G111</f>
        <v>236</v>
      </c>
      <c r="H113" s="29" t="n">
        <f aca="false">F113-G113</f>
        <v>0</v>
      </c>
      <c r="I113" s="29" t="n">
        <f aca="false">I109*I111</f>
        <v>236</v>
      </c>
      <c r="J113" s="29" t="n">
        <f aca="false">J109*J111</f>
        <v>236</v>
      </c>
      <c r="K113" s="29" t="n">
        <f aca="false">I113-J113</f>
        <v>0</v>
      </c>
      <c r="L113" s="29" t="n">
        <f aca="false">L109*L111</f>
        <v>236</v>
      </c>
      <c r="M113" s="29" t="n">
        <f aca="false">M109*M111</f>
        <v>236</v>
      </c>
      <c r="N113" s="29" t="n">
        <f aca="false">L113-M113</f>
        <v>0</v>
      </c>
      <c r="O113" s="29"/>
      <c r="P113" s="29"/>
      <c r="Q113" s="29" t="n">
        <f aca="false">O113-P113</f>
        <v>0</v>
      </c>
    </row>
    <row r="114" customFormat="false" ht="13.8" hidden="false" customHeight="false" outlineLevel="0" collapsed="false">
      <c r="B114" s="31" t="s">
        <v>123</v>
      </c>
      <c r="C114" s="31" t="n">
        <f aca="false">C112+C113</f>
        <v>440</v>
      </c>
      <c r="D114" s="31" t="n">
        <f aca="false">D112+D113</f>
        <v>440</v>
      </c>
      <c r="E114" s="29" t="n">
        <f aca="false">C114-D114</f>
        <v>0</v>
      </c>
      <c r="F114" s="31" t="n">
        <f aca="false">F112+F113</f>
        <v>440</v>
      </c>
      <c r="G114" s="31" t="n">
        <f aca="false">G112+G113</f>
        <v>440</v>
      </c>
      <c r="H114" s="29" t="n">
        <f aca="false">F114-G114</f>
        <v>0</v>
      </c>
      <c r="I114" s="31" t="n">
        <f aca="false">I112+I113</f>
        <v>440</v>
      </c>
      <c r="J114" s="31" t="n">
        <f aca="false">J112+J113</f>
        <v>440</v>
      </c>
      <c r="K114" s="29" t="n">
        <f aca="false">I114-J114</f>
        <v>0</v>
      </c>
      <c r="L114" s="31" t="n">
        <f aca="false">L112+L113</f>
        <v>440</v>
      </c>
      <c r="M114" s="31" t="n">
        <f aca="false">M112+M113</f>
        <v>440</v>
      </c>
      <c r="N114" s="29" t="n">
        <f aca="false">L114-M114</f>
        <v>0</v>
      </c>
      <c r="O114" s="31"/>
      <c r="P114" s="31"/>
      <c r="Q114" s="29" t="n">
        <f aca="false">O114-P114</f>
        <v>0</v>
      </c>
    </row>
    <row r="115" customFormat="false" ht="13.8" hidden="false" customHeight="false" outlineLevel="0" collapsed="false">
      <c r="B115" s="29" t="s">
        <v>124</v>
      </c>
      <c r="C115" s="30" t="n">
        <f aca="false">$C$18</f>
        <v>80</v>
      </c>
      <c r="D115" s="29"/>
      <c r="E115" s="29"/>
      <c r="F115" s="30" t="n">
        <f aca="false">C116</f>
        <v>10.2</v>
      </c>
      <c r="G115" s="29"/>
      <c r="H115" s="29"/>
      <c r="I115" s="30" t="n">
        <f aca="false">F116</f>
        <v>10.2</v>
      </c>
      <c r="J115" s="29"/>
      <c r="K115" s="29"/>
      <c r="L115" s="30" t="n">
        <f aca="false">I116</f>
        <v>10.2</v>
      </c>
      <c r="M115" s="29"/>
      <c r="N115" s="29"/>
      <c r="O115" s="29" t="n">
        <f aca="false">C115</f>
        <v>80</v>
      </c>
      <c r="P115" s="29" t="n">
        <f aca="false">D115</f>
        <v>0</v>
      </c>
      <c r="Q115" s="29" t="n">
        <f aca="false">O115-P115</f>
        <v>80</v>
      </c>
    </row>
    <row r="116" customFormat="false" ht="13.8" hidden="false" customHeight="false" outlineLevel="0" collapsed="false">
      <c r="B116" s="29" t="s">
        <v>125</v>
      </c>
      <c r="C116" s="29" t="n">
        <f aca="false">($C$21 / 100) *F108</f>
        <v>10.2</v>
      </c>
      <c r="D116" s="29"/>
      <c r="E116" s="29"/>
      <c r="F116" s="29" t="n">
        <f aca="false">($C$21 / 100) *I108</f>
        <v>10.2</v>
      </c>
      <c r="G116" s="29"/>
      <c r="H116" s="29"/>
      <c r="I116" s="29" t="n">
        <f aca="false">($C$21 / 100) *L108</f>
        <v>10.2</v>
      </c>
      <c r="J116" s="29"/>
      <c r="K116" s="29"/>
      <c r="L116" s="29" t="n">
        <v>10.2</v>
      </c>
      <c r="M116" s="29"/>
      <c r="N116" s="29"/>
      <c r="O116" s="29" t="n">
        <v>10.2</v>
      </c>
      <c r="P116" s="29"/>
      <c r="Q116" s="29" t="n">
        <f aca="false">O116-P116</f>
        <v>10.2</v>
      </c>
    </row>
    <row r="117" customFormat="false" ht="13.8" hidden="false" customHeight="false" outlineLevel="0" collapsed="false">
      <c r="B117" s="31" t="s">
        <v>126</v>
      </c>
      <c r="C117" s="31" t="n">
        <f aca="false">C114-C115+C116</f>
        <v>370.2</v>
      </c>
      <c r="D117" s="31" t="n">
        <f aca="false">D114-D115+D116</f>
        <v>440</v>
      </c>
      <c r="E117" s="29"/>
      <c r="F117" s="31" t="n">
        <f aca="false">F114-F115+F116</f>
        <v>440</v>
      </c>
      <c r="G117" s="31" t="n">
        <f aca="false">G114-G115+G116</f>
        <v>440</v>
      </c>
      <c r="H117" s="29" t="n">
        <f aca="false">F117-G117</f>
        <v>0</v>
      </c>
      <c r="I117" s="31" t="n">
        <f aca="false">I114-I115+I116</f>
        <v>440</v>
      </c>
      <c r="J117" s="31" t="n">
        <f aca="false">J114-J115+J116</f>
        <v>440</v>
      </c>
      <c r="K117" s="29" t="n">
        <f aca="false">I117-J117</f>
        <v>0</v>
      </c>
      <c r="L117" s="31" t="n">
        <f aca="false">L114-L115+L116</f>
        <v>440</v>
      </c>
      <c r="M117" s="31" t="n">
        <f aca="false">M114-M115+M116</f>
        <v>440</v>
      </c>
      <c r="N117" s="29"/>
      <c r="O117" s="31" t="n">
        <f aca="false">SUM(C117,F117,I117,L117)</f>
        <v>1690.2</v>
      </c>
      <c r="P117" s="31" t="n">
        <f aca="false">SUM(D117,G117,J117,M117)</f>
        <v>1760</v>
      </c>
      <c r="Q117" s="29" t="n">
        <f aca="false">O117-P117</f>
        <v>-69.8</v>
      </c>
    </row>
    <row r="118" customFormat="false" ht="13.8" hidden="false" customHeight="false" outlineLevel="0" collapsed="false">
      <c r="E118" s="29"/>
    </row>
    <row r="119" customFormat="false" ht="13.8" hidden="false" customHeight="false" outlineLevel="0" collapsed="false">
      <c r="E119" s="29"/>
    </row>
    <row r="120" customFormat="false" ht="13.8" hidden="false" customHeight="false" outlineLevel="0" collapsed="false">
      <c r="B120" s="0" t="s">
        <v>127</v>
      </c>
      <c r="C120" s="0" t="n">
        <v>5</v>
      </c>
      <c r="E120" s="29"/>
    </row>
    <row r="122" customFormat="false" ht="13.8" hidden="false" customHeight="false" outlineLevel="0" collapsed="false">
      <c r="B122" s="29"/>
      <c r="C122" s="29"/>
      <c r="D122" s="29"/>
      <c r="E122" s="29" t="s">
        <v>86</v>
      </c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</row>
    <row r="123" customFormat="false" ht="13.8" hidden="false" customHeight="false" outlineLevel="0" collapsed="false">
      <c r="B123" s="29"/>
      <c r="C123" s="29" t="n">
        <v>1</v>
      </c>
      <c r="D123" s="29" t="n">
        <v>1</v>
      </c>
      <c r="E123" s="29" t="n">
        <v>1</v>
      </c>
      <c r="F123" s="29" t="n">
        <v>2</v>
      </c>
      <c r="G123" s="29" t="n">
        <v>2</v>
      </c>
      <c r="H123" s="29" t="n">
        <v>2</v>
      </c>
      <c r="I123" s="29" t="n">
        <v>3</v>
      </c>
      <c r="J123" s="29" t="n">
        <v>3</v>
      </c>
      <c r="K123" s="29" t="n">
        <v>3</v>
      </c>
      <c r="L123" s="29" t="n">
        <v>4</v>
      </c>
      <c r="M123" s="29" t="n">
        <v>4</v>
      </c>
      <c r="N123" s="29" t="n">
        <v>4</v>
      </c>
      <c r="O123" s="29" t="s">
        <v>87</v>
      </c>
      <c r="P123" s="29" t="s">
        <v>87</v>
      </c>
      <c r="Q123" s="29" t="s">
        <v>87</v>
      </c>
    </row>
    <row r="124" customFormat="false" ht="13.8" hidden="false" customHeight="false" outlineLevel="0" collapsed="false">
      <c r="B124" s="29" t="s">
        <v>1</v>
      </c>
      <c r="C124" s="29" t="s">
        <v>88</v>
      </c>
      <c r="D124" s="29" t="s">
        <v>89</v>
      </c>
      <c r="E124" s="29" t="s">
        <v>90</v>
      </c>
      <c r="F124" s="29" t="s">
        <v>88</v>
      </c>
      <c r="G124" s="29" t="s">
        <v>89</v>
      </c>
      <c r="H124" s="29" t="s">
        <v>90</v>
      </c>
      <c r="I124" s="29" t="s">
        <v>88</v>
      </c>
      <c r="J124" s="29" t="s">
        <v>89</v>
      </c>
      <c r="K124" s="29" t="s">
        <v>90</v>
      </c>
      <c r="L124" s="29" t="s">
        <v>88</v>
      </c>
      <c r="M124" s="29" t="s">
        <v>89</v>
      </c>
      <c r="N124" s="29" t="s">
        <v>90</v>
      </c>
      <c r="O124" s="29" t="s">
        <v>88</v>
      </c>
      <c r="P124" s="29" t="s">
        <v>89</v>
      </c>
      <c r="Q124" s="29" t="s">
        <v>90</v>
      </c>
    </row>
    <row r="125" customFormat="false" ht="13.8" hidden="false" customHeight="false" outlineLevel="0" collapsed="false">
      <c r="B125" s="29" t="s">
        <v>126</v>
      </c>
      <c r="C125" s="29" t="n">
        <f aca="false">C117</f>
        <v>370.2</v>
      </c>
      <c r="D125" s="29" t="n">
        <f aca="false">D117</f>
        <v>440</v>
      </c>
      <c r="E125" s="29" t="n">
        <f aca="false">C125-D125</f>
        <v>-69.8</v>
      </c>
      <c r="F125" s="29" t="n">
        <f aca="false">F117</f>
        <v>440</v>
      </c>
      <c r="G125" s="29" t="n">
        <f aca="false">G117</f>
        <v>440</v>
      </c>
      <c r="H125" s="29" t="n">
        <f aca="false">F125-G125</f>
        <v>0</v>
      </c>
      <c r="I125" s="29" t="n">
        <f aca="false">I117</f>
        <v>440</v>
      </c>
      <c r="J125" s="29" t="n">
        <f aca="false">J117</f>
        <v>440</v>
      </c>
      <c r="K125" s="29" t="n">
        <f aca="false">I125-J125</f>
        <v>0</v>
      </c>
      <c r="L125" s="29" t="n">
        <f aca="false">L117</f>
        <v>440</v>
      </c>
      <c r="M125" s="29" t="n">
        <f aca="false">M117</f>
        <v>440</v>
      </c>
      <c r="N125" s="29" t="n">
        <f aca="false">L125-M125</f>
        <v>0</v>
      </c>
      <c r="O125" s="29" t="n">
        <f aca="false">O117</f>
        <v>1690.2</v>
      </c>
      <c r="P125" s="29" t="n">
        <f aca="false">P117</f>
        <v>1760</v>
      </c>
      <c r="Q125" s="29" t="n">
        <f aca="false">O125-P125</f>
        <v>-69.8</v>
      </c>
    </row>
    <row r="126" customFormat="false" ht="13.8" hidden="false" customHeight="false" outlineLevel="0" collapsed="false">
      <c r="B126" s="29" t="s">
        <v>128</v>
      </c>
      <c r="C126" s="29" t="n">
        <f aca="false">$C$22</f>
        <v>10</v>
      </c>
      <c r="D126" s="29" t="n">
        <f aca="false">$D$22</f>
        <v>10</v>
      </c>
      <c r="E126" s="29" t="n">
        <f aca="false">C126-D126</f>
        <v>0</v>
      </c>
      <c r="F126" s="29" t="n">
        <f aca="false">$C$22</f>
        <v>10</v>
      </c>
      <c r="G126" s="29" t="n">
        <f aca="false">$D$22</f>
        <v>10</v>
      </c>
      <c r="H126" s="29" t="n">
        <f aca="false">F126-G126</f>
        <v>0</v>
      </c>
      <c r="I126" s="29" t="n">
        <f aca="false">$C$22</f>
        <v>10</v>
      </c>
      <c r="J126" s="29" t="n">
        <f aca="false">$D$22</f>
        <v>10</v>
      </c>
      <c r="K126" s="29" t="n">
        <f aca="false">I126-J126</f>
        <v>0</v>
      </c>
      <c r="L126" s="29" t="n">
        <f aca="false">$C$22</f>
        <v>10</v>
      </c>
      <c r="M126" s="29" t="n">
        <f aca="false">$D$22</f>
        <v>10</v>
      </c>
      <c r="N126" s="29" t="n">
        <f aca="false">L126-M126</f>
        <v>0</v>
      </c>
      <c r="O126" s="29"/>
      <c r="P126" s="29"/>
      <c r="Q126" s="29" t="n">
        <f aca="false">O126-P126</f>
        <v>0</v>
      </c>
    </row>
    <row r="127" customFormat="false" ht="13.8" hidden="false" customHeight="false" outlineLevel="0" collapsed="false">
      <c r="B127" s="29" t="s">
        <v>129</v>
      </c>
      <c r="C127" s="29" t="n">
        <f aca="false">C125*C126</f>
        <v>3702</v>
      </c>
      <c r="D127" s="29" t="n">
        <f aca="false">D125*D126</f>
        <v>4400</v>
      </c>
      <c r="E127" s="29" t="n">
        <f aca="false">C127-D127</f>
        <v>-698</v>
      </c>
      <c r="F127" s="29" t="n">
        <f aca="false">F125*F126</f>
        <v>4400</v>
      </c>
      <c r="G127" s="29" t="n">
        <f aca="false">G125*G126</f>
        <v>4400</v>
      </c>
      <c r="H127" s="29" t="n">
        <f aca="false">F127-G127</f>
        <v>0</v>
      </c>
      <c r="I127" s="29" t="n">
        <f aca="false">I125*I126</f>
        <v>4400</v>
      </c>
      <c r="J127" s="29" t="n">
        <f aca="false">J125*J126</f>
        <v>4400</v>
      </c>
      <c r="K127" s="29" t="n">
        <f aca="false">I127-J127</f>
        <v>0</v>
      </c>
      <c r="L127" s="29" t="n">
        <f aca="false">L125*L126</f>
        <v>4400</v>
      </c>
      <c r="M127" s="29" t="n">
        <f aca="false">M125*M126</f>
        <v>4400</v>
      </c>
      <c r="N127" s="29" t="n">
        <f aca="false">L127-M127</f>
        <v>0</v>
      </c>
      <c r="O127" s="29" t="n">
        <f aca="false">SUM(C127,F127,I127,L127)</f>
        <v>16902</v>
      </c>
      <c r="P127" s="29" t="n">
        <f aca="false">SUM(D127,G127,J127,M127)</f>
        <v>17600</v>
      </c>
      <c r="Q127" s="29" t="n">
        <f aca="false">O127-P127</f>
        <v>-698</v>
      </c>
    </row>
    <row r="128" customFormat="false" ht="13.8" hidden="false" customHeight="false" outlineLevel="0" collapsed="false">
      <c r="B128" s="29" t="s">
        <v>79</v>
      </c>
      <c r="C128" s="30" t="n">
        <f aca="false">$C$23</f>
        <v>10</v>
      </c>
      <c r="D128" s="29" t="n">
        <f aca="false">$D$23</f>
        <v>10</v>
      </c>
      <c r="E128" s="29" t="n">
        <f aca="false">C128-D128</f>
        <v>0</v>
      </c>
      <c r="F128" s="30" t="n">
        <f aca="false">$C$23</f>
        <v>10</v>
      </c>
      <c r="G128" s="29" t="n">
        <f aca="false">$D$23</f>
        <v>10</v>
      </c>
      <c r="H128" s="30" t="n">
        <f aca="false">F128-G128</f>
        <v>0</v>
      </c>
      <c r="I128" s="30" t="n">
        <f aca="false">$C$23</f>
        <v>10</v>
      </c>
      <c r="J128" s="29" t="n">
        <f aca="false">$D$23</f>
        <v>10</v>
      </c>
      <c r="K128" s="30" t="n">
        <f aca="false">I128-J128</f>
        <v>0</v>
      </c>
      <c r="L128" s="30" t="n">
        <f aca="false">$C$23</f>
        <v>10</v>
      </c>
      <c r="M128" s="29" t="n">
        <f aca="false">$D$23</f>
        <v>10</v>
      </c>
      <c r="N128" s="30" t="n">
        <f aca="false">L128-M128</f>
        <v>0</v>
      </c>
      <c r="O128" s="29"/>
      <c r="P128" s="29"/>
      <c r="Q128" s="29" t="n">
        <f aca="false">O128-P128</f>
        <v>0</v>
      </c>
    </row>
    <row r="129" customFormat="false" ht="13.8" hidden="false" customHeight="false" outlineLevel="0" collapsed="false">
      <c r="B129" s="29" t="s">
        <v>130</v>
      </c>
      <c r="C129" s="29" t="n">
        <f aca="false">C127+C128</f>
        <v>3712</v>
      </c>
      <c r="D129" s="29" t="n">
        <f aca="false">D127+D128</f>
        <v>4410</v>
      </c>
      <c r="E129" s="29" t="n">
        <f aca="false">C129-D129</f>
        <v>-698</v>
      </c>
      <c r="F129" s="29" t="n">
        <f aca="false">F127+F128</f>
        <v>4410</v>
      </c>
      <c r="G129" s="29" t="n">
        <f aca="false">G127+G128</f>
        <v>4410</v>
      </c>
      <c r="H129" s="29" t="n">
        <f aca="false">F129-G129</f>
        <v>0</v>
      </c>
      <c r="I129" s="29" t="n">
        <f aca="false">I127+I128</f>
        <v>4410</v>
      </c>
      <c r="J129" s="29" t="n">
        <f aca="false">J127+J128</f>
        <v>4410</v>
      </c>
      <c r="K129" s="29" t="n">
        <f aca="false">I129-J129</f>
        <v>0</v>
      </c>
      <c r="L129" s="29" t="n">
        <f aca="false">L127+L128</f>
        <v>4410</v>
      </c>
      <c r="M129" s="29" t="n">
        <f aca="false">M127+M128</f>
        <v>4410</v>
      </c>
      <c r="N129" s="29" t="n">
        <f aca="false">L129-M129</f>
        <v>0</v>
      </c>
      <c r="O129" s="29" t="n">
        <f aca="false">SUM(C129,F129,I129,L129)</f>
        <v>16942</v>
      </c>
      <c r="P129" s="29" t="n">
        <f aca="false">SUM(D129,G129,J129,M129)</f>
        <v>17640</v>
      </c>
      <c r="Q129" s="29" t="n">
        <f aca="false">O129-P129</f>
        <v>-698</v>
      </c>
    </row>
    <row r="130" customFormat="false" ht="13.8" hidden="false" customHeight="false" outlineLevel="0" collapsed="false">
      <c r="B130" s="29"/>
      <c r="C130" s="29"/>
      <c r="D130" s="29"/>
      <c r="E130" s="29" t="n">
        <f aca="false">C130-D130</f>
        <v>0</v>
      </c>
      <c r="F130" s="29"/>
      <c r="G130" s="29"/>
      <c r="H130" s="29" t="n">
        <f aca="false">F130-G130</f>
        <v>0</v>
      </c>
      <c r="I130" s="29"/>
      <c r="J130" s="29"/>
      <c r="K130" s="29" t="n">
        <f aca="false">I130-J130</f>
        <v>0</v>
      </c>
      <c r="L130" s="29"/>
      <c r="M130" s="29"/>
      <c r="N130" s="29" t="n">
        <f aca="false">L130-M130</f>
        <v>0</v>
      </c>
      <c r="O130" s="29"/>
      <c r="P130" s="29"/>
      <c r="Q130" s="29" t="n">
        <f aca="false">O130-P130</f>
        <v>0</v>
      </c>
    </row>
    <row r="133" customFormat="false" ht="13.8" hidden="false" customHeight="false" outlineLevel="0" collapsed="false">
      <c r="B133" s="32" t="s">
        <v>131</v>
      </c>
      <c r="C133" s="32" t="n">
        <v>6</v>
      </c>
    </row>
    <row r="134" customFormat="false" ht="28.35" hidden="false" customHeight="false" outlineLevel="0" collapsed="false">
      <c r="B134" s="33" t="s">
        <v>44</v>
      </c>
    </row>
    <row r="135" customFormat="false" ht="13.8" hidden="false" customHeight="false" outlineLevel="0" collapsed="false">
      <c r="B135" s="29"/>
      <c r="C135" s="29"/>
      <c r="D135" s="29"/>
      <c r="E135" s="29" t="s">
        <v>86</v>
      </c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</row>
    <row r="136" customFormat="false" ht="13.8" hidden="false" customHeight="false" outlineLevel="0" collapsed="false">
      <c r="B136" s="29"/>
      <c r="C136" s="29" t="n">
        <v>1</v>
      </c>
      <c r="D136" s="29" t="n">
        <v>1</v>
      </c>
      <c r="E136" s="29" t="n">
        <v>1</v>
      </c>
      <c r="F136" s="29" t="n">
        <v>2</v>
      </c>
      <c r="G136" s="29" t="n">
        <v>2</v>
      </c>
      <c r="H136" s="29" t="n">
        <v>2</v>
      </c>
      <c r="I136" s="29" t="n">
        <v>3</v>
      </c>
      <c r="J136" s="29" t="n">
        <v>3</v>
      </c>
      <c r="K136" s="29" t="n">
        <v>3</v>
      </c>
      <c r="L136" s="29" t="n">
        <v>4</v>
      </c>
      <c r="M136" s="29" t="n">
        <v>4</v>
      </c>
      <c r="N136" s="29" t="n">
        <v>4</v>
      </c>
      <c r="O136" s="29" t="s">
        <v>87</v>
      </c>
      <c r="P136" s="29" t="s">
        <v>87</v>
      </c>
      <c r="Q136" s="29" t="s">
        <v>87</v>
      </c>
    </row>
    <row r="137" customFormat="false" ht="13.8" hidden="false" customHeight="false" outlineLevel="0" collapsed="false">
      <c r="B137" s="29" t="s">
        <v>1</v>
      </c>
      <c r="C137" s="29" t="s">
        <v>88</v>
      </c>
      <c r="D137" s="29" t="s">
        <v>89</v>
      </c>
      <c r="E137" s="29" t="s">
        <v>90</v>
      </c>
      <c r="F137" s="29" t="s">
        <v>88</v>
      </c>
      <c r="G137" s="29" t="s">
        <v>89</v>
      </c>
      <c r="H137" s="29" t="s">
        <v>90</v>
      </c>
      <c r="I137" s="29" t="s">
        <v>88</v>
      </c>
      <c r="J137" s="29" t="s">
        <v>89</v>
      </c>
      <c r="K137" s="29" t="s">
        <v>90</v>
      </c>
      <c r="L137" s="29" t="s">
        <v>88</v>
      </c>
      <c r="M137" s="29" t="s">
        <v>89</v>
      </c>
      <c r="N137" s="29" t="s">
        <v>90</v>
      </c>
      <c r="O137" s="29" t="s">
        <v>88</v>
      </c>
      <c r="P137" s="29" t="s">
        <v>89</v>
      </c>
      <c r="Q137" s="29" t="s">
        <v>90</v>
      </c>
    </row>
    <row r="138" customFormat="false" ht="13.8" hidden="false" customHeight="false" outlineLevel="0" collapsed="false">
      <c r="B138" s="29" t="s">
        <v>132</v>
      </c>
      <c r="C138" s="29" t="n">
        <f aca="false">C129 * ($C$25 / 100)</f>
        <v>2969.6</v>
      </c>
      <c r="D138" s="29" t="n">
        <f aca="false">D129 * ($C$25 / 100)</f>
        <v>3528</v>
      </c>
      <c r="E138" s="29" t="n">
        <f aca="false">C138-D138</f>
        <v>-558.4</v>
      </c>
      <c r="F138" s="29" t="n">
        <f aca="false">C129 * (1 - $C$25 / 100)</f>
        <v>742.4</v>
      </c>
      <c r="G138" s="29" t="n">
        <f aca="false">D129 * (1 - $C$25 / 100)</f>
        <v>882</v>
      </c>
      <c r="H138" s="29" t="n">
        <f aca="false">F138-G138</f>
        <v>-139.6</v>
      </c>
      <c r="I138" s="29"/>
      <c r="J138" s="29"/>
      <c r="K138" s="29"/>
      <c r="L138" s="29"/>
      <c r="M138" s="29"/>
      <c r="N138" s="29"/>
      <c r="O138" s="29" t="n">
        <f aca="false">SUM(C138,F138,I138,L138)</f>
        <v>3712</v>
      </c>
      <c r="P138" s="29" t="n">
        <f aca="false">SUM(D138,G138,J138,M138)</f>
        <v>4410</v>
      </c>
      <c r="Q138" s="29" t="n">
        <f aca="false">O138-P138</f>
        <v>-698</v>
      </c>
    </row>
    <row r="139" customFormat="false" ht="13.8" hidden="false" customHeight="false" outlineLevel="0" collapsed="false">
      <c r="B139" s="29" t="s">
        <v>133</v>
      </c>
      <c r="C139" s="29"/>
      <c r="D139" s="29"/>
      <c r="E139" s="29"/>
      <c r="F139" s="29" t="n">
        <f aca="false">F129 * ($C$25 / 100)</f>
        <v>3528</v>
      </c>
      <c r="G139" s="29" t="n">
        <f aca="false">G129 * ($C$25 / 100)</f>
        <v>3528</v>
      </c>
      <c r="H139" s="29" t="n">
        <f aca="false">F139-G139</f>
        <v>0</v>
      </c>
      <c r="I139" s="29" t="n">
        <f aca="false">F129* (1 -$C$25 / 100)</f>
        <v>882</v>
      </c>
      <c r="J139" s="29" t="n">
        <f aca="false">G129* (1 -$C$25 / 100)</f>
        <v>882</v>
      </c>
      <c r="K139" s="29" t="n">
        <f aca="false">I139-J139</f>
        <v>0</v>
      </c>
      <c r="L139" s="29"/>
      <c r="M139" s="29"/>
      <c r="N139" s="29"/>
      <c r="O139" s="29" t="n">
        <f aca="false">SUM(C139,F139,I139,L139)</f>
        <v>4410</v>
      </c>
      <c r="P139" s="29" t="n">
        <f aca="false">SUM(D139,G139,J139,M139)</f>
        <v>4410</v>
      </c>
      <c r="Q139" s="29" t="n">
        <f aca="false">O139-P139</f>
        <v>0</v>
      </c>
    </row>
    <row r="140" customFormat="false" ht="13.8" hidden="false" customHeight="false" outlineLevel="0" collapsed="false">
      <c r="B140" s="29" t="s">
        <v>134</v>
      </c>
      <c r="C140" s="29"/>
      <c r="D140" s="29"/>
      <c r="E140" s="29"/>
      <c r="F140" s="29"/>
      <c r="G140" s="29"/>
      <c r="H140" s="29"/>
      <c r="I140" s="29" t="n">
        <f aca="false">I129* ($C$25 / 100)</f>
        <v>3528</v>
      </c>
      <c r="J140" s="29" t="n">
        <f aca="false">J129* ($C$25 / 100)</f>
        <v>3528</v>
      </c>
      <c r="K140" s="29" t="n">
        <f aca="false">I140-J140</f>
        <v>0</v>
      </c>
      <c r="L140" s="29" t="n">
        <f aca="false">I129* (1 - $C$25 / 100)</f>
        <v>882</v>
      </c>
      <c r="M140" s="29" t="n">
        <f aca="false">J129* (1 - $C$25 / 100)</f>
        <v>882</v>
      </c>
      <c r="N140" s="29" t="n">
        <f aca="false">L140-M140</f>
        <v>0</v>
      </c>
      <c r="O140" s="29" t="n">
        <f aca="false">SUM(C140,F140,I140,L140)</f>
        <v>4410</v>
      </c>
      <c r="P140" s="29" t="n">
        <f aca="false">SUM(D140,G140,J140,M140)</f>
        <v>4410</v>
      </c>
      <c r="Q140" s="29" t="n">
        <f aca="false">O140-P140</f>
        <v>0</v>
      </c>
    </row>
    <row r="141" customFormat="false" ht="13.8" hidden="false" customHeight="false" outlineLevel="0" collapsed="false">
      <c r="B141" s="29" t="s">
        <v>135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 t="n">
        <f aca="false">L129* ($C$25 / 100)</f>
        <v>3528</v>
      </c>
      <c r="M141" s="29" t="n">
        <f aca="false">M129* ($C$25 / 100)</f>
        <v>3528</v>
      </c>
      <c r="N141" s="29" t="n">
        <f aca="false">L141-M141</f>
        <v>0</v>
      </c>
      <c r="O141" s="29" t="n">
        <f aca="false">SUM(C141,F141,I141,L141)</f>
        <v>3528</v>
      </c>
      <c r="P141" s="29" t="n">
        <f aca="false">SUM(D141,G141,J141,M141)</f>
        <v>3528</v>
      </c>
      <c r="Q141" s="29" t="n">
        <f aca="false">O141-P141</f>
        <v>0</v>
      </c>
    </row>
    <row r="142" customFormat="false" ht="13.8" hidden="false" customHeight="false" outlineLevel="0" collapsed="false">
      <c r="B142" s="29" t="s">
        <v>136</v>
      </c>
      <c r="C142" s="29" t="n">
        <f aca="false">SUM(C138:C141)</f>
        <v>2969.6</v>
      </c>
      <c r="D142" s="29" t="n">
        <f aca="false">SUM(D138:D141)</f>
        <v>3528</v>
      </c>
      <c r="E142" s="29" t="n">
        <f aca="false">SUM(E138:E141)</f>
        <v>-558.4</v>
      </c>
      <c r="F142" s="29" t="n">
        <f aca="false">SUM(F138:F141)</f>
        <v>4270.4</v>
      </c>
      <c r="G142" s="29" t="n">
        <f aca="false">SUM(G138:G141)</f>
        <v>4410</v>
      </c>
      <c r="H142" s="29" t="n">
        <f aca="false">SUM(H138:H141)</f>
        <v>-139.6</v>
      </c>
      <c r="I142" s="29" t="n">
        <f aca="false">SUM(I138:I141)</f>
        <v>4410</v>
      </c>
      <c r="J142" s="29" t="n">
        <f aca="false">SUM(J138:J141)</f>
        <v>4410</v>
      </c>
      <c r="K142" s="29" t="n">
        <f aca="false">SUM(K138:K141)</f>
        <v>0</v>
      </c>
      <c r="L142" s="29" t="n">
        <f aca="false">SUM(L138:L141)</f>
        <v>4410</v>
      </c>
      <c r="M142" s="29" t="n">
        <f aca="false">SUM(M138:M141)</f>
        <v>4410</v>
      </c>
      <c r="N142" s="29" t="n">
        <f aca="false">SUM(N138:N141)</f>
        <v>0</v>
      </c>
      <c r="O142" s="29" t="n">
        <f aca="false">SUM(C142,F142,I142,L142)</f>
        <v>16060</v>
      </c>
      <c r="P142" s="29" t="n">
        <f aca="false">SUM(D142,G142,J142,M142)</f>
        <v>16758</v>
      </c>
      <c r="Q142" s="29" t="n">
        <f aca="false">O142-P142</f>
        <v>-698</v>
      </c>
    </row>
    <row r="143" customFormat="false" ht="13.8" hidden="false" customHeight="false" outlineLevel="0" collapsed="false"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</row>
    <row r="147" customFormat="false" ht="13.8" hidden="false" customHeight="false" outlineLevel="0" collapsed="false">
      <c r="B147" s="32" t="s">
        <v>137</v>
      </c>
      <c r="C147" s="32" t="n">
        <v>7</v>
      </c>
    </row>
    <row r="149" customFormat="false" ht="13.8" hidden="false" customHeight="false" outlineLevel="0" collapsed="false">
      <c r="B149" s="29"/>
      <c r="C149" s="29"/>
      <c r="D149" s="29"/>
      <c r="E149" s="29" t="s">
        <v>86</v>
      </c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</row>
    <row r="150" customFormat="false" ht="13.8" hidden="false" customHeight="false" outlineLevel="0" collapsed="false">
      <c r="B150" s="29"/>
      <c r="C150" s="29" t="n">
        <v>1</v>
      </c>
      <c r="D150" s="29" t="n">
        <v>1</v>
      </c>
      <c r="E150" s="29" t="n">
        <v>1</v>
      </c>
      <c r="F150" s="29" t="n">
        <v>2</v>
      </c>
      <c r="G150" s="29" t="n">
        <v>2</v>
      </c>
      <c r="H150" s="29" t="n">
        <v>2</v>
      </c>
      <c r="I150" s="29" t="n">
        <v>3</v>
      </c>
      <c r="J150" s="29" t="n">
        <v>3</v>
      </c>
      <c r="K150" s="29" t="n">
        <v>3</v>
      </c>
      <c r="L150" s="29" t="n">
        <v>4</v>
      </c>
      <c r="M150" s="29" t="n">
        <v>4</v>
      </c>
      <c r="N150" s="29" t="n">
        <v>4</v>
      </c>
      <c r="O150" s="29" t="s">
        <v>87</v>
      </c>
      <c r="P150" s="29" t="s">
        <v>87</v>
      </c>
      <c r="Q150" s="29" t="s">
        <v>87</v>
      </c>
    </row>
    <row r="151" customFormat="false" ht="13.8" hidden="false" customHeight="false" outlineLevel="0" collapsed="false">
      <c r="B151" s="34" t="s">
        <v>1</v>
      </c>
      <c r="C151" s="29" t="s">
        <v>88</v>
      </c>
      <c r="D151" s="29" t="s">
        <v>89</v>
      </c>
      <c r="E151" s="29" t="s">
        <v>90</v>
      </c>
      <c r="F151" s="29" t="s">
        <v>88</v>
      </c>
      <c r="G151" s="29" t="s">
        <v>89</v>
      </c>
      <c r="H151" s="29" t="s">
        <v>90</v>
      </c>
      <c r="I151" s="29" t="s">
        <v>88</v>
      </c>
      <c r="J151" s="29" t="s">
        <v>89</v>
      </c>
      <c r="K151" s="29" t="s">
        <v>90</v>
      </c>
      <c r="L151" s="29" t="s">
        <v>88</v>
      </c>
      <c r="M151" s="29" t="s">
        <v>89</v>
      </c>
      <c r="N151" s="29" t="s">
        <v>90</v>
      </c>
      <c r="O151" s="29" t="s">
        <v>88</v>
      </c>
      <c r="P151" s="29" t="s">
        <v>89</v>
      </c>
      <c r="Q151" s="29" t="s">
        <v>90</v>
      </c>
    </row>
    <row r="152" customFormat="false" ht="13.8" hidden="false" customHeight="false" outlineLevel="0" collapsed="false">
      <c r="B152" s="29" t="s">
        <v>111</v>
      </c>
      <c r="C152" s="29" t="n">
        <f aca="false">C60</f>
        <v>102</v>
      </c>
      <c r="D152" s="29" t="n">
        <f aca="false">D60</f>
        <v>102</v>
      </c>
      <c r="E152" s="29" t="n">
        <f aca="false">C152-D152</f>
        <v>0</v>
      </c>
      <c r="F152" s="29" t="n">
        <f aca="false">F60</f>
        <v>102</v>
      </c>
      <c r="G152" s="29" t="n">
        <f aca="false">G60</f>
        <v>102</v>
      </c>
      <c r="H152" s="29" t="n">
        <f aca="false">F152-G152</f>
        <v>0</v>
      </c>
      <c r="I152" s="29" t="n">
        <f aca="false">I60</f>
        <v>102</v>
      </c>
      <c r="J152" s="29" t="n">
        <f aca="false">J60</f>
        <v>102</v>
      </c>
      <c r="K152" s="29" t="n">
        <f aca="false">I152-J152</f>
        <v>0</v>
      </c>
      <c r="L152" s="29" t="n">
        <f aca="false">L60</f>
        <v>102</v>
      </c>
      <c r="M152" s="29" t="n">
        <f aca="false">M60</f>
        <v>102</v>
      </c>
      <c r="N152" s="29" t="n">
        <f aca="false">L152-M152</f>
        <v>0</v>
      </c>
      <c r="O152" s="29" t="n">
        <f aca="false">O60</f>
        <v>408</v>
      </c>
      <c r="P152" s="29" t="n">
        <f aca="false">P60</f>
        <v>408</v>
      </c>
      <c r="Q152" s="29" t="n">
        <f aca="false">O152-P152</f>
        <v>0</v>
      </c>
    </row>
    <row r="153" customFormat="false" ht="13.8" hidden="false" customHeight="false" outlineLevel="0" collapsed="false">
      <c r="B153" s="29" t="s">
        <v>112</v>
      </c>
      <c r="C153" s="29" t="n">
        <f aca="false">C61</f>
        <v>59</v>
      </c>
      <c r="D153" s="29" t="n">
        <f aca="false">D61</f>
        <v>59</v>
      </c>
      <c r="E153" s="29" t="n">
        <f aca="false">C153-D153</f>
        <v>0</v>
      </c>
      <c r="F153" s="29" t="n">
        <f aca="false">F61</f>
        <v>59</v>
      </c>
      <c r="G153" s="29" t="n">
        <f aca="false">G61</f>
        <v>59</v>
      </c>
      <c r="H153" s="29" t="n">
        <f aca="false">F153-G153</f>
        <v>0</v>
      </c>
      <c r="I153" s="29" t="n">
        <f aca="false">I61</f>
        <v>59</v>
      </c>
      <c r="J153" s="29" t="n">
        <f aca="false">J61</f>
        <v>59</v>
      </c>
      <c r="K153" s="29" t="n">
        <f aca="false">I153-J153</f>
        <v>0</v>
      </c>
      <c r="L153" s="29" t="n">
        <f aca="false">L61</f>
        <v>59</v>
      </c>
      <c r="M153" s="29" t="n">
        <f aca="false">M61</f>
        <v>59</v>
      </c>
      <c r="N153" s="29" t="n">
        <f aca="false">L153-M153</f>
        <v>0</v>
      </c>
      <c r="O153" s="29" t="n">
        <f aca="false">O61</f>
        <v>236</v>
      </c>
      <c r="P153" s="29" t="n">
        <f aca="false">P61</f>
        <v>236</v>
      </c>
      <c r="Q153" s="29" t="n">
        <f aca="false">O153-P153</f>
        <v>0</v>
      </c>
    </row>
    <row r="154" customFormat="false" ht="13.8" hidden="false" customHeight="false" outlineLevel="0" collapsed="false">
      <c r="B154" s="29" t="s">
        <v>138</v>
      </c>
      <c r="C154" s="30" t="n">
        <f aca="false">$C$27</f>
        <v>3</v>
      </c>
      <c r="D154" s="29" t="n">
        <f aca="false">$D$27</f>
        <v>3</v>
      </c>
      <c r="E154" s="29" t="n">
        <f aca="false">C154-D154</f>
        <v>0</v>
      </c>
      <c r="F154" s="30" t="n">
        <f aca="false">$C$27</f>
        <v>3</v>
      </c>
      <c r="G154" s="29" t="n">
        <f aca="false">$D$27</f>
        <v>3</v>
      </c>
      <c r="H154" s="29" t="n">
        <f aca="false">F154-G154</f>
        <v>0</v>
      </c>
      <c r="I154" s="30" t="n">
        <f aca="false">$C$27</f>
        <v>3</v>
      </c>
      <c r="J154" s="29" t="n">
        <f aca="false">$D$27</f>
        <v>3</v>
      </c>
      <c r="K154" s="29" t="n">
        <f aca="false">I154-J154</f>
        <v>0</v>
      </c>
      <c r="L154" s="30" t="n">
        <f aca="false">$C$27</f>
        <v>3</v>
      </c>
      <c r="M154" s="29" t="n">
        <f aca="false">$D$27</f>
        <v>3</v>
      </c>
      <c r="N154" s="29" t="n">
        <f aca="false">L154-M154</f>
        <v>0</v>
      </c>
      <c r="O154" s="29"/>
      <c r="P154" s="29"/>
      <c r="Q154" s="29"/>
    </row>
    <row r="155" customFormat="false" ht="13.8" hidden="false" customHeight="false" outlineLevel="0" collapsed="false">
      <c r="B155" s="29" t="s">
        <v>139</v>
      </c>
      <c r="C155" s="30" t="n">
        <f aca="false">$C$28</f>
        <v>4</v>
      </c>
      <c r="D155" s="29" t="n">
        <f aca="false">$D$28</f>
        <v>4</v>
      </c>
      <c r="E155" s="29" t="n">
        <f aca="false">C155-D155</f>
        <v>0</v>
      </c>
      <c r="F155" s="30" t="n">
        <f aca="false">$C$28</f>
        <v>4</v>
      </c>
      <c r="G155" s="29" t="n">
        <f aca="false">$D$28</f>
        <v>4</v>
      </c>
      <c r="H155" s="29" t="n">
        <f aca="false">F155-G155</f>
        <v>0</v>
      </c>
      <c r="I155" s="30" t="n">
        <f aca="false">$C$28</f>
        <v>4</v>
      </c>
      <c r="J155" s="29" t="n">
        <f aca="false">$D$28</f>
        <v>4</v>
      </c>
      <c r="K155" s="29" t="n">
        <f aca="false">I155-J155</f>
        <v>0</v>
      </c>
      <c r="L155" s="30" t="n">
        <f aca="false">$C$28</f>
        <v>4</v>
      </c>
      <c r="M155" s="29" t="n">
        <f aca="false">$D$28</f>
        <v>4</v>
      </c>
      <c r="N155" s="29" t="n">
        <f aca="false">L155-M155</f>
        <v>0</v>
      </c>
      <c r="O155" s="29"/>
      <c r="P155" s="29"/>
      <c r="Q155" s="29"/>
    </row>
    <row r="156" customFormat="false" ht="13.8" hidden="false" customHeight="false" outlineLevel="0" collapsed="false">
      <c r="B156" s="29" t="s">
        <v>140</v>
      </c>
      <c r="C156" s="29" t="n">
        <f aca="false">C152*C154</f>
        <v>306</v>
      </c>
      <c r="D156" s="29" t="n">
        <f aca="false">D152*D154</f>
        <v>306</v>
      </c>
      <c r="E156" s="29" t="n">
        <f aca="false">E152*E154</f>
        <v>0</v>
      </c>
      <c r="F156" s="29" t="n">
        <f aca="false">F152*F154</f>
        <v>306</v>
      </c>
      <c r="G156" s="29" t="n">
        <f aca="false">G152*G154</f>
        <v>306</v>
      </c>
      <c r="H156" s="29" t="n">
        <f aca="false">H152*H154</f>
        <v>0</v>
      </c>
      <c r="I156" s="29" t="n">
        <f aca="false">I152*I154</f>
        <v>306</v>
      </c>
      <c r="J156" s="29" t="n">
        <f aca="false">J152*J154</f>
        <v>306</v>
      </c>
      <c r="K156" s="29" t="n">
        <f aca="false">K152*K154</f>
        <v>0</v>
      </c>
      <c r="L156" s="29" t="n">
        <f aca="false">L152*L154</f>
        <v>306</v>
      </c>
      <c r="M156" s="29" t="n">
        <f aca="false">M152*M154</f>
        <v>306</v>
      </c>
      <c r="N156" s="29" t="n">
        <f aca="false">N152*N154</f>
        <v>0</v>
      </c>
      <c r="O156" s="29" t="n">
        <f aca="false">SUM(C156,F156,I156,L156)</f>
        <v>1224</v>
      </c>
      <c r="P156" s="29" t="n">
        <f aca="false">SUM(D156,G156,J156,M156)</f>
        <v>1224</v>
      </c>
      <c r="Q156" s="29" t="n">
        <f aca="false">O156-P156</f>
        <v>0</v>
      </c>
    </row>
    <row r="157" customFormat="false" ht="13.8" hidden="false" customHeight="false" outlineLevel="0" collapsed="false">
      <c r="B157" s="29" t="s">
        <v>140</v>
      </c>
      <c r="C157" s="29" t="n">
        <f aca="false">C153*C155</f>
        <v>236</v>
      </c>
      <c r="D157" s="29" t="n">
        <f aca="false">D153*D155</f>
        <v>236</v>
      </c>
      <c r="E157" s="29" t="n">
        <f aca="false">E153*E155</f>
        <v>0</v>
      </c>
      <c r="F157" s="29" t="n">
        <f aca="false">F153*F155</f>
        <v>236</v>
      </c>
      <c r="G157" s="29" t="n">
        <f aca="false">G153*G155</f>
        <v>236</v>
      </c>
      <c r="H157" s="29" t="n">
        <f aca="false">H153*H155</f>
        <v>0</v>
      </c>
      <c r="I157" s="29" t="n">
        <f aca="false">I153*I155</f>
        <v>236</v>
      </c>
      <c r="J157" s="29" t="n">
        <f aca="false">J153*J155</f>
        <v>236</v>
      </c>
      <c r="K157" s="29" t="n">
        <f aca="false">K153*K155</f>
        <v>0</v>
      </c>
      <c r="L157" s="29" t="n">
        <f aca="false">L153*L155</f>
        <v>236</v>
      </c>
      <c r="M157" s="29" t="n">
        <f aca="false">M153*M155</f>
        <v>236</v>
      </c>
      <c r="N157" s="29" t="n">
        <f aca="false">N153*N155</f>
        <v>0</v>
      </c>
      <c r="O157" s="29" t="n">
        <f aca="false">SUM(C157,F157,I157,L157)</f>
        <v>944</v>
      </c>
      <c r="P157" s="29" t="n">
        <f aca="false">SUM(D157,G157,J157,M157)</f>
        <v>944</v>
      </c>
      <c r="Q157" s="29" t="n">
        <f aca="false">O157-P157</f>
        <v>0</v>
      </c>
    </row>
    <row r="158" customFormat="false" ht="13.8" hidden="false" customHeight="false" outlineLevel="0" collapsed="false">
      <c r="B158" s="31" t="s">
        <v>141</v>
      </c>
      <c r="C158" s="31" t="n">
        <f aca="false">C156+C157</f>
        <v>542</v>
      </c>
      <c r="D158" s="31" t="n">
        <f aca="false">D156+D157</f>
        <v>542</v>
      </c>
      <c r="E158" s="31" t="n">
        <f aca="false">E156+E157</f>
        <v>0</v>
      </c>
      <c r="F158" s="31" t="n">
        <f aca="false">F156+F157</f>
        <v>542</v>
      </c>
      <c r="G158" s="31" t="n">
        <f aca="false">G156+G157</f>
        <v>542</v>
      </c>
      <c r="H158" s="31" t="n">
        <f aca="false">H156+H157</f>
        <v>0</v>
      </c>
      <c r="I158" s="31" t="n">
        <f aca="false">I156+I157</f>
        <v>542</v>
      </c>
      <c r="J158" s="31" t="n">
        <f aca="false">J156+J157</f>
        <v>542</v>
      </c>
      <c r="K158" s="31" t="n">
        <f aca="false">K156+K157</f>
        <v>0</v>
      </c>
      <c r="L158" s="31" t="n">
        <f aca="false">L156+L157</f>
        <v>542</v>
      </c>
      <c r="M158" s="31" t="n">
        <f aca="false">M156+M157</f>
        <v>542</v>
      </c>
      <c r="N158" s="31" t="n">
        <f aca="false">N156+N157</f>
        <v>0</v>
      </c>
      <c r="O158" s="29" t="n">
        <f aca="false">SUM(C158,F158,I158,L158)</f>
        <v>2168</v>
      </c>
      <c r="P158" s="29" t="n">
        <f aca="false">SUM(D158,G158,J158,M158)</f>
        <v>2168</v>
      </c>
      <c r="Q158" s="29" t="n">
        <f aca="false">O158-P158</f>
        <v>0</v>
      </c>
    </row>
    <row r="161" customFormat="false" ht="13.8" hidden="false" customHeight="false" outlineLevel="0" collapsed="false">
      <c r="B161" s="32" t="s">
        <v>142</v>
      </c>
      <c r="C161" s="32" t="n">
        <v>8</v>
      </c>
    </row>
    <row r="163" customFormat="false" ht="13.8" hidden="false" customHeight="false" outlineLevel="0" collapsed="false">
      <c r="B163" s="29"/>
      <c r="C163" s="29"/>
      <c r="D163" s="29"/>
      <c r="E163" s="29" t="s">
        <v>86</v>
      </c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</row>
    <row r="164" customFormat="false" ht="13.8" hidden="false" customHeight="false" outlineLevel="0" collapsed="false">
      <c r="B164" s="29"/>
      <c r="C164" s="29" t="n">
        <v>1</v>
      </c>
      <c r="D164" s="29" t="n">
        <v>1</v>
      </c>
      <c r="E164" s="29" t="n">
        <v>1</v>
      </c>
      <c r="F164" s="29" t="n">
        <v>2</v>
      </c>
      <c r="G164" s="29" t="n">
        <v>2</v>
      </c>
      <c r="H164" s="29" t="n">
        <v>2</v>
      </c>
      <c r="I164" s="29" t="n">
        <v>3</v>
      </c>
      <c r="J164" s="29" t="n">
        <v>3</v>
      </c>
      <c r="K164" s="29" t="n">
        <v>3</v>
      </c>
      <c r="L164" s="29" t="n">
        <v>4</v>
      </c>
      <c r="M164" s="29" t="n">
        <v>4</v>
      </c>
      <c r="N164" s="29" t="n">
        <v>4</v>
      </c>
      <c r="O164" s="29" t="s">
        <v>87</v>
      </c>
      <c r="P164" s="29" t="s">
        <v>87</v>
      </c>
      <c r="Q164" s="29" t="s">
        <v>87</v>
      </c>
    </row>
    <row r="165" customFormat="false" ht="13.8" hidden="false" customHeight="false" outlineLevel="0" collapsed="false">
      <c r="B165" s="29" t="s">
        <v>1</v>
      </c>
      <c r="C165" s="29" t="s">
        <v>88</v>
      </c>
      <c r="D165" s="29" t="s">
        <v>89</v>
      </c>
      <c r="E165" s="29" t="s">
        <v>90</v>
      </c>
      <c r="F165" s="29" t="s">
        <v>88</v>
      </c>
      <c r="G165" s="29" t="s">
        <v>89</v>
      </c>
      <c r="H165" s="29" t="s">
        <v>90</v>
      </c>
      <c r="I165" s="29" t="s">
        <v>88</v>
      </c>
      <c r="J165" s="29" t="s">
        <v>89</v>
      </c>
      <c r="K165" s="29" t="s">
        <v>90</v>
      </c>
      <c r="L165" s="29" t="s">
        <v>88</v>
      </c>
      <c r="M165" s="29" t="s">
        <v>89</v>
      </c>
      <c r="N165" s="29" t="s">
        <v>90</v>
      </c>
      <c r="O165" s="29" t="s">
        <v>88</v>
      </c>
      <c r="P165" s="29" t="s">
        <v>89</v>
      </c>
      <c r="Q165" s="29" t="s">
        <v>90</v>
      </c>
    </row>
    <row r="166" customFormat="false" ht="13.8" hidden="false" customHeight="false" outlineLevel="0" collapsed="false">
      <c r="B166" s="31" t="s">
        <v>141</v>
      </c>
      <c r="C166" s="29" t="n">
        <f aca="false">C158</f>
        <v>542</v>
      </c>
      <c r="D166" s="29" t="n">
        <f aca="false">D158</f>
        <v>542</v>
      </c>
      <c r="E166" s="29" t="n">
        <f aca="false">E158</f>
        <v>0</v>
      </c>
      <c r="F166" s="29" t="n">
        <f aca="false">F158</f>
        <v>542</v>
      </c>
      <c r="G166" s="29" t="n">
        <f aca="false">G158</f>
        <v>542</v>
      </c>
      <c r="H166" s="29" t="n">
        <f aca="false">H158</f>
        <v>0</v>
      </c>
      <c r="I166" s="29" t="n">
        <f aca="false">I158</f>
        <v>542</v>
      </c>
      <c r="J166" s="29" t="n">
        <f aca="false">J158</f>
        <v>542</v>
      </c>
      <c r="K166" s="29" t="n">
        <f aca="false">K158</f>
        <v>0</v>
      </c>
      <c r="L166" s="29" t="n">
        <f aca="false">L158</f>
        <v>542</v>
      </c>
      <c r="M166" s="29" t="n">
        <f aca="false">M158</f>
        <v>542</v>
      </c>
      <c r="N166" s="29" t="n">
        <f aca="false">N158</f>
        <v>0</v>
      </c>
      <c r="O166" s="29" t="n">
        <f aca="false">O158</f>
        <v>2168</v>
      </c>
      <c r="P166" s="29" t="n">
        <f aca="false">P158</f>
        <v>2168</v>
      </c>
      <c r="Q166" s="29" t="n">
        <f aca="false">Q158</f>
        <v>0</v>
      </c>
    </row>
    <row r="167" customFormat="false" ht="13.8" hidden="false" customHeight="false" outlineLevel="0" collapsed="false">
      <c r="B167" s="29" t="s">
        <v>83</v>
      </c>
      <c r="C167" s="30" t="n">
        <f aca="false">$C$30</f>
        <v>15</v>
      </c>
      <c r="D167" s="29" t="n">
        <f aca="false">$D$30</f>
        <v>15</v>
      </c>
      <c r="E167" s="29" t="n">
        <f aca="false">C167-D167</f>
        <v>0</v>
      </c>
      <c r="F167" s="30" t="n">
        <f aca="false">$C$30</f>
        <v>15</v>
      </c>
      <c r="G167" s="29" t="n">
        <f aca="false">$D$30</f>
        <v>15</v>
      </c>
      <c r="H167" s="29" t="n">
        <f aca="false">F167-G167</f>
        <v>0</v>
      </c>
      <c r="I167" s="30" t="n">
        <f aca="false">$C$30</f>
        <v>15</v>
      </c>
      <c r="J167" s="29" t="n">
        <f aca="false">$D$30</f>
        <v>15</v>
      </c>
      <c r="K167" s="29" t="n">
        <f aca="false">I167-J167</f>
        <v>0</v>
      </c>
      <c r="L167" s="30" t="n">
        <f aca="false">$C$30</f>
        <v>15</v>
      </c>
      <c r="M167" s="29" t="n">
        <f aca="false">$D$30</f>
        <v>15</v>
      </c>
      <c r="N167" s="29" t="n">
        <f aca="false">L167-M167</f>
        <v>0</v>
      </c>
      <c r="O167" s="29"/>
      <c r="P167" s="29"/>
      <c r="Q167" s="29"/>
    </row>
    <row r="168" customFormat="false" ht="13.8" hidden="false" customHeight="false" outlineLevel="0" collapsed="false">
      <c r="B168" s="29" t="s">
        <v>143</v>
      </c>
      <c r="C168" s="29" t="n">
        <f aca="false">C166*C167</f>
        <v>8130</v>
      </c>
      <c r="D168" s="29" t="n">
        <f aca="false">D166*D167</f>
        <v>8130</v>
      </c>
      <c r="E168" s="29" t="n">
        <f aca="false">E166*E167</f>
        <v>0</v>
      </c>
      <c r="F168" s="29" t="n">
        <f aca="false">F166*F167</f>
        <v>8130</v>
      </c>
      <c r="G168" s="29" t="n">
        <f aca="false">G166*G167</f>
        <v>8130</v>
      </c>
      <c r="H168" s="29" t="n">
        <f aca="false">H166*H167</f>
        <v>0</v>
      </c>
      <c r="I168" s="29" t="n">
        <f aca="false">I166*I167</f>
        <v>8130</v>
      </c>
      <c r="J168" s="29" t="n">
        <f aca="false">J166*J167</f>
        <v>8130</v>
      </c>
      <c r="K168" s="29" t="n">
        <f aca="false">K166*K167</f>
        <v>0</v>
      </c>
      <c r="L168" s="29" t="n">
        <f aca="false">L166*L167</f>
        <v>8130</v>
      </c>
      <c r="M168" s="29" t="n">
        <f aca="false">M166*M167</f>
        <v>8130</v>
      </c>
      <c r="N168" s="29" t="n">
        <f aca="false">N166*N167</f>
        <v>0</v>
      </c>
      <c r="O168" s="29" t="n">
        <f aca="false">SUM(C168,F168,I168,L168)</f>
        <v>32520</v>
      </c>
      <c r="P168" s="29" t="n">
        <f aca="false">SUM(D168,G168,J168,M168)</f>
        <v>32520</v>
      </c>
      <c r="Q168" s="29" t="n">
        <f aca="false">O168-P168</f>
        <v>0</v>
      </c>
    </row>
    <row r="169" customFormat="false" ht="13.8" hidden="false" customHeight="false" outlineLevel="0" collapsed="false">
      <c r="B169" s="29" t="s">
        <v>144</v>
      </c>
      <c r="C169" s="29" t="n">
        <f aca="false">C168*($C$32 / 100)</f>
        <v>2845.5</v>
      </c>
      <c r="D169" s="29" t="n">
        <f aca="false">D168*($C$32 / 100)</f>
        <v>2845.5</v>
      </c>
      <c r="E169" s="29" t="n">
        <f aca="false">E168*($C$32 / 100)</f>
        <v>0</v>
      </c>
      <c r="F169" s="29" t="n">
        <f aca="false">F168*($C$32 / 100)</f>
        <v>2845.5</v>
      </c>
      <c r="G169" s="29" t="n">
        <f aca="false">G168*($C$32 / 100)</f>
        <v>2845.5</v>
      </c>
      <c r="H169" s="29" t="n">
        <f aca="false">H168*($C$32 / 100)</f>
        <v>0</v>
      </c>
      <c r="I169" s="29" t="n">
        <f aca="false">I168*($C$32 / 100)</f>
        <v>2845.5</v>
      </c>
      <c r="J169" s="29" t="n">
        <f aca="false">J168*($C$32 / 100)</f>
        <v>2845.5</v>
      </c>
      <c r="K169" s="29" t="n">
        <f aca="false">K168*($C$32 / 100)</f>
        <v>0</v>
      </c>
      <c r="L169" s="29" t="n">
        <f aca="false">L168*($C$32 / 100)</f>
        <v>2845.5</v>
      </c>
      <c r="M169" s="29" t="n">
        <f aca="false">M168*($C$32 / 100)</f>
        <v>2845.5</v>
      </c>
      <c r="N169" s="29" t="n">
        <f aca="false">N168*($C$32 / 100)</f>
        <v>0</v>
      </c>
      <c r="O169" s="29" t="n">
        <f aca="false">SUM(C169,F169,I169,L169)</f>
        <v>11382</v>
      </c>
      <c r="P169" s="29" t="n">
        <f aca="false">SUM(D169,G169,J169,M169)</f>
        <v>11382</v>
      </c>
      <c r="Q169" s="29" t="n">
        <f aca="false">O169-P169</f>
        <v>0</v>
      </c>
    </row>
    <row r="170" customFormat="false" ht="13.8" hidden="false" customHeight="false" outlineLevel="0" collapsed="false">
      <c r="B170" s="29" t="s">
        <v>145</v>
      </c>
      <c r="C170" s="29" t="n">
        <f aca="false">SUM(C168,C169)</f>
        <v>10975.5</v>
      </c>
      <c r="D170" s="29" t="n">
        <f aca="false">SUM(D168,D169)</f>
        <v>10975.5</v>
      </c>
      <c r="E170" s="29" t="n">
        <f aca="false">SUM(E168,E169)</f>
        <v>0</v>
      </c>
      <c r="F170" s="29" t="n">
        <f aca="false">SUM(F168,F169)</f>
        <v>10975.5</v>
      </c>
      <c r="G170" s="29" t="n">
        <f aca="false">SUM(G168,G169)</f>
        <v>10975.5</v>
      </c>
      <c r="H170" s="29" t="n">
        <f aca="false">SUM(H168,H169)</f>
        <v>0</v>
      </c>
      <c r="I170" s="29" t="n">
        <f aca="false">SUM(I168,I169)</f>
        <v>10975.5</v>
      </c>
      <c r="J170" s="29" t="n">
        <f aca="false">SUM(J168,J169)</f>
        <v>10975.5</v>
      </c>
      <c r="K170" s="29" t="n">
        <f aca="false">SUM(K168,K169)</f>
        <v>0</v>
      </c>
      <c r="L170" s="29" t="n">
        <f aca="false">SUM(L168,L169)</f>
        <v>10975.5</v>
      </c>
      <c r="M170" s="29" t="n">
        <f aca="false">SUM(M168,M169)</f>
        <v>10975.5</v>
      </c>
      <c r="N170" s="29" t="n">
        <f aca="false">SUM(N168,N169)</f>
        <v>0</v>
      </c>
      <c r="O170" s="29" t="n">
        <f aca="false">SUM(C170,F170,I170,L170)</f>
        <v>43902</v>
      </c>
      <c r="P170" s="29" t="n">
        <f aca="false">SUM(D170,G170,J170,M170)</f>
        <v>43902</v>
      </c>
      <c r="Q170" s="29" t="n">
        <f aca="false">O170-P170</f>
        <v>0</v>
      </c>
    </row>
    <row r="171" customFormat="false" ht="13.8" hidden="false" customHeight="false" outlineLevel="0" collapsed="false"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</row>
    <row r="174" customFormat="false" ht="13.8" hidden="false" customHeight="false" outlineLevel="0" collapsed="false">
      <c r="B174" s="32" t="s">
        <v>146</v>
      </c>
      <c r="C174" s="32" t="n">
        <v>9</v>
      </c>
    </row>
    <row r="176" customFormat="false" ht="13.8" hidden="false" customHeight="false" outlineLevel="0" collapsed="false">
      <c r="B176" s="29"/>
      <c r="C176" s="29"/>
      <c r="D176" s="29"/>
      <c r="E176" s="29" t="s">
        <v>86</v>
      </c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</row>
    <row r="177" customFormat="false" ht="13.8" hidden="false" customHeight="false" outlineLevel="0" collapsed="false">
      <c r="B177" s="29"/>
      <c r="C177" s="29" t="n">
        <v>1</v>
      </c>
      <c r="D177" s="29" t="n">
        <v>1</v>
      </c>
      <c r="E177" s="29" t="n">
        <v>1</v>
      </c>
      <c r="F177" s="29" t="n">
        <v>2</v>
      </c>
      <c r="G177" s="29" t="n">
        <v>2</v>
      </c>
      <c r="H177" s="29" t="n">
        <v>2</v>
      </c>
      <c r="I177" s="29" t="n">
        <v>3</v>
      </c>
      <c r="J177" s="29" t="n">
        <v>3</v>
      </c>
      <c r="K177" s="29" t="n">
        <v>3</v>
      </c>
      <c r="L177" s="29" t="n">
        <v>4</v>
      </c>
      <c r="M177" s="29" t="n">
        <v>4</v>
      </c>
      <c r="N177" s="29" t="n">
        <v>4</v>
      </c>
      <c r="O177" s="29" t="s">
        <v>87</v>
      </c>
      <c r="P177" s="29" t="s">
        <v>87</v>
      </c>
      <c r="Q177" s="29" t="s">
        <v>87</v>
      </c>
    </row>
    <row r="178" customFormat="false" ht="13.8" hidden="false" customHeight="false" outlineLevel="0" collapsed="false">
      <c r="B178" s="29" t="s">
        <v>1</v>
      </c>
      <c r="C178" s="29" t="s">
        <v>88</v>
      </c>
      <c r="D178" s="29" t="s">
        <v>89</v>
      </c>
      <c r="E178" s="29" t="s">
        <v>90</v>
      </c>
      <c r="F178" s="29" t="s">
        <v>88</v>
      </c>
      <c r="G178" s="29" t="s">
        <v>89</v>
      </c>
      <c r="H178" s="29" t="s">
        <v>90</v>
      </c>
      <c r="I178" s="29" t="s">
        <v>88</v>
      </c>
      <c r="J178" s="29" t="s">
        <v>89</v>
      </c>
      <c r="K178" s="29" t="s">
        <v>90</v>
      </c>
      <c r="L178" s="29" t="s">
        <v>88</v>
      </c>
      <c r="M178" s="29" t="s">
        <v>89</v>
      </c>
      <c r="N178" s="29" t="s">
        <v>90</v>
      </c>
      <c r="O178" s="29" t="s">
        <v>88</v>
      </c>
      <c r="P178" s="29" t="s">
        <v>89</v>
      </c>
      <c r="Q178" s="29" t="s">
        <v>90</v>
      </c>
    </row>
    <row r="179" customFormat="false" ht="14.9" hidden="false" customHeight="false" outlineLevel="0" collapsed="false">
      <c r="B179" s="4" t="s">
        <v>46</v>
      </c>
      <c r="C179" s="0" t="n">
        <f aca="false">$C$35</f>
        <v>35000</v>
      </c>
      <c r="D179" s="0" t="n">
        <f aca="false">$D$35</f>
        <v>35000</v>
      </c>
      <c r="E179" s="0" t="n">
        <f aca="false">C179-D179</f>
        <v>0</v>
      </c>
      <c r="F179" s="0" t="n">
        <f aca="false">$C$35</f>
        <v>35000</v>
      </c>
      <c r="G179" s="0" t="n">
        <f aca="false">$D$35</f>
        <v>35000</v>
      </c>
      <c r="H179" s="0" t="n">
        <f aca="false">F179-G179</f>
        <v>0</v>
      </c>
      <c r="I179" s="0" t="n">
        <f aca="false">$C$35</f>
        <v>35000</v>
      </c>
      <c r="J179" s="0" t="n">
        <f aca="false">$D$35</f>
        <v>35000</v>
      </c>
      <c r="K179" s="0" t="n">
        <f aca="false">I179-J179</f>
        <v>0</v>
      </c>
      <c r="L179" s="0" t="n">
        <f aca="false">$C$35</f>
        <v>35000</v>
      </c>
      <c r="M179" s="0" t="n">
        <f aca="false">$D$35</f>
        <v>35000</v>
      </c>
      <c r="N179" s="0" t="n">
        <f aca="false">L179-M179</f>
        <v>0</v>
      </c>
      <c r="O179" s="29" t="n">
        <f aca="false">SUM(C179,F179,I179,L179)</f>
        <v>140000</v>
      </c>
      <c r="P179" s="29" t="n">
        <f aca="false">SUM(D179,G179,J179,M179)</f>
        <v>140000</v>
      </c>
      <c r="Q179" s="29" t="n">
        <f aca="false">O179-P179</f>
        <v>0</v>
      </c>
    </row>
    <row r="180" customFormat="false" ht="14.9" hidden="false" customHeight="false" outlineLevel="0" collapsed="false">
      <c r="B180" s="4" t="s">
        <v>48</v>
      </c>
      <c r="C180" s="29" t="n">
        <f aca="false">$C$34</f>
        <v>18000</v>
      </c>
      <c r="D180" s="29" t="n">
        <f aca="false">$D$34</f>
        <v>18000</v>
      </c>
      <c r="E180" s="29" t="n">
        <f aca="false">C180-D180</f>
        <v>0</v>
      </c>
      <c r="F180" s="29" t="n">
        <f aca="false">$C$34</f>
        <v>18000</v>
      </c>
      <c r="G180" s="29" t="n">
        <f aca="false">$D$34</f>
        <v>18000</v>
      </c>
      <c r="H180" s="29" t="n">
        <f aca="false">F180-G180</f>
        <v>0</v>
      </c>
      <c r="I180" s="29" t="n">
        <f aca="false">$C$34</f>
        <v>18000</v>
      </c>
      <c r="J180" s="29" t="n">
        <f aca="false">$D$34</f>
        <v>18000</v>
      </c>
      <c r="K180" s="29" t="n">
        <f aca="false">I180-J180</f>
        <v>0</v>
      </c>
      <c r="L180" s="29" t="n">
        <f aca="false">$C$34</f>
        <v>18000</v>
      </c>
      <c r="M180" s="29" t="n">
        <f aca="false">$D$34</f>
        <v>18000</v>
      </c>
      <c r="N180" s="29" t="n">
        <f aca="false">L180-M180</f>
        <v>0</v>
      </c>
      <c r="O180" s="29" t="n">
        <f aca="false">SUM(C180,F180,I180,L180)</f>
        <v>72000</v>
      </c>
      <c r="P180" s="29" t="n">
        <f aca="false">SUM(D180,G180,J180,M180)</f>
        <v>72000</v>
      </c>
      <c r="Q180" s="29" t="n">
        <f aca="false">O180-P180</f>
        <v>0</v>
      </c>
    </row>
    <row r="181" customFormat="false" ht="13.8" hidden="false" customHeight="false" outlineLevel="0" collapsed="false">
      <c r="B181" s="29" t="s">
        <v>143</v>
      </c>
      <c r="C181" s="29" t="n">
        <f aca="false">C168</f>
        <v>8130</v>
      </c>
      <c r="D181" s="29" t="n">
        <f aca="false">D168</f>
        <v>8130</v>
      </c>
      <c r="E181" s="29" t="n">
        <f aca="false">E168</f>
        <v>0</v>
      </c>
      <c r="F181" s="29" t="n">
        <f aca="false">F168</f>
        <v>8130</v>
      </c>
      <c r="G181" s="29" t="n">
        <f aca="false">G168</f>
        <v>8130</v>
      </c>
      <c r="H181" s="29" t="n">
        <f aca="false">H168</f>
        <v>0</v>
      </c>
      <c r="I181" s="29" t="n">
        <f aca="false">I168</f>
        <v>8130</v>
      </c>
      <c r="J181" s="29" t="n">
        <f aca="false">J168</f>
        <v>8130</v>
      </c>
      <c r="K181" s="29" t="n">
        <f aca="false">K168</f>
        <v>0</v>
      </c>
      <c r="L181" s="29" t="n">
        <f aca="false">L168</f>
        <v>8130</v>
      </c>
      <c r="M181" s="29" t="n">
        <f aca="false">M168</f>
        <v>8130</v>
      </c>
      <c r="N181" s="29" t="n">
        <f aca="false">N168</f>
        <v>0</v>
      </c>
      <c r="O181" s="29" t="n">
        <f aca="false">O168</f>
        <v>32520</v>
      </c>
      <c r="P181" s="29" t="n">
        <f aca="false">P168</f>
        <v>32520</v>
      </c>
      <c r="Q181" s="29" t="n">
        <f aca="false">Q168</f>
        <v>0</v>
      </c>
    </row>
    <row r="182" customFormat="false" ht="13.8" hidden="false" customHeight="false" outlineLevel="0" collapsed="false">
      <c r="B182" s="29" t="s">
        <v>144</v>
      </c>
      <c r="C182" s="29" t="n">
        <f aca="false">C169</f>
        <v>2845.5</v>
      </c>
      <c r="D182" s="29" t="n">
        <f aca="false">D169</f>
        <v>2845.5</v>
      </c>
      <c r="E182" s="29" t="n">
        <f aca="false">E169</f>
        <v>0</v>
      </c>
      <c r="F182" s="29" t="n">
        <f aca="false">F169</f>
        <v>2845.5</v>
      </c>
      <c r="G182" s="29" t="n">
        <f aca="false">G169</f>
        <v>2845.5</v>
      </c>
      <c r="H182" s="29" t="n">
        <f aca="false">H169</f>
        <v>0</v>
      </c>
      <c r="I182" s="29" t="n">
        <f aca="false">I169</f>
        <v>2845.5</v>
      </c>
      <c r="J182" s="29" t="n">
        <f aca="false">J169</f>
        <v>2845.5</v>
      </c>
      <c r="K182" s="29" t="n">
        <f aca="false">K169</f>
        <v>0</v>
      </c>
      <c r="L182" s="29" t="n">
        <f aca="false">L169</f>
        <v>2845.5</v>
      </c>
      <c r="M182" s="29" t="n">
        <f aca="false">M169</f>
        <v>2845.5</v>
      </c>
      <c r="N182" s="29" t="n">
        <f aca="false">N169</f>
        <v>0</v>
      </c>
      <c r="O182" s="29" t="n">
        <f aca="false">O169</f>
        <v>11382</v>
      </c>
      <c r="P182" s="29" t="n">
        <f aca="false">P169</f>
        <v>11382</v>
      </c>
      <c r="Q182" s="29" t="n">
        <f aca="false">Q169</f>
        <v>0</v>
      </c>
    </row>
    <row r="183" customFormat="false" ht="13.8" hidden="false" customHeight="false" outlineLevel="0" collapsed="false">
      <c r="B183" s="29" t="s">
        <v>147</v>
      </c>
      <c r="C183" s="29" t="n">
        <f aca="false">SUM(C179:C182)</f>
        <v>63975.5</v>
      </c>
      <c r="D183" s="29" t="n">
        <f aca="false">SUM(D179:D182)</f>
        <v>63975.5</v>
      </c>
      <c r="E183" s="29" t="n">
        <f aca="false">SUM(E179:E182)</f>
        <v>0</v>
      </c>
      <c r="F183" s="29" t="n">
        <f aca="false">SUM(F179:F182)</f>
        <v>63975.5</v>
      </c>
      <c r="G183" s="29" t="n">
        <f aca="false">SUM(G179:G182)</f>
        <v>63975.5</v>
      </c>
      <c r="H183" s="29" t="n">
        <f aca="false">SUM(H179:H182)</f>
        <v>0</v>
      </c>
      <c r="I183" s="29" t="n">
        <f aca="false">SUM(I179:I182)</f>
        <v>63975.5</v>
      </c>
      <c r="J183" s="29" t="n">
        <f aca="false">SUM(J179:J182)</f>
        <v>63975.5</v>
      </c>
      <c r="K183" s="29" t="n">
        <f aca="false">SUM(K179:K182)</f>
        <v>0</v>
      </c>
      <c r="L183" s="29" t="n">
        <f aca="false">SUM(L179:L182)</f>
        <v>63975.5</v>
      </c>
      <c r="M183" s="29" t="n">
        <f aca="false">SUM(M179:M182)</f>
        <v>63975.5</v>
      </c>
      <c r="N183" s="29" t="n">
        <f aca="false">SUM(N179:N182)</f>
        <v>0</v>
      </c>
      <c r="O183" s="29" t="n">
        <f aca="false">O170</f>
        <v>43902</v>
      </c>
      <c r="P183" s="29" t="n">
        <f aca="false">P170</f>
        <v>43902</v>
      </c>
      <c r="Q183" s="29" t="n">
        <f aca="false">Q170</f>
        <v>0</v>
      </c>
    </row>
    <row r="184" customFormat="false" ht="13.8" hidden="false" customHeight="false" outlineLevel="0" collapsed="false"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</row>
    <row r="187" customFormat="false" ht="13.8" hidden="false" customHeight="false" outlineLevel="0" collapsed="false">
      <c r="B187" s="32" t="s">
        <v>148</v>
      </c>
      <c r="C187" s="32" t="n">
        <v>10</v>
      </c>
    </row>
    <row r="189" customFormat="false" ht="13.8" hidden="false" customHeight="false" outlineLevel="0" collapsed="false">
      <c r="B189" s="29"/>
      <c r="C189" s="29"/>
      <c r="D189" s="29"/>
      <c r="E189" s="29" t="s">
        <v>86</v>
      </c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</row>
    <row r="190" customFormat="false" ht="13.8" hidden="false" customHeight="false" outlineLevel="0" collapsed="false">
      <c r="B190" s="29"/>
      <c r="C190" s="29" t="n">
        <v>1</v>
      </c>
      <c r="D190" s="29" t="n">
        <v>1</v>
      </c>
      <c r="E190" s="29" t="n">
        <v>1</v>
      </c>
      <c r="F190" s="29" t="n">
        <v>2</v>
      </c>
      <c r="G190" s="29" t="n">
        <v>2</v>
      </c>
      <c r="H190" s="29" t="n">
        <v>2</v>
      </c>
      <c r="I190" s="29" t="n">
        <v>3</v>
      </c>
      <c r="J190" s="29" t="n">
        <v>3</v>
      </c>
      <c r="K190" s="29" t="n">
        <v>3</v>
      </c>
      <c r="L190" s="29" t="n">
        <v>4</v>
      </c>
      <c r="M190" s="29" t="n">
        <v>4</v>
      </c>
      <c r="N190" s="29" t="n">
        <v>4</v>
      </c>
      <c r="O190" s="29" t="s">
        <v>87</v>
      </c>
      <c r="P190" s="29" t="s">
        <v>87</v>
      </c>
      <c r="Q190" s="29" t="s">
        <v>87</v>
      </c>
    </row>
    <row r="191" customFormat="false" ht="13.8" hidden="false" customHeight="false" outlineLevel="0" collapsed="false">
      <c r="B191" s="29" t="s">
        <v>1</v>
      </c>
      <c r="C191" s="29" t="s">
        <v>88</v>
      </c>
      <c r="D191" s="29" t="s">
        <v>89</v>
      </c>
      <c r="E191" s="29" t="s">
        <v>90</v>
      </c>
      <c r="F191" s="29" t="s">
        <v>88</v>
      </c>
      <c r="G191" s="29" t="s">
        <v>89</v>
      </c>
      <c r="H191" s="29" t="s">
        <v>90</v>
      </c>
      <c r="I191" s="29" t="s">
        <v>88</v>
      </c>
      <c r="J191" s="29" t="s">
        <v>89</v>
      </c>
      <c r="K191" s="29" t="s">
        <v>90</v>
      </c>
      <c r="L191" s="29" t="s">
        <v>88</v>
      </c>
      <c r="M191" s="29" t="s">
        <v>89</v>
      </c>
      <c r="N191" s="29" t="s">
        <v>90</v>
      </c>
      <c r="O191" s="29" t="s">
        <v>88</v>
      </c>
      <c r="P191" s="29" t="s">
        <v>89</v>
      </c>
      <c r="Q191" s="29" t="s">
        <v>90</v>
      </c>
    </row>
    <row r="192" customFormat="false" ht="14.9" hidden="false" customHeight="false" outlineLevel="0" collapsed="false">
      <c r="B192" s="4" t="s">
        <v>49</v>
      </c>
      <c r="C192" s="29" t="n">
        <f aca="false">$C$36</f>
        <v>40000</v>
      </c>
      <c r="D192" s="29" t="n">
        <f aca="false">$D$36</f>
        <v>40000</v>
      </c>
      <c r="E192" s="29" t="n">
        <f aca="false">C192-D192</f>
        <v>0</v>
      </c>
      <c r="F192" s="29" t="n">
        <f aca="false">$C$36</f>
        <v>40000</v>
      </c>
      <c r="G192" s="29" t="n">
        <f aca="false">$D$36</f>
        <v>40000</v>
      </c>
      <c r="H192" s="29" t="n">
        <f aca="false">F192-G192</f>
        <v>0</v>
      </c>
      <c r="I192" s="29" t="n">
        <f aca="false">$C$36</f>
        <v>40000</v>
      </c>
      <c r="J192" s="29" t="n">
        <f aca="false">$D$36</f>
        <v>40000</v>
      </c>
      <c r="K192" s="29" t="n">
        <f aca="false">I192-J192</f>
        <v>0</v>
      </c>
      <c r="L192" s="29" t="n">
        <f aca="false">$C$36</f>
        <v>40000</v>
      </c>
      <c r="M192" s="29" t="n">
        <f aca="false">$D$36</f>
        <v>40000</v>
      </c>
      <c r="N192" s="29" t="n">
        <f aca="false">L192-M192</f>
        <v>0</v>
      </c>
      <c r="O192" s="29" t="n">
        <f aca="false">SUM(C192,F192,I192,L192)</f>
        <v>160000</v>
      </c>
      <c r="P192" s="29" t="n">
        <f aca="false">SUM(D192,G192,J192,M192)</f>
        <v>160000</v>
      </c>
      <c r="Q192" s="29" t="n">
        <f aca="false">O192-P192</f>
        <v>0</v>
      </c>
    </row>
    <row r="193" customFormat="false" ht="14.9" hidden="false" customHeight="false" outlineLevel="0" collapsed="false">
      <c r="B193" s="4" t="s">
        <v>47</v>
      </c>
      <c r="C193" s="29" t="n">
        <f aca="false">$C$37</f>
        <v>15000</v>
      </c>
      <c r="D193" s="29" t="n">
        <f aca="false">$D$37</f>
        <v>15000</v>
      </c>
      <c r="E193" s="29" t="n">
        <f aca="false">C193-D193</f>
        <v>0</v>
      </c>
      <c r="F193" s="29" t="n">
        <f aca="false">$C$37</f>
        <v>15000</v>
      </c>
      <c r="G193" s="29" t="n">
        <f aca="false">$D$37</f>
        <v>15000</v>
      </c>
      <c r="H193" s="29" t="n">
        <f aca="false">F193-G193</f>
        <v>0</v>
      </c>
      <c r="I193" s="29" t="n">
        <f aca="false">$C$37</f>
        <v>15000</v>
      </c>
      <c r="J193" s="29" t="n">
        <f aca="false">$D$37</f>
        <v>15000</v>
      </c>
      <c r="K193" s="29" t="n">
        <f aca="false">I193-J193</f>
        <v>0</v>
      </c>
      <c r="L193" s="29" t="n">
        <f aca="false">$C$37</f>
        <v>15000</v>
      </c>
      <c r="M193" s="29" t="n">
        <f aca="false">$D$37</f>
        <v>15000</v>
      </c>
      <c r="N193" s="29" t="n">
        <f aca="false">L193-M193</f>
        <v>0</v>
      </c>
      <c r="O193" s="29" t="n">
        <f aca="false">SUM(C193,F193,I193,L193)</f>
        <v>60000</v>
      </c>
      <c r="P193" s="29" t="n">
        <f aca="false">SUM(D193,G193,J193,M193)</f>
        <v>60000</v>
      </c>
      <c r="Q193" s="29" t="n">
        <f aca="false">O193-P193</f>
        <v>0</v>
      </c>
    </row>
    <row r="194" customFormat="false" ht="13.8" hidden="false" customHeight="false" outlineLevel="0" collapsed="false">
      <c r="B194" s="29" t="s">
        <v>143</v>
      </c>
      <c r="C194" s="29" t="n">
        <f aca="false">C168</f>
        <v>8130</v>
      </c>
      <c r="D194" s="29" t="n">
        <f aca="false">D168</f>
        <v>8130</v>
      </c>
      <c r="E194" s="29" t="n">
        <f aca="false">C194-D194</f>
        <v>0</v>
      </c>
      <c r="F194" s="29" t="n">
        <f aca="false">F168</f>
        <v>8130</v>
      </c>
      <c r="G194" s="29" t="n">
        <f aca="false">G168</f>
        <v>8130</v>
      </c>
      <c r="H194" s="29" t="n">
        <f aca="false">F194-G194</f>
        <v>0</v>
      </c>
      <c r="I194" s="29" t="n">
        <f aca="false">I168</f>
        <v>8130</v>
      </c>
      <c r="J194" s="29" t="n">
        <f aca="false">J168</f>
        <v>8130</v>
      </c>
      <c r="K194" s="29" t="n">
        <f aca="false">I194-J194</f>
        <v>0</v>
      </c>
      <c r="L194" s="29" t="n">
        <f aca="false">L168</f>
        <v>8130</v>
      </c>
      <c r="M194" s="29" t="n">
        <f aca="false">M168</f>
        <v>8130</v>
      </c>
      <c r="N194" s="29" t="n">
        <f aca="false">N168</f>
        <v>0</v>
      </c>
      <c r="O194" s="29" t="n">
        <f aca="false">SUM(C194,F194,I194,L194)</f>
        <v>32520</v>
      </c>
      <c r="P194" s="29" t="n">
        <f aca="false">SUM(D194,G194,J194,M194)</f>
        <v>32520</v>
      </c>
      <c r="Q194" s="29" t="n">
        <f aca="false">O194-P194</f>
        <v>0</v>
      </c>
    </row>
    <row r="195" customFormat="false" ht="13.8" hidden="false" customHeight="false" outlineLevel="0" collapsed="false">
      <c r="B195" s="29" t="s">
        <v>144</v>
      </c>
      <c r="C195" s="29" t="n">
        <f aca="false">C169</f>
        <v>2845.5</v>
      </c>
      <c r="D195" s="29" t="n">
        <f aca="false">D169</f>
        <v>2845.5</v>
      </c>
      <c r="E195" s="29" t="n">
        <f aca="false">C195-D195</f>
        <v>0</v>
      </c>
      <c r="F195" s="29" t="n">
        <f aca="false">F169</f>
        <v>2845.5</v>
      </c>
      <c r="G195" s="29" t="n">
        <f aca="false">G169</f>
        <v>2845.5</v>
      </c>
      <c r="H195" s="29" t="n">
        <f aca="false">F195-G195</f>
        <v>0</v>
      </c>
      <c r="I195" s="29" t="n">
        <f aca="false">I169</f>
        <v>2845.5</v>
      </c>
      <c r="J195" s="29" t="n">
        <f aca="false">J169</f>
        <v>2845.5</v>
      </c>
      <c r="K195" s="29" t="n">
        <f aca="false">I195-J195</f>
        <v>0</v>
      </c>
      <c r="L195" s="29" t="n">
        <f aca="false">L169</f>
        <v>2845.5</v>
      </c>
      <c r="M195" s="29" t="n">
        <f aca="false">M169</f>
        <v>2845.5</v>
      </c>
      <c r="N195" s="29" t="n">
        <f aca="false">N169</f>
        <v>0</v>
      </c>
      <c r="O195" s="29" t="n">
        <f aca="false">SUM(C195,F195,I195,L195)</f>
        <v>11382</v>
      </c>
      <c r="P195" s="29" t="n">
        <f aca="false">SUM(D195,G195,J195,M195)</f>
        <v>11382</v>
      </c>
      <c r="Q195" s="29" t="n">
        <f aca="false">O195-P195</f>
        <v>0</v>
      </c>
    </row>
    <row r="196" customFormat="false" ht="13.8" hidden="false" customHeight="false" outlineLevel="0" collapsed="false">
      <c r="B196" s="29" t="s">
        <v>147</v>
      </c>
      <c r="C196" s="29" t="n">
        <f aca="false">SUM(C192:C195)</f>
        <v>65975.5</v>
      </c>
      <c r="D196" s="29" t="n">
        <f aca="false">SUM(D192:D195)</f>
        <v>65975.5</v>
      </c>
      <c r="E196" s="29" t="n">
        <f aca="false">C196-D196</f>
        <v>0</v>
      </c>
      <c r="F196" s="29" t="n">
        <f aca="false">SUM(F192:F195)</f>
        <v>65975.5</v>
      </c>
      <c r="G196" s="29" t="n">
        <f aca="false">SUM(G192:G195)</f>
        <v>65975.5</v>
      </c>
      <c r="H196" s="29" t="n">
        <f aca="false">F196-G196</f>
        <v>0</v>
      </c>
      <c r="I196" s="29" t="n">
        <f aca="false">SUM(I192:I195)</f>
        <v>65975.5</v>
      </c>
      <c r="J196" s="29" t="n">
        <f aca="false">SUM(J192:J195)</f>
        <v>65975.5</v>
      </c>
      <c r="K196" s="29" t="n">
        <f aca="false">I196-J196</f>
        <v>0</v>
      </c>
      <c r="L196" s="29" t="n">
        <f aca="false">SUM(L192:L195)</f>
        <v>65975.5</v>
      </c>
      <c r="M196" s="29" t="n">
        <f aca="false">SUM(M192:M195)</f>
        <v>65975.5</v>
      </c>
      <c r="N196" s="29" t="n">
        <f aca="false">L196-M196</f>
        <v>0</v>
      </c>
      <c r="O196" s="29" t="n">
        <f aca="false">SUM(C196,F196,I196,L196)</f>
        <v>263902</v>
      </c>
      <c r="P196" s="29" t="n">
        <f aca="false">SUM(D196,G196,J196,M196)</f>
        <v>263902</v>
      </c>
      <c r="Q196" s="29" t="n">
        <f aca="false">O196-P196</f>
        <v>0</v>
      </c>
    </row>
    <row r="197" customFormat="false" ht="13.8" hidden="false" customHeight="false" outlineLevel="0" collapsed="false"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</row>
    <row r="200" customFormat="false" ht="13.8" hidden="false" customHeight="false" outlineLevel="0" collapsed="false">
      <c r="B200" s="32" t="s">
        <v>149</v>
      </c>
      <c r="C200" s="32" t="n">
        <v>11</v>
      </c>
    </row>
    <row r="202" customFormat="false" ht="13.8" hidden="false" customHeight="false" outlineLevel="0" collapsed="false">
      <c r="B202" s="29"/>
      <c r="C202" s="29"/>
      <c r="D202" s="29"/>
      <c r="E202" s="29" t="s">
        <v>86</v>
      </c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</row>
    <row r="203" customFormat="false" ht="13.8" hidden="false" customHeight="false" outlineLevel="0" collapsed="false">
      <c r="B203" s="29"/>
      <c r="C203" s="29" t="n">
        <v>1</v>
      </c>
      <c r="D203" s="29" t="n">
        <v>1</v>
      </c>
      <c r="E203" s="29" t="n">
        <v>1</v>
      </c>
      <c r="F203" s="29" t="n">
        <v>2</v>
      </c>
      <c r="G203" s="29" t="n">
        <v>2</v>
      </c>
      <c r="H203" s="29" t="n">
        <v>2</v>
      </c>
      <c r="I203" s="29" t="n">
        <v>3</v>
      </c>
      <c r="J203" s="29" t="n">
        <v>3</v>
      </c>
      <c r="K203" s="29" t="n">
        <v>3</v>
      </c>
      <c r="L203" s="29" t="n">
        <v>4</v>
      </c>
      <c r="M203" s="29" t="n">
        <v>4</v>
      </c>
      <c r="N203" s="29" t="n">
        <v>4</v>
      </c>
      <c r="O203" s="29" t="s">
        <v>87</v>
      </c>
      <c r="P203" s="29" t="s">
        <v>87</v>
      </c>
      <c r="Q203" s="29" t="s">
        <v>87</v>
      </c>
    </row>
    <row r="204" customFormat="false" ht="13.8" hidden="false" customHeight="false" outlineLevel="0" collapsed="false">
      <c r="B204" s="29" t="s">
        <v>1</v>
      </c>
      <c r="C204" s="29" t="s">
        <v>88</v>
      </c>
      <c r="D204" s="29" t="s">
        <v>89</v>
      </c>
      <c r="E204" s="29" t="s">
        <v>90</v>
      </c>
      <c r="F204" s="29" t="s">
        <v>88</v>
      </c>
      <c r="G204" s="29" t="s">
        <v>89</v>
      </c>
      <c r="H204" s="29" t="s">
        <v>90</v>
      </c>
      <c r="I204" s="29" t="s">
        <v>88</v>
      </c>
      <c r="J204" s="29" t="s">
        <v>89</v>
      </c>
      <c r="K204" s="29" t="s">
        <v>90</v>
      </c>
      <c r="L204" s="29" t="s">
        <v>88</v>
      </c>
      <c r="M204" s="29" t="s">
        <v>89</v>
      </c>
      <c r="N204" s="29" t="s">
        <v>90</v>
      </c>
      <c r="O204" s="29" t="s">
        <v>88</v>
      </c>
      <c r="P204" s="29" t="s">
        <v>89</v>
      </c>
      <c r="Q204" s="29" t="s">
        <v>90</v>
      </c>
    </row>
    <row r="205" customFormat="false" ht="14.9" hidden="false" customHeight="false" outlineLevel="0" collapsed="false">
      <c r="B205" s="4" t="s">
        <v>52</v>
      </c>
      <c r="C205" s="29" t="n">
        <f aca="false">$C$38</f>
        <v>29000</v>
      </c>
      <c r="D205" s="29" t="n">
        <f aca="false">$D$38</f>
        <v>29000</v>
      </c>
      <c r="E205" s="29" t="n">
        <f aca="false">C205-D205</f>
        <v>0</v>
      </c>
      <c r="F205" s="29" t="n">
        <f aca="false">$C$38</f>
        <v>29000</v>
      </c>
      <c r="G205" s="29" t="n">
        <f aca="false">$D$38</f>
        <v>29000</v>
      </c>
      <c r="H205" s="29" t="n">
        <f aca="false">F205-G205</f>
        <v>0</v>
      </c>
      <c r="I205" s="29" t="n">
        <f aca="false">$C$38</f>
        <v>29000</v>
      </c>
      <c r="J205" s="29" t="n">
        <f aca="false">$D$38</f>
        <v>29000</v>
      </c>
      <c r="K205" s="29" t="n">
        <f aca="false">I205-J205</f>
        <v>0</v>
      </c>
      <c r="L205" s="29" t="n">
        <f aca="false">$C$38</f>
        <v>29000</v>
      </c>
      <c r="M205" s="29" t="n">
        <f aca="false">$D$38</f>
        <v>29000</v>
      </c>
      <c r="N205" s="29" t="n">
        <f aca="false">L205-M205</f>
        <v>0</v>
      </c>
      <c r="O205" s="29" t="n">
        <f aca="false">SUM(C205,F205,I205,L205)</f>
        <v>116000</v>
      </c>
      <c r="P205" s="29" t="n">
        <f aca="false">SUM(D205,G205,J205,M205)</f>
        <v>116000</v>
      </c>
      <c r="Q205" s="29" t="n">
        <f aca="false">O205-P205</f>
        <v>0</v>
      </c>
    </row>
    <row r="206" customFormat="false" ht="14.9" hidden="false" customHeight="false" outlineLevel="0" collapsed="false">
      <c r="B206" s="4" t="s">
        <v>53</v>
      </c>
      <c r="C206" s="29" t="n">
        <f aca="false">$C$39</f>
        <v>24000</v>
      </c>
      <c r="D206" s="29" t="n">
        <f aca="false">$D$39</f>
        <v>24000</v>
      </c>
      <c r="E206" s="29" t="n">
        <f aca="false">C206-D206</f>
        <v>0</v>
      </c>
      <c r="F206" s="29" t="n">
        <f aca="false">$C$39</f>
        <v>24000</v>
      </c>
      <c r="G206" s="29" t="n">
        <f aca="false">$D$39</f>
        <v>24000</v>
      </c>
      <c r="H206" s="29" t="n">
        <f aca="false">F206-G206</f>
        <v>0</v>
      </c>
      <c r="I206" s="29" t="n">
        <f aca="false">$C$39</f>
        <v>24000</v>
      </c>
      <c r="J206" s="29" t="n">
        <f aca="false">$D$39</f>
        <v>24000</v>
      </c>
      <c r="K206" s="29" t="n">
        <f aca="false">I206-J206</f>
        <v>0</v>
      </c>
      <c r="L206" s="29" t="n">
        <f aca="false">$C$39</f>
        <v>24000</v>
      </c>
      <c r="M206" s="29" t="n">
        <f aca="false">$D$39</f>
        <v>24000</v>
      </c>
      <c r="N206" s="29" t="n">
        <f aca="false">L206-M206</f>
        <v>0</v>
      </c>
      <c r="O206" s="29" t="n">
        <f aca="false">SUM(C206,F206,I206,L206)</f>
        <v>96000</v>
      </c>
      <c r="P206" s="29" t="n">
        <f aca="false">SUM(D206,G206,J206,M206)</f>
        <v>96000</v>
      </c>
      <c r="Q206" s="29" t="n">
        <f aca="false">O206-P206</f>
        <v>0</v>
      </c>
    </row>
    <row r="207" customFormat="false" ht="14.9" hidden="false" customHeight="false" outlineLevel="0" collapsed="false">
      <c r="B207" s="4" t="s">
        <v>51</v>
      </c>
      <c r="C207" s="29" t="n">
        <f aca="false">$C$40</f>
        <v>10000</v>
      </c>
      <c r="D207" s="29" t="n">
        <f aca="false">$D$40</f>
        <v>10000</v>
      </c>
      <c r="E207" s="29" t="n">
        <f aca="false">C207-D207</f>
        <v>0</v>
      </c>
      <c r="F207" s="29" t="n">
        <f aca="false">$C$40</f>
        <v>10000</v>
      </c>
      <c r="G207" s="29" t="n">
        <f aca="false">$D$40</f>
        <v>10000</v>
      </c>
      <c r="H207" s="29" t="n">
        <f aca="false">F207-G207</f>
        <v>0</v>
      </c>
      <c r="I207" s="29" t="n">
        <f aca="false">$C$40</f>
        <v>10000</v>
      </c>
      <c r="J207" s="29" t="n">
        <f aca="false">$D$40</f>
        <v>10000</v>
      </c>
      <c r="K207" s="29" t="n">
        <f aca="false">I207-J207</f>
        <v>0</v>
      </c>
      <c r="L207" s="29" t="n">
        <f aca="false">$C$40</f>
        <v>10000</v>
      </c>
      <c r="M207" s="29" t="n">
        <f aca="false">$D$40</f>
        <v>10000</v>
      </c>
      <c r="N207" s="29" t="n">
        <f aca="false">L207-M207</f>
        <v>0</v>
      </c>
      <c r="O207" s="29" t="n">
        <f aca="false">SUM(C207,F207,I207,L207)</f>
        <v>40000</v>
      </c>
      <c r="P207" s="29" t="n">
        <f aca="false">SUM(D207,G207,J207,M207)</f>
        <v>40000</v>
      </c>
      <c r="Q207" s="29" t="n">
        <f aca="false">O207-P207</f>
        <v>0</v>
      </c>
    </row>
    <row r="208" customFormat="false" ht="13.8" hidden="false" customHeight="false" outlineLevel="0" collapsed="false"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</row>
    <row r="209" customFormat="false" ht="13.8" hidden="false" customHeight="false" outlineLevel="0" collapsed="false">
      <c r="B209" s="29" t="s">
        <v>147</v>
      </c>
      <c r="C209" s="29" t="n">
        <f aca="false">SUM(C205:C207)</f>
        <v>63000</v>
      </c>
      <c r="D209" s="29" t="n">
        <f aca="false">SUM(D205:D207)</f>
        <v>63000</v>
      </c>
      <c r="E209" s="29" t="n">
        <f aca="false">SUM(E205:E207)</f>
        <v>0</v>
      </c>
      <c r="F209" s="29" t="n">
        <f aca="false">SUM(F205:F207)</f>
        <v>63000</v>
      </c>
      <c r="G209" s="29" t="n">
        <f aca="false">SUM(G205:G207)</f>
        <v>63000</v>
      </c>
      <c r="H209" s="29" t="n">
        <f aca="false">SUM(H205:H207)</f>
        <v>0</v>
      </c>
      <c r="I209" s="29" t="n">
        <f aca="false">SUM(I205:I207)</f>
        <v>63000</v>
      </c>
      <c r="J209" s="29" t="n">
        <f aca="false">SUM(J205:J207)</f>
        <v>63000</v>
      </c>
      <c r="K209" s="29" t="n">
        <f aca="false">SUM(K205:K207)</f>
        <v>0</v>
      </c>
      <c r="L209" s="29" t="n">
        <f aca="false">SUM(L205:L207)</f>
        <v>63000</v>
      </c>
      <c r="M209" s="29" t="n">
        <f aca="false">SUM(M205:M207)</f>
        <v>63000</v>
      </c>
      <c r="N209" s="29" t="n">
        <f aca="false">SUM(N205:N207)</f>
        <v>0</v>
      </c>
      <c r="O209" s="29" t="n">
        <f aca="false">SUM(C209,F209,I209,L209)</f>
        <v>252000</v>
      </c>
      <c r="P209" s="29" t="n">
        <f aca="false">SUM(D209,G209,J209,M209)</f>
        <v>252000</v>
      </c>
      <c r="Q209" s="29" t="n">
        <f aca="false">O209-P209</f>
        <v>0</v>
      </c>
    </row>
    <row r="210" customFormat="false" ht="13.8" hidden="false" customHeight="false" outlineLevel="0" collapsed="false"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</row>
    <row r="212" customFormat="false" ht="13.8" hidden="false" customHeight="false" outlineLevel="0" collapsed="false">
      <c r="B212" s="0" t="s">
        <v>150</v>
      </c>
      <c r="C212" s="0" t="n">
        <v>14</v>
      </c>
    </row>
    <row r="214" customFormat="false" ht="13.8" hidden="false" customHeight="false" outlineLevel="0" collapsed="false">
      <c r="B214" s="29"/>
      <c r="C214" s="29"/>
      <c r="D214" s="29"/>
      <c r="E214" s="29" t="s">
        <v>86</v>
      </c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</row>
    <row r="215" customFormat="false" ht="13.8" hidden="false" customHeight="false" outlineLevel="0" collapsed="false">
      <c r="B215" s="29"/>
      <c r="C215" s="29" t="n">
        <v>1</v>
      </c>
      <c r="D215" s="29" t="n">
        <v>1</v>
      </c>
      <c r="E215" s="29" t="n">
        <v>1</v>
      </c>
      <c r="F215" s="29" t="n">
        <v>2</v>
      </c>
      <c r="G215" s="29" t="n">
        <v>2</v>
      </c>
      <c r="H215" s="29" t="n">
        <v>2</v>
      </c>
      <c r="I215" s="29" t="n">
        <v>3</v>
      </c>
      <c r="J215" s="29" t="n">
        <v>3</v>
      </c>
      <c r="K215" s="29" t="n">
        <v>3</v>
      </c>
      <c r="L215" s="29" t="n">
        <v>4</v>
      </c>
      <c r="M215" s="29" t="n">
        <v>4</v>
      </c>
      <c r="N215" s="29" t="n">
        <v>4</v>
      </c>
      <c r="O215" s="29" t="s">
        <v>87</v>
      </c>
      <c r="P215" s="29" t="s">
        <v>87</v>
      </c>
      <c r="Q215" s="29" t="s">
        <v>87</v>
      </c>
    </row>
    <row r="216" customFormat="false" ht="13.8" hidden="false" customHeight="false" outlineLevel="0" collapsed="false">
      <c r="B216" s="29" t="s">
        <v>1</v>
      </c>
      <c r="C216" s="29" t="s">
        <v>88</v>
      </c>
      <c r="D216" s="29" t="s">
        <v>89</v>
      </c>
      <c r="E216" s="29" t="s">
        <v>90</v>
      </c>
      <c r="F216" s="29" t="s">
        <v>88</v>
      </c>
      <c r="G216" s="29" t="s">
        <v>89</v>
      </c>
      <c r="H216" s="29" t="s">
        <v>90</v>
      </c>
      <c r="I216" s="29" t="s">
        <v>88</v>
      </c>
      <c r="J216" s="29" t="s">
        <v>89</v>
      </c>
      <c r="K216" s="29" t="s">
        <v>90</v>
      </c>
      <c r="L216" s="29" t="s">
        <v>88</v>
      </c>
      <c r="M216" s="29" t="s">
        <v>89</v>
      </c>
      <c r="N216" s="29" t="s">
        <v>90</v>
      </c>
      <c r="O216" s="29" t="s">
        <v>88</v>
      </c>
      <c r="P216" s="29" t="s">
        <v>89</v>
      </c>
      <c r="Q216" s="29" t="s">
        <v>90</v>
      </c>
    </row>
    <row r="217" customFormat="false" ht="14.9" hidden="false" customHeight="false" outlineLevel="0" collapsed="false">
      <c r="B217" s="4" t="s">
        <v>151</v>
      </c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</row>
    <row r="218" customFormat="false" ht="14.9" hidden="false" customHeight="false" outlineLevel="0" collapsed="false">
      <c r="B218" s="4" t="s">
        <v>152</v>
      </c>
      <c r="C218" s="29" t="n">
        <f aca="false">C79</f>
        <v>19050</v>
      </c>
      <c r="D218" s="29" t="n">
        <f aca="false">D79</f>
        <v>19050</v>
      </c>
      <c r="E218" s="29" t="n">
        <f aca="false">E79</f>
        <v>0</v>
      </c>
      <c r="F218" s="29" t="n">
        <f aca="false">F79</f>
        <v>38100</v>
      </c>
      <c r="G218" s="29" t="n">
        <f aca="false">G79</f>
        <v>38100</v>
      </c>
      <c r="H218" s="29" t="n">
        <f aca="false">H79</f>
        <v>0</v>
      </c>
      <c r="I218" s="29" t="n">
        <f aca="false">I79</f>
        <v>38100</v>
      </c>
      <c r="J218" s="29" t="n">
        <f aca="false">J79</f>
        <v>38100</v>
      </c>
      <c r="K218" s="29" t="n">
        <f aca="false">K79</f>
        <v>0</v>
      </c>
      <c r="L218" s="29" t="n">
        <f aca="false">L79</f>
        <v>38100</v>
      </c>
      <c r="M218" s="29" t="n">
        <f aca="false">M79</f>
        <v>38100</v>
      </c>
      <c r="N218" s="29" t="n">
        <f aca="false">N79</f>
        <v>0</v>
      </c>
      <c r="O218" s="29" t="n">
        <f aca="false">O79</f>
        <v>133350</v>
      </c>
      <c r="P218" s="29" t="n">
        <f aca="false">P79</f>
        <v>133350</v>
      </c>
      <c r="Q218" s="29" t="n">
        <f aca="false">Q79</f>
        <v>0</v>
      </c>
    </row>
    <row r="219" customFormat="false" ht="14.9" hidden="false" customHeight="false" outlineLevel="0" collapsed="false">
      <c r="B219" s="4" t="s">
        <v>153</v>
      </c>
      <c r="C219" s="29" t="n">
        <f aca="false">C79</f>
        <v>19050</v>
      </c>
      <c r="D219" s="29" t="n">
        <f aca="false">D79</f>
        <v>19050</v>
      </c>
      <c r="E219" s="29" t="n">
        <f aca="false">E79</f>
        <v>0</v>
      </c>
      <c r="F219" s="29" t="n">
        <f aca="false">F79</f>
        <v>38100</v>
      </c>
      <c r="G219" s="29" t="n">
        <f aca="false">G79</f>
        <v>38100</v>
      </c>
      <c r="H219" s="29" t="n">
        <f aca="false">H79</f>
        <v>0</v>
      </c>
      <c r="I219" s="29" t="n">
        <f aca="false">I79</f>
        <v>38100</v>
      </c>
      <c r="J219" s="29" t="n">
        <f aca="false">J79</f>
        <v>38100</v>
      </c>
      <c r="K219" s="29" t="n">
        <f aca="false">K79</f>
        <v>0</v>
      </c>
      <c r="L219" s="29" t="n">
        <f aca="false">L79</f>
        <v>38100</v>
      </c>
      <c r="M219" s="29" t="n">
        <f aca="false">M79</f>
        <v>38100</v>
      </c>
      <c r="N219" s="29" t="n">
        <f aca="false">N79</f>
        <v>0</v>
      </c>
      <c r="O219" s="29" t="n">
        <f aca="false">O79</f>
        <v>133350</v>
      </c>
      <c r="P219" s="29" t="n">
        <f aca="false">P79</f>
        <v>133350</v>
      </c>
      <c r="Q219" s="29" t="n">
        <f aca="false">Q79</f>
        <v>0</v>
      </c>
    </row>
    <row r="220" customFormat="false" ht="13.8" hidden="false" customHeight="false" outlineLevel="0" collapsed="false">
      <c r="B220" s="29" t="s">
        <v>154</v>
      </c>
      <c r="C220" s="29" t="n">
        <f aca="false">SUM(C221:C227)</f>
        <v>177920.6</v>
      </c>
      <c r="D220" s="29" t="n">
        <f aca="false">SUM(D221:D227)</f>
        <v>178479</v>
      </c>
      <c r="E220" s="29" t="n">
        <f aca="false">SUM(E221:E227)</f>
        <v>-558.4</v>
      </c>
      <c r="F220" s="29" t="n">
        <f aca="false">SUM(F221:F227)</f>
        <v>179221.4</v>
      </c>
      <c r="G220" s="29" t="n">
        <f aca="false">SUM(G221:G227)</f>
        <v>179361</v>
      </c>
      <c r="H220" s="29" t="n">
        <f aca="false">SUM(H221:H227)</f>
        <v>-139.6</v>
      </c>
      <c r="I220" s="29" t="n">
        <f aca="false">SUM(I221:I227)</f>
        <v>179361</v>
      </c>
      <c r="J220" s="29" t="n">
        <f aca="false">SUM(J221:J227)</f>
        <v>179361</v>
      </c>
      <c r="K220" s="29" t="n">
        <f aca="false">SUM(K221:K227)</f>
        <v>0</v>
      </c>
      <c r="L220" s="29" t="n">
        <f aca="false">SUM(L221:L227)</f>
        <v>179361</v>
      </c>
      <c r="M220" s="29" t="n">
        <f aca="false">SUM(M221:M227)</f>
        <v>179361</v>
      </c>
      <c r="N220" s="29" t="n">
        <f aca="false">SUM(N221:N227)</f>
        <v>0</v>
      </c>
      <c r="O220" s="29" t="n">
        <f aca="false">SUM(O221:O227)</f>
        <v>715864</v>
      </c>
      <c r="P220" s="29" t="n">
        <f aca="false">SUM(P221:P227)</f>
        <v>716562</v>
      </c>
      <c r="Q220" s="29" t="n">
        <f aca="false">SUM(Q221:Q227)</f>
        <v>-698</v>
      </c>
    </row>
    <row r="221" customFormat="false" ht="13.8" hidden="false" customHeight="false" outlineLevel="0" collapsed="false">
      <c r="B221" s="29" t="s">
        <v>155</v>
      </c>
      <c r="C221" s="29" t="n">
        <f aca="false">C142</f>
        <v>2969.6</v>
      </c>
      <c r="D221" s="29" t="n">
        <f aca="false">D142</f>
        <v>3528</v>
      </c>
      <c r="E221" s="29" t="n">
        <f aca="false">E142</f>
        <v>-558.4</v>
      </c>
      <c r="F221" s="29" t="n">
        <f aca="false">F142</f>
        <v>4270.4</v>
      </c>
      <c r="G221" s="29" t="n">
        <f aca="false">G142</f>
        <v>4410</v>
      </c>
      <c r="H221" s="29" t="n">
        <f aca="false">H142</f>
        <v>-139.6</v>
      </c>
      <c r="I221" s="29" t="n">
        <f aca="false">I142</f>
        <v>4410</v>
      </c>
      <c r="J221" s="29" t="n">
        <f aca="false">J142</f>
        <v>4410</v>
      </c>
      <c r="K221" s="29" t="n">
        <f aca="false">K142</f>
        <v>0</v>
      </c>
      <c r="L221" s="29" t="n">
        <f aca="false">L142</f>
        <v>4410</v>
      </c>
      <c r="M221" s="29" t="n">
        <f aca="false">M142</f>
        <v>4410</v>
      </c>
      <c r="N221" s="29" t="n">
        <f aca="false">N142</f>
        <v>0</v>
      </c>
      <c r="O221" s="29" t="n">
        <f aca="false">O142</f>
        <v>16060</v>
      </c>
      <c r="P221" s="29" t="n">
        <f aca="false">P142</f>
        <v>16758</v>
      </c>
      <c r="Q221" s="29" t="n">
        <f aca="false">Q142</f>
        <v>-698</v>
      </c>
    </row>
    <row r="222" customFormat="false" ht="13.8" hidden="false" customHeight="false" outlineLevel="0" collapsed="false">
      <c r="B222" s="29" t="s">
        <v>156</v>
      </c>
      <c r="C222" s="29" t="n">
        <f aca="false">C168+C181</f>
        <v>16260</v>
      </c>
      <c r="D222" s="29" t="n">
        <f aca="false">D168+D181</f>
        <v>16260</v>
      </c>
      <c r="E222" s="29" t="n">
        <f aca="false">E168+E181</f>
        <v>0</v>
      </c>
      <c r="F222" s="29" t="n">
        <f aca="false">F168+F181</f>
        <v>16260</v>
      </c>
      <c r="G222" s="29" t="n">
        <f aca="false">G168+G181</f>
        <v>16260</v>
      </c>
      <c r="H222" s="29" t="n">
        <f aca="false">H168+H181</f>
        <v>0</v>
      </c>
      <c r="I222" s="29" t="n">
        <f aca="false">I168+I181</f>
        <v>16260</v>
      </c>
      <c r="J222" s="29" t="n">
        <f aca="false">J168+J181</f>
        <v>16260</v>
      </c>
      <c r="K222" s="29" t="n">
        <f aca="false">K168+K181</f>
        <v>0</v>
      </c>
      <c r="L222" s="29" t="n">
        <f aca="false">L168+L181</f>
        <v>16260</v>
      </c>
      <c r="M222" s="29" t="n">
        <f aca="false">M168+M181</f>
        <v>16260</v>
      </c>
      <c r="N222" s="29" t="n">
        <f aca="false">N168+N181</f>
        <v>0</v>
      </c>
      <c r="O222" s="29" t="n">
        <f aca="false">O168+O181</f>
        <v>65040</v>
      </c>
      <c r="P222" s="29" t="n">
        <f aca="false">P168+P181</f>
        <v>65040</v>
      </c>
      <c r="Q222" s="29" t="n">
        <f aca="false">Q168+Q181</f>
        <v>0</v>
      </c>
    </row>
    <row r="223" customFormat="false" ht="13.8" hidden="false" customHeight="false" outlineLevel="0" collapsed="false">
      <c r="B223" s="29" t="s">
        <v>157</v>
      </c>
      <c r="C223" s="29" t="n">
        <f aca="false">C169+ C182</f>
        <v>5691</v>
      </c>
      <c r="D223" s="29" t="n">
        <f aca="false">D169+ D182</f>
        <v>5691</v>
      </c>
      <c r="E223" s="29" t="n">
        <f aca="false">E169+ E182</f>
        <v>0</v>
      </c>
      <c r="F223" s="29" t="n">
        <f aca="false">F169+ F182</f>
        <v>5691</v>
      </c>
      <c r="G223" s="29" t="n">
        <f aca="false">G169+ G182</f>
        <v>5691</v>
      </c>
      <c r="H223" s="29" t="n">
        <f aca="false">H169+ H182</f>
        <v>0</v>
      </c>
      <c r="I223" s="29" t="n">
        <f aca="false">I169+ I182</f>
        <v>5691</v>
      </c>
      <c r="J223" s="29" t="n">
        <f aca="false">J169+ J182</f>
        <v>5691</v>
      </c>
      <c r="K223" s="29" t="n">
        <f aca="false">K169+ K182</f>
        <v>0</v>
      </c>
      <c r="L223" s="29" t="n">
        <f aca="false">L169+ L182</f>
        <v>5691</v>
      </c>
      <c r="M223" s="29" t="n">
        <f aca="false">M169+ M182</f>
        <v>5691</v>
      </c>
      <c r="N223" s="29" t="n">
        <f aca="false">N169+ N182</f>
        <v>0</v>
      </c>
      <c r="O223" s="29" t="n">
        <f aca="false">O169+ O182</f>
        <v>22764</v>
      </c>
      <c r="P223" s="29" t="n">
        <f aca="false">P169+ P182</f>
        <v>22764</v>
      </c>
      <c r="Q223" s="29" t="n">
        <f aca="false">Q169+ Q182</f>
        <v>0</v>
      </c>
    </row>
    <row r="224" customFormat="false" ht="14.9" hidden="false" customHeight="false" outlineLevel="0" collapsed="false">
      <c r="B224" s="4" t="s">
        <v>158</v>
      </c>
      <c r="C224" s="29" t="n">
        <f aca="false">C179+C192</f>
        <v>75000</v>
      </c>
      <c r="D224" s="29" t="n">
        <f aca="false">D179+D192</f>
        <v>75000</v>
      </c>
      <c r="E224" s="29" t="n">
        <f aca="false">E179+E192</f>
        <v>0</v>
      </c>
      <c r="F224" s="29" t="n">
        <f aca="false">F179+F192</f>
        <v>75000</v>
      </c>
      <c r="G224" s="29" t="n">
        <f aca="false">G179+G192</f>
        <v>75000</v>
      </c>
      <c r="H224" s="29" t="n">
        <f aca="false">H179+H192</f>
        <v>0</v>
      </c>
      <c r="I224" s="29" t="n">
        <f aca="false">I179+I192</f>
        <v>75000</v>
      </c>
      <c r="J224" s="29" t="n">
        <f aca="false">J179+J192</f>
        <v>75000</v>
      </c>
      <c r="K224" s="29" t="n">
        <f aca="false">K179+K192</f>
        <v>0</v>
      </c>
      <c r="L224" s="29" t="n">
        <f aca="false">L179+L192</f>
        <v>75000</v>
      </c>
      <c r="M224" s="29" t="n">
        <f aca="false">M179+M192</f>
        <v>75000</v>
      </c>
      <c r="N224" s="29" t="n">
        <f aca="false">N179+N192</f>
        <v>0</v>
      </c>
      <c r="O224" s="29" t="n">
        <f aca="false">O179+O192</f>
        <v>300000</v>
      </c>
      <c r="P224" s="29" t="n">
        <f aca="false">P179+P192</f>
        <v>300000</v>
      </c>
      <c r="Q224" s="29" t="n">
        <f aca="false">Q179+Q192</f>
        <v>0</v>
      </c>
    </row>
    <row r="225" customFormat="false" ht="14.9" hidden="false" customHeight="false" outlineLevel="0" collapsed="false">
      <c r="B225" s="4" t="s">
        <v>159</v>
      </c>
      <c r="C225" s="29" t="n">
        <f aca="false">C205</f>
        <v>29000</v>
      </c>
      <c r="D225" s="29" t="n">
        <f aca="false">D205</f>
        <v>29000</v>
      </c>
      <c r="E225" s="29" t="n">
        <f aca="false">E205</f>
        <v>0</v>
      </c>
      <c r="F225" s="29" t="n">
        <f aca="false">F205</f>
        <v>29000</v>
      </c>
      <c r="G225" s="29" t="n">
        <f aca="false">G205</f>
        <v>29000</v>
      </c>
      <c r="H225" s="29" t="n">
        <f aca="false">H205</f>
        <v>0</v>
      </c>
      <c r="I225" s="29" t="n">
        <f aca="false">I205</f>
        <v>29000</v>
      </c>
      <c r="J225" s="29" t="n">
        <f aca="false">J205</f>
        <v>29000</v>
      </c>
      <c r="K225" s="29" t="n">
        <f aca="false">K205</f>
        <v>0</v>
      </c>
      <c r="L225" s="29" t="n">
        <f aca="false">L205</f>
        <v>29000</v>
      </c>
      <c r="M225" s="29" t="n">
        <f aca="false">M205</f>
        <v>29000</v>
      </c>
      <c r="N225" s="29" t="n">
        <f aca="false">N205</f>
        <v>0</v>
      </c>
      <c r="O225" s="29" t="n">
        <f aca="false">O205</f>
        <v>116000</v>
      </c>
      <c r="P225" s="29" t="n">
        <f aca="false">P205</f>
        <v>116000</v>
      </c>
      <c r="Q225" s="29" t="n">
        <f aca="false">Q205</f>
        <v>0</v>
      </c>
    </row>
    <row r="226" customFormat="false" ht="14.9" hidden="false" customHeight="false" outlineLevel="0" collapsed="false">
      <c r="B226" s="4" t="s">
        <v>160</v>
      </c>
      <c r="C226" s="29" t="n">
        <f aca="false">C193</f>
        <v>15000</v>
      </c>
      <c r="D226" s="29" t="n">
        <f aca="false">D193</f>
        <v>15000</v>
      </c>
      <c r="E226" s="29" t="n">
        <f aca="false">E193</f>
        <v>0</v>
      </c>
      <c r="F226" s="29" t="n">
        <f aca="false">F193</f>
        <v>15000</v>
      </c>
      <c r="G226" s="29" t="n">
        <f aca="false">G193</f>
        <v>15000</v>
      </c>
      <c r="H226" s="29" t="n">
        <f aca="false">H193</f>
        <v>0</v>
      </c>
      <c r="I226" s="29" t="n">
        <f aca="false">I193</f>
        <v>15000</v>
      </c>
      <c r="J226" s="29" t="n">
        <f aca="false">J193</f>
        <v>15000</v>
      </c>
      <c r="K226" s="29" t="n">
        <f aca="false">K193</f>
        <v>0</v>
      </c>
      <c r="L226" s="29" t="n">
        <f aca="false">L193</f>
        <v>15000</v>
      </c>
      <c r="M226" s="29" t="n">
        <f aca="false">M193</f>
        <v>15000</v>
      </c>
      <c r="N226" s="29" t="n">
        <f aca="false">N193</f>
        <v>0</v>
      </c>
      <c r="O226" s="29" t="n">
        <f aca="false">O193</f>
        <v>60000</v>
      </c>
      <c r="P226" s="29" t="n">
        <f aca="false">P193</f>
        <v>60000</v>
      </c>
      <c r="Q226" s="29" t="n">
        <f aca="false">Q193</f>
        <v>0</v>
      </c>
    </row>
    <row r="227" customFormat="false" ht="14.9" hidden="false" customHeight="false" outlineLevel="0" collapsed="false">
      <c r="B227" s="4" t="s">
        <v>161</v>
      </c>
      <c r="C227" s="29" t="n">
        <f aca="false">C206+C207</f>
        <v>34000</v>
      </c>
      <c r="D227" s="29" t="n">
        <f aca="false">D206+D207</f>
        <v>34000</v>
      </c>
      <c r="E227" s="29" t="n">
        <f aca="false">E206+E207</f>
        <v>0</v>
      </c>
      <c r="F227" s="29" t="n">
        <f aca="false">F206+F207</f>
        <v>34000</v>
      </c>
      <c r="G227" s="29" t="n">
        <f aca="false">G206+G207</f>
        <v>34000</v>
      </c>
      <c r="H227" s="29" t="n">
        <f aca="false">H206+H207</f>
        <v>0</v>
      </c>
      <c r="I227" s="29" t="n">
        <f aca="false">I206+I207</f>
        <v>34000</v>
      </c>
      <c r="J227" s="29" t="n">
        <f aca="false">J206+J207</f>
        <v>34000</v>
      </c>
      <c r="K227" s="29" t="n">
        <f aca="false">K206+K207</f>
        <v>0</v>
      </c>
      <c r="L227" s="29" t="n">
        <f aca="false">L206+L207</f>
        <v>34000</v>
      </c>
      <c r="M227" s="29" t="n">
        <f aca="false">M206+M207</f>
        <v>34000</v>
      </c>
      <c r="N227" s="29" t="n">
        <f aca="false">N206+N207</f>
        <v>0</v>
      </c>
      <c r="O227" s="29" t="n">
        <f aca="false">O206+O207</f>
        <v>136000</v>
      </c>
      <c r="P227" s="29" t="n">
        <f aca="false">P206+P207</f>
        <v>136000</v>
      </c>
      <c r="Q227" s="29" t="n">
        <f aca="false">Q206+Q207</f>
        <v>0</v>
      </c>
    </row>
    <row r="228" customFormat="false" ht="14.9" hidden="false" customHeight="false" outlineLevel="0" collapsed="false">
      <c r="B228" s="4" t="s">
        <v>162</v>
      </c>
      <c r="C228" s="29" t="n">
        <f aca="false">C219-C220</f>
        <v>-158870.6</v>
      </c>
      <c r="D228" s="29" t="n">
        <f aca="false">D219-D220</f>
        <v>-159429</v>
      </c>
      <c r="E228" s="29" t="n">
        <f aca="false">E219-E220</f>
        <v>558.4</v>
      </c>
      <c r="F228" s="29" t="n">
        <f aca="false">F219-F220</f>
        <v>-141121.4</v>
      </c>
      <c r="G228" s="29" t="n">
        <f aca="false">G219-G220</f>
        <v>-141261</v>
      </c>
      <c r="H228" s="29" t="n">
        <f aca="false">H219-H220</f>
        <v>139.6</v>
      </c>
      <c r="I228" s="29" t="n">
        <f aca="false">I219-I220</f>
        <v>-141261</v>
      </c>
      <c r="J228" s="29" t="n">
        <f aca="false">J219-J220</f>
        <v>-141261</v>
      </c>
      <c r="K228" s="29" t="n">
        <f aca="false">K219-K220</f>
        <v>0</v>
      </c>
      <c r="L228" s="29" t="n">
        <f aca="false">L219-L220</f>
        <v>-141261</v>
      </c>
      <c r="M228" s="29" t="n">
        <f aca="false">M219-M220</f>
        <v>-141261</v>
      </c>
      <c r="N228" s="29" t="n">
        <f aca="false">N219-N220</f>
        <v>0</v>
      </c>
      <c r="O228" s="29" t="n">
        <f aca="false">O219-O220</f>
        <v>-582514</v>
      </c>
      <c r="P228" s="29" t="n">
        <f aca="false">P219-P220</f>
        <v>-583212</v>
      </c>
      <c r="Q228" s="29" t="n">
        <f aca="false">Q219-Q220</f>
        <v>698</v>
      </c>
    </row>
    <row r="229" customFormat="false" ht="13.8" hidden="false" customHeight="false" outlineLevel="0" collapsed="false"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</row>
    <row r="231" customFormat="false" ht="13.8" hidden="false" customHeight="false" outlineLevel="0" collapsed="false">
      <c r="B231" s="29" t="s">
        <v>163</v>
      </c>
      <c r="C231" s="29" t="n">
        <f aca="false">C228</f>
        <v>-158870.6</v>
      </c>
      <c r="D231" s="29"/>
      <c r="E231" s="29"/>
      <c r="F231" s="29" t="n">
        <f aca="false">F218</f>
        <v>38100</v>
      </c>
      <c r="G231" s="29"/>
      <c r="H231" s="29"/>
      <c r="I231" s="29" t="n">
        <f aca="false">I218</f>
        <v>38100</v>
      </c>
      <c r="J231" s="29"/>
      <c r="K231" s="29"/>
      <c r="L231" s="29" t="n">
        <f aca="false">L218</f>
        <v>38100</v>
      </c>
      <c r="M231" s="29"/>
      <c r="N231" s="29"/>
      <c r="O231" s="29" t="n">
        <f aca="false">O218</f>
        <v>133350</v>
      </c>
    </row>
    <row r="232" customFormat="false" ht="14.9" hidden="false" customHeight="false" outlineLevel="0" collapsed="false">
      <c r="B232" s="29" t="s">
        <v>164</v>
      </c>
      <c r="C232" s="35" t="n">
        <v>200000</v>
      </c>
      <c r="D232" s="29"/>
      <c r="E232" s="29"/>
      <c r="F232" s="29" t="n">
        <f aca="false">C233</f>
        <v>41129.4</v>
      </c>
      <c r="G232" s="29"/>
      <c r="H232" s="29"/>
      <c r="I232" s="29" t="n">
        <f aca="false">F233</f>
        <v>79229.4</v>
      </c>
      <c r="J232" s="29"/>
      <c r="K232" s="29"/>
      <c r="L232" s="29" t="n">
        <f aca="false">I233</f>
        <v>117329.4</v>
      </c>
      <c r="M232" s="29"/>
      <c r="N232" s="29"/>
      <c r="O232" s="4" t="n">
        <v>200000</v>
      </c>
    </row>
    <row r="233" customFormat="false" ht="13.8" hidden="false" customHeight="false" outlineLevel="0" collapsed="false">
      <c r="B233" s="29" t="s">
        <v>165</v>
      </c>
      <c r="C233" s="29" t="n">
        <f aca="false">C232+C231</f>
        <v>41129.4</v>
      </c>
      <c r="D233" s="29"/>
      <c r="E233" s="29"/>
      <c r="F233" s="29" t="n">
        <f aca="false">F232+F231</f>
        <v>79229.4</v>
      </c>
      <c r="G233" s="29"/>
      <c r="H233" s="29"/>
      <c r="I233" s="29" t="n">
        <f aca="false">I232+I231</f>
        <v>117329.4</v>
      </c>
      <c r="J233" s="29"/>
      <c r="K233" s="29"/>
      <c r="L233" s="29" t="n">
        <f aca="false">L232+L231</f>
        <v>155429.4</v>
      </c>
      <c r="M233" s="29"/>
      <c r="N233" s="29"/>
      <c r="O233" s="29" t="n">
        <f aca="false">L233</f>
        <v>155429.4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LibreOffice/7.3.7.2$Linux_X86_64 LibreOffice_project/30$Build-2</Application>
  <AppVersion>15.0000</AppVersion>
  <Company>SoftlineGroup.com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2016-12-19T14:10:25Z</dcterms:created>
  <dc:creator>Melkikh, Elena</dc:creator>
  <dc:description/>
  <dc:language>en-US</dc:language>
  <cp:lastModifiedBy/>
  <cp:lastPrinted>2017-01-31T14:29:20Z</cp:lastPrinted>
  <dcterms:modified xsi:type="dcterms:W3CDTF">2024-02-06T17:54:10Z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