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Задание" sheetId="1" state="visible" r:id="rId2"/>
    <sheet name="ОсновныеДанные" sheetId="2" state="visible" r:id="rId3"/>
    <sheet name="СкладОстатки" sheetId="3" state="visible" r:id="rId4"/>
    <sheet name="ЗаказыКлиентов" sheetId="4" state="visible" r:id="rId5"/>
    <sheet name="lab4" sheetId="5" state="visible" r:id="rId6"/>
    <sheet name="lab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<sst xmlns="http://schemas.openxmlformats.org/spreadsheetml/2006/main" count="635" uniqueCount="189">
  <si>
    <t xml:space="preserve">Предприятие выпускает и реализует котлеты киевские, цыплята фаршированные,  пельмени.</t>
  </si>
  <si>
    <t xml:space="preserve">Производство организовано в  цехах: </t>
  </si>
  <si>
    <t xml:space="preserve">№1. В разделочном цехе выполняют операции по производству фарша</t>
  </si>
  <si>
    <t xml:space="preserve">№2. В цехе  мучных заготовок выполняют операции по производству теста и выпечки блинов </t>
  </si>
  <si>
    <t xml:space="preserve">№3. В цехе готовой продукции выполняют операции по производству готовой продукции</t>
  </si>
  <si>
    <t xml:space="preserve">Определить  потребность в материалах на период с учетом  данных, представленных на листах "Основные данные", "Остатки материалов", "Заказы клиентов"</t>
  </si>
  <si>
    <t xml:space="preserve">8.</t>
  </si>
  <si>
    <t xml:space="preserve">Спецификация "Фарш говяжий"</t>
  </si>
  <si>
    <t xml:space="preserve">1 кг</t>
  </si>
  <si>
    <t xml:space="preserve">Технологическая карта "Фарш говяжий"</t>
  </si>
  <si>
    <t xml:space="preserve">100 кг</t>
  </si>
  <si>
    <t xml:space="preserve">Материал</t>
  </si>
  <si>
    <t xml:space="preserve">норма</t>
  </si>
  <si>
    <t xml:space="preserve">ед.изм.</t>
  </si>
  <si>
    <t xml:space="preserve">операция</t>
  </si>
  <si>
    <t xml:space="preserve">цех</t>
  </si>
  <si>
    <t xml:space="preserve">трудоем., чел-час</t>
  </si>
  <si>
    <t xml:space="preserve">станкоемк., маш-ч</t>
  </si>
  <si>
    <t xml:space="preserve">оборудование</t>
  </si>
  <si>
    <t xml:space="preserve">материалы</t>
  </si>
  <si>
    <t xml:space="preserve">говядина</t>
  </si>
  <si>
    <t xml:space="preserve">кг</t>
  </si>
  <si>
    <t xml:space="preserve">разрезка мяса на куски</t>
  </si>
  <si>
    <t xml:space="preserve">№1</t>
  </si>
  <si>
    <t xml:space="preserve">оборудование 1</t>
  </si>
  <si>
    <t xml:space="preserve">по спецификации</t>
  </si>
  <si>
    <t xml:space="preserve">яйцо</t>
  </si>
  <si>
    <t xml:space="preserve">шт.</t>
  </si>
  <si>
    <t xml:space="preserve">приготовление фарша</t>
  </si>
  <si>
    <t xml:space="preserve">оборудование 2</t>
  </si>
  <si>
    <t xml:space="preserve">лук репчатый</t>
  </si>
  <si>
    <t xml:space="preserve">перец</t>
  </si>
  <si>
    <t xml:space="preserve">соль</t>
  </si>
  <si>
    <t xml:space="preserve">9.</t>
  </si>
  <si>
    <t xml:space="preserve">Спецификация "Фарш домашний"</t>
  </si>
  <si>
    <t xml:space="preserve">Технологическая карта "Фарш дом."</t>
  </si>
  <si>
    <t xml:space="preserve">Свинина</t>
  </si>
  <si>
    <t xml:space="preserve">10.</t>
  </si>
  <si>
    <t xml:space="preserve">Спецификация "Фарш куриный"</t>
  </si>
  <si>
    <t xml:space="preserve">Технологическая карта "Фарш куриный"</t>
  </si>
  <si>
    <t xml:space="preserve">тушка цыпленка</t>
  </si>
  <si>
    <t xml:space="preserve">11.</t>
  </si>
  <si>
    <t xml:space="preserve">Спецификация "Тесто"</t>
  </si>
  <si>
    <t xml:space="preserve">Технологическая карта "Тесто"</t>
  </si>
  <si>
    <t xml:space="preserve">10 кг</t>
  </si>
  <si>
    <t xml:space="preserve">мука</t>
  </si>
  <si>
    <t xml:space="preserve">приготовление теста</t>
  </si>
  <si>
    <t xml:space="preserve">№2</t>
  </si>
  <si>
    <t xml:space="preserve">оборудование 3</t>
  </si>
  <si>
    <t xml:space="preserve">сахар</t>
  </si>
  <si>
    <t xml:space="preserve">разрыхлитель для теста</t>
  </si>
  <si>
    <t xml:space="preserve">12.</t>
  </si>
  <si>
    <t xml:space="preserve">Спецификация "Пельмени из говядины"</t>
  </si>
  <si>
    <t xml:space="preserve">Технологическая карта "Пельмени из говядины"</t>
  </si>
  <si>
    <t xml:space="preserve">10кг</t>
  </si>
  <si>
    <t xml:space="preserve">Фарш говяжий</t>
  </si>
  <si>
    <t xml:space="preserve">Лепка пельменей</t>
  </si>
  <si>
    <t xml:space="preserve">№3</t>
  </si>
  <si>
    <t xml:space="preserve">оборудование 4</t>
  </si>
  <si>
    <t xml:space="preserve">Фарш говяжий, тесто</t>
  </si>
  <si>
    <t xml:space="preserve">Тесто </t>
  </si>
  <si>
    <t xml:space="preserve">кг.</t>
  </si>
  <si>
    <t xml:space="preserve">Заморозка пельменей</t>
  </si>
  <si>
    <t xml:space="preserve">оборудование 5</t>
  </si>
  <si>
    <t xml:space="preserve">13.</t>
  </si>
  <si>
    <t xml:space="preserve">Спецификация "Пельмени домашние"</t>
  </si>
  <si>
    <t xml:space="preserve">Технологическая карта "Пельмени домашние"</t>
  </si>
  <si>
    <t xml:space="preserve">Фарш домашний</t>
  </si>
  <si>
    <t xml:space="preserve">Фарш домашний, тесто</t>
  </si>
  <si>
    <t xml:space="preserve">Тесто</t>
  </si>
  <si>
    <t xml:space="preserve">14.</t>
  </si>
  <si>
    <t xml:space="preserve">Спецификация "Котлета по киевски"</t>
  </si>
  <si>
    <t xml:space="preserve">Технологическая карта "Котлета по киевски"</t>
  </si>
  <si>
    <t xml:space="preserve">Фарш куриный</t>
  </si>
  <si>
    <t xml:space="preserve">Лепка котлеты</t>
  </si>
  <si>
    <t xml:space="preserve">Фарш куриный, масло сливочное, петрушка</t>
  </si>
  <si>
    <t xml:space="preserve">Масло сливочное</t>
  </si>
  <si>
    <t xml:space="preserve">обвалка котлеты</t>
  </si>
  <si>
    <t xml:space="preserve">сухари панировочные</t>
  </si>
  <si>
    <t xml:space="preserve">Сухари панировочные</t>
  </si>
  <si>
    <t xml:space="preserve">заморозка котлеты</t>
  </si>
  <si>
    <t xml:space="preserve">Петрушка</t>
  </si>
  <si>
    <t xml:space="preserve">15.</t>
  </si>
  <si>
    <t xml:space="preserve">Спецификация "Блины"</t>
  </si>
  <si>
    <t xml:space="preserve">Технологическая карта "Блины"</t>
  </si>
  <si>
    <t xml:space="preserve">выпечка блинов</t>
  </si>
  <si>
    <t xml:space="preserve">оборудование 6</t>
  </si>
  <si>
    <t xml:space="preserve">тесто, масло сливочное</t>
  </si>
  <si>
    <t xml:space="preserve">16.</t>
  </si>
  <si>
    <t xml:space="preserve">Спецификация "Цыпленок фаршированный"</t>
  </si>
  <si>
    <t xml:space="preserve">Технологическая карта "Цыпленок фаршированный"</t>
  </si>
  <si>
    <t xml:space="preserve">Тушка цыпленка</t>
  </si>
  <si>
    <t xml:space="preserve">фаршировка тушки цыпленка</t>
  </si>
  <si>
    <t xml:space="preserve">оборудование 7</t>
  </si>
  <si>
    <t xml:space="preserve">тушка цыпленка, блины, лук, петрушка</t>
  </si>
  <si>
    <t xml:space="preserve">Блины</t>
  </si>
  <si>
    <t xml:space="preserve">упаковка тушки цыпленка</t>
  </si>
  <si>
    <t xml:space="preserve">пленка пищевая</t>
  </si>
  <si>
    <t xml:space="preserve">Лук зеленый</t>
  </si>
  <si>
    <t xml:space="preserve">м кв</t>
  </si>
  <si>
    <t xml:space="preserve">1.</t>
  </si>
  <si>
    <t xml:space="preserve">Остатки на начало периода  готовой продукции</t>
  </si>
  <si>
    <t xml:space="preserve">Кол-во</t>
  </si>
  <si>
    <t xml:space="preserve">Котлеты киевские</t>
  </si>
  <si>
    <t xml:space="preserve">Цыплята фаршированные</t>
  </si>
  <si>
    <t xml:space="preserve">пельмени домашние</t>
  </si>
  <si>
    <t xml:space="preserve">2.</t>
  </si>
  <si>
    <t xml:space="preserve">Политика запасов готовой продукции</t>
  </si>
  <si>
    <t xml:space="preserve">На конец периода запас должен составлять % от потребности текущего периода</t>
  </si>
  <si>
    <t xml:space="preserve">3.</t>
  </si>
  <si>
    <t xml:space="preserve">Остатки на начало периода полуфабрикатов</t>
  </si>
  <si>
    <t xml:space="preserve">фарш говяжий</t>
  </si>
  <si>
    <t xml:space="preserve">тесто</t>
  </si>
  <si>
    <t xml:space="preserve">4.</t>
  </si>
  <si>
    <t xml:space="preserve">Политика запасов полуфабрикатов</t>
  </si>
  <si>
    <t xml:space="preserve">5.</t>
  </si>
  <si>
    <t xml:space="preserve">Остатки на начало периода материалов</t>
  </si>
  <si>
    <t xml:space="preserve">цыплята</t>
  </si>
  <si>
    <t xml:space="preserve">шт</t>
  </si>
  <si>
    <t xml:space="preserve">перец черный</t>
  </si>
  <si>
    <t xml:space="preserve">гр</t>
  </si>
  <si>
    <t xml:space="preserve">лук зеленый</t>
  </si>
  <si>
    <t xml:space="preserve">петрушка свежая</t>
  </si>
  <si>
    <t xml:space="preserve">6.</t>
  </si>
  <si>
    <t xml:space="preserve">Политика запасов материалов</t>
  </si>
  <si>
    <t xml:space="preserve">17.</t>
  </si>
  <si>
    <t xml:space="preserve">Заказы клиентов</t>
  </si>
  <si>
    <t xml:space="preserve">Котлеты по киевски</t>
  </si>
  <si>
    <t xml:space="preserve">Пельмени домашние</t>
  </si>
  <si>
    <t xml:space="preserve">Пельмени из говядины</t>
  </si>
  <si>
    <t xml:space="preserve">Цыпленок фаршированный</t>
  </si>
  <si>
    <t xml:space="preserve">Номинал</t>
  </si>
  <si>
    <t xml:space="preserve">Остаток на начало</t>
  </si>
  <si>
    <t xml:space="preserve">Остаток на конец</t>
  </si>
  <si>
    <t xml:space="preserve">Объём продаж</t>
  </si>
  <si>
    <t xml:space="preserve">Объём выпуска</t>
  </si>
  <si>
    <t xml:space="preserve">Объём закупки</t>
  </si>
  <si>
    <t xml:space="preserve">Потребность на объёма выпуска</t>
  </si>
  <si>
    <t xml:space="preserve">Тип</t>
  </si>
  <si>
    <t xml:space="preserve">Продукт</t>
  </si>
  <si>
    <t xml:space="preserve">Полуфабрикат</t>
  </si>
  <si>
    <t xml:space="preserve">Мука </t>
  </si>
  <si>
    <t xml:space="preserve">Яйцо</t>
  </si>
  <si>
    <t xml:space="preserve">Сахар</t>
  </si>
  <si>
    <t xml:space="preserve">Соль</t>
  </si>
  <si>
    <t xml:space="preserve">Разрыхлитель  для теста</t>
  </si>
  <si>
    <t xml:space="preserve">Лук репчатый</t>
  </si>
  <si>
    <t xml:space="preserve">Перец</t>
  </si>
  <si>
    <t xml:space="preserve">Говядина</t>
  </si>
  <si>
    <t xml:space="preserve">Спецификации</t>
  </si>
  <si>
    <t xml:space="preserve">Результаты расчета производственной мощности</t>
  </si>
  <si>
    <t xml:space="preserve">Оборудование/Цех</t>
  </si>
  <si>
    <t xml:space="preserve">Производственная мощность, маш-ч</t>
  </si>
  <si>
    <t xml:space="preserve">Потребность в машино-часах на объем выпуска (производства), маш-ч.</t>
  </si>
  <si>
    <t xml:space="preserve">Производственная мощность, ед.</t>
  </si>
  <si>
    <t xml:space="preserve">Потребность в материалах, ед.</t>
  </si>
  <si>
    <t xml:space="preserve">Узкое/широкое место, ед.</t>
  </si>
  <si>
    <t xml:space="preserve">Оборудование 1</t>
  </si>
  <si>
    <t xml:space="preserve">Оборудование 2</t>
  </si>
  <si>
    <t xml:space="preserve">Цех1</t>
  </si>
  <si>
    <t xml:space="preserve">Оборудование 3</t>
  </si>
  <si>
    <t xml:space="preserve">Цех2</t>
  </si>
  <si>
    <t xml:space="preserve">Оборудование 4</t>
  </si>
  <si>
    <t xml:space="preserve">Оборудование 5</t>
  </si>
  <si>
    <t xml:space="preserve">Оборудование 6</t>
  </si>
  <si>
    <t xml:space="preserve">Оборудование 7</t>
  </si>
  <si>
    <t xml:space="preserve">Цех3</t>
  </si>
  <si>
    <t xml:space="preserve">Предприятие</t>
  </si>
  <si>
    <t xml:space="preserve">Общий объём выпуска</t>
  </si>
  <si>
    <t xml:space="preserve">Станкоёмкость изготовления, маш/ч</t>
  </si>
  <si>
    <t xml:space="preserve">процентное соотношение к общему объёму выпуска</t>
  </si>
  <si>
    <t xml:space="preserve">станкоёмкость изготовления условного изделия, маш/ч</t>
  </si>
  <si>
    <t xml:space="preserve">Котлета по киевски</t>
  </si>
  <si>
    <t xml:space="preserve">Годовой календарный фонд, ч</t>
  </si>
  <si>
    <t xml:space="preserve">Количество смен</t>
  </si>
  <si>
    <t xml:space="preserve">Рабочих дней в неделе</t>
  </si>
  <si>
    <t xml:space="preserve">Кол-во выходных и праздничных дней в плановом периоде</t>
  </si>
  <si>
    <t xml:space="preserve">Продолжительность смены, ч</t>
  </si>
  <si>
    <r>
      <rPr>
        <sz val="11"/>
        <color rgb="FF000000"/>
        <rFont val="Calibri"/>
        <family val="2"/>
        <charset val="204"/>
      </rPr>
      <t xml:space="preserve">Время на ремонт оборудования(</t>
    </r>
    <r>
      <rPr>
        <sz val="11"/>
        <color rgb="FF000000"/>
        <rFont val="Calibri"/>
        <family val="2"/>
        <charset val="1"/>
      </rPr>
      <t xml:space="preserve">% от режимного фонда</t>
    </r>
    <r>
      <rPr>
        <sz val="11"/>
        <color rgb="FF000000"/>
        <rFont val="Calibri"/>
        <family val="2"/>
        <charset val="204"/>
      </rPr>
      <t xml:space="preserve">)</t>
    </r>
  </si>
  <si>
    <t xml:space="preserve">Кол-во предпраздничных дней</t>
  </si>
  <si>
    <t xml:space="preserve">Кол-во нераб часов в предпраздн день</t>
  </si>
  <si>
    <t xml:space="preserve">Режимный фонд, ч</t>
  </si>
  <si>
    <t xml:space="preserve">Время на ремонт единицы оборудования, ч</t>
  </si>
  <si>
    <t xml:space="preserve">Действительный фонд работы единицы оборудования, ч</t>
  </si>
  <si>
    <t xml:space="preserve">Количество единиц оборудования, ед:</t>
  </si>
  <si>
    <t xml:space="preserve">Группа оборудования</t>
  </si>
  <si>
    <t xml:space="preserve">Количество единиц оборудования (k), шт.</t>
  </si>
  <si>
    <t xml:space="preserve">Действительный фонд времени единицы оборудования при сменном режиме работы  ч.</t>
  </si>
  <si>
    <t xml:space="preserve">Действительный фонд времени оборудования,ч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</si>
</sst>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204"/>
    </font>
    <font>
      <b val="true"/>
      <sz val="8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 val="true"/>
      <sz val="14"/>
      <name val="Times New Roman"/>
      <family val="1"/>
      <charset val="1"/>
    </font>
    <font>
      <i val="true"/>
      <sz val="11"/>
      <color rgb="FF000000"/>
      <name val="Calibri"/>
      <family val="2"/>
      <charset val="204"/>
    </font>
    <font>
      <i val="true"/>
      <sz val="12"/>
      <name val="TimesET"/>
      <family val="1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85680</xdr:colOff>
      <xdr:row>8</xdr:row>
      <xdr:rowOff>162000</xdr:rowOff>
    </xdr:from>
    <xdr:to>
      <xdr:col>1</xdr:col>
      <xdr:colOff>4235040</xdr:colOff>
      <xdr:row>42</xdr:row>
      <xdr:rowOff>82800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203120" y="2828880"/>
          <a:ext cx="4149360" cy="6397920"/>
        </a:xfrm>
        <a:prstGeom prst="rect">
          <a:avLst/>
        </a:prstGeom>
        <a:ln w="0">
          <a:solidFill>
            <a:srgbClr val="000000"/>
          </a:solidFill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8" activeCellId="0" sqref="B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66.14"/>
  </cols>
  <sheetData>
    <row r="2" customFormat="false" ht="30" hidden="false" customHeight="false" outlineLevel="0" collapsed="false">
      <c r="A2" s="1"/>
      <c r="B2" s="2" t="s">
        <v>0</v>
      </c>
      <c r="C2" s="3"/>
      <c r="D2" s="3"/>
    </row>
    <row r="3" customFormat="false" ht="15" hidden="false" customHeight="false" outlineLevel="0" collapsed="false">
      <c r="A3" s="1"/>
      <c r="B3" s="2"/>
      <c r="C3" s="3"/>
      <c r="D3" s="3"/>
    </row>
    <row r="4" customFormat="false" ht="15" hidden="false" customHeight="false" outlineLevel="0" collapsed="false">
      <c r="A4" s="1"/>
      <c r="B4" s="2" t="s">
        <v>1</v>
      </c>
      <c r="C4" s="3"/>
      <c r="D4" s="3"/>
    </row>
    <row r="5" customFormat="false" ht="30" hidden="false" customHeight="false" outlineLevel="0" collapsed="false">
      <c r="A5" s="1"/>
      <c r="B5" s="2" t="s">
        <v>2</v>
      </c>
      <c r="C5" s="3"/>
      <c r="D5" s="3"/>
    </row>
    <row r="6" customFormat="false" ht="30" hidden="false" customHeight="false" outlineLevel="0" collapsed="false">
      <c r="A6" s="1"/>
      <c r="B6" s="2" t="s">
        <v>3</v>
      </c>
      <c r="C6" s="3"/>
      <c r="D6" s="3"/>
    </row>
    <row r="7" customFormat="false" ht="30" hidden="false" customHeight="false" outlineLevel="0" collapsed="false">
      <c r="A7" s="1"/>
      <c r="B7" s="2" t="s">
        <v>4</v>
      </c>
      <c r="C7" s="3"/>
      <c r="D7" s="3"/>
    </row>
    <row r="8" customFormat="false" ht="45" hidden="false" customHeight="false" outlineLevel="0" collapsed="false">
      <c r="B8" s="4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K66"/>
  <sheetViews>
    <sheetView showFormulas="false" showGridLines="true" showRowColHeaders="true" showZeros="true" rightToLeft="false" tabSelected="true" showOutlineSymbols="true" defaultGridColor="true" view="normal" topLeftCell="A40" colorId="64" zoomScale="110" zoomScaleNormal="110" zoomScalePageLayoutView="100" workbookViewId="0">
      <selection pane="topLeft" activeCell="J68" activeCellId="0" sqref="J6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5" width="28"/>
    <col collapsed="false" customWidth="true" hidden="false" outlineLevel="0" max="3" min="3" style="0" width="7.85"/>
    <col collapsed="false" customWidth="true" hidden="false" outlineLevel="0" max="4" min="4" style="0" width="7"/>
    <col collapsed="false" customWidth="true" hidden="false" outlineLevel="0" max="5" min="5" style="0" width="3.43"/>
    <col collapsed="false" customWidth="true" hidden="false" outlineLevel="0" max="6" min="6" style="0" width="33.28"/>
    <col collapsed="false" customWidth="true" hidden="false" outlineLevel="0" max="7" min="7" style="0" width="6.43"/>
    <col collapsed="false" customWidth="true" hidden="false" outlineLevel="0" max="8" min="8" style="0" width="11.85"/>
    <col collapsed="false" customWidth="true" hidden="false" outlineLevel="0" max="9" min="9" style="0" width="12.14"/>
    <col collapsed="false" customWidth="true" hidden="false" outlineLevel="0" max="10" min="10" style="0" width="11.28"/>
    <col collapsed="false" customWidth="true" hidden="false" outlineLevel="0" max="11" min="11" style="0" width="14.71"/>
  </cols>
  <sheetData>
    <row r="3" customFormat="false" ht="25.5" hidden="false" customHeight="true" outlineLevel="0" collapsed="false"/>
    <row r="4" customFormat="false" ht="15" hidden="false" customHeight="false" outlineLevel="0" collapsed="false">
      <c r="A4" s="6" t="s">
        <v>6</v>
      </c>
      <c r="B4" s="7" t="s">
        <v>7</v>
      </c>
      <c r="C4" s="8" t="s">
        <v>8</v>
      </c>
      <c r="D4" s="6"/>
      <c r="E4" s="6" t="n">
        <v>18</v>
      </c>
      <c r="F4" s="7" t="s">
        <v>9</v>
      </c>
      <c r="G4" s="7"/>
      <c r="H4" s="8" t="s">
        <v>10</v>
      </c>
      <c r="I4" s="6"/>
      <c r="J4" s="6"/>
      <c r="K4" s="6"/>
    </row>
    <row r="5" customFormat="false" ht="15" hidden="false" customHeight="false" outlineLevel="0" collapsed="false">
      <c r="A5" s="6"/>
      <c r="B5" s="9" t="s">
        <v>11</v>
      </c>
      <c r="C5" s="10" t="s">
        <v>12</v>
      </c>
      <c r="D5" s="10" t="s">
        <v>13</v>
      </c>
      <c r="E5" s="10"/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</row>
    <row r="6" customFormat="false" ht="15" hidden="false" customHeight="false" outlineLevel="0" collapsed="false">
      <c r="A6" s="6"/>
      <c r="B6" s="9" t="s">
        <v>20</v>
      </c>
      <c r="C6" s="10" t="n">
        <v>0.8</v>
      </c>
      <c r="D6" s="10" t="s">
        <v>21</v>
      </c>
      <c r="E6" s="10"/>
      <c r="F6" s="10" t="s">
        <v>22</v>
      </c>
      <c r="G6" s="10" t="s">
        <v>23</v>
      </c>
      <c r="H6" s="10" t="n">
        <v>5</v>
      </c>
      <c r="I6" s="10" t="n">
        <v>5</v>
      </c>
      <c r="J6" s="10" t="s">
        <v>24</v>
      </c>
      <c r="K6" s="10" t="s">
        <v>25</v>
      </c>
    </row>
    <row r="7" customFormat="false" ht="15" hidden="false" customHeight="false" outlineLevel="0" collapsed="false">
      <c r="A7" s="6"/>
      <c r="B7" s="9" t="s">
        <v>26</v>
      </c>
      <c r="C7" s="10" t="n">
        <v>2</v>
      </c>
      <c r="D7" s="10" t="s">
        <v>27</v>
      </c>
      <c r="E7" s="10"/>
      <c r="F7" s="10" t="s">
        <v>28</v>
      </c>
      <c r="G7" s="10" t="s">
        <v>23</v>
      </c>
      <c r="H7" s="10" t="n">
        <v>2</v>
      </c>
      <c r="I7" s="10" t="n">
        <v>2</v>
      </c>
      <c r="J7" s="10" t="s">
        <v>29</v>
      </c>
      <c r="K7" s="10"/>
    </row>
    <row r="8" customFormat="false" ht="15" hidden="false" customHeight="false" outlineLevel="0" collapsed="false">
      <c r="A8" s="6"/>
      <c r="B8" s="9" t="s">
        <v>30</v>
      </c>
      <c r="C8" s="10" t="n">
        <v>0.02</v>
      </c>
      <c r="D8" s="10" t="s">
        <v>21</v>
      </c>
      <c r="E8" s="11"/>
      <c r="F8" s="6"/>
      <c r="G8" s="6"/>
      <c r="H8" s="6"/>
      <c r="I8" s="6"/>
      <c r="J8" s="6"/>
      <c r="K8" s="6"/>
    </row>
    <row r="9" customFormat="false" ht="15" hidden="false" customHeight="false" outlineLevel="0" collapsed="false">
      <c r="A9" s="6"/>
      <c r="B9" s="9" t="s">
        <v>31</v>
      </c>
      <c r="C9" s="10" t="n">
        <v>0.001</v>
      </c>
      <c r="D9" s="10" t="s">
        <v>21</v>
      </c>
      <c r="E9" s="11"/>
      <c r="F9" s="6"/>
      <c r="G9" s="6"/>
      <c r="H9" s="6"/>
      <c r="I9" s="6"/>
      <c r="J9" s="6"/>
      <c r="K9" s="6"/>
    </row>
    <row r="10" customFormat="false" ht="15" hidden="false" customHeight="false" outlineLevel="0" collapsed="false">
      <c r="A10" s="6"/>
      <c r="B10" s="9" t="s">
        <v>32</v>
      </c>
      <c r="C10" s="10" t="n">
        <v>0.001</v>
      </c>
      <c r="D10" s="10" t="s">
        <v>21</v>
      </c>
      <c r="E10" s="11"/>
      <c r="F10" s="6"/>
      <c r="G10" s="6"/>
      <c r="H10" s="6"/>
      <c r="I10" s="6"/>
      <c r="J10" s="6"/>
      <c r="K10" s="6"/>
    </row>
    <row r="11" customFormat="false" ht="15" hidden="false" customHeight="false" outlineLevel="0" collapsed="false">
      <c r="A11" s="6"/>
      <c r="B11" s="12"/>
      <c r="C11" s="11"/>
      <c r="D11" s="11"/>
      <c r="E11" s="11"/>
      <c r="F11" s="6"/>
      <c r="G11" s="6"/>
      <c r="H11" s="6"/>
      <c r="I11" s="6"/>
      <c r="J11" s="6"/>
      <c r="K11" s="6"/>
    </row>
    <row r="12" customFormat="false" ht="15" hidden="false" customHeight="false" outlineLevel="0" collapsed="false">
      <c r="A12" s="6"/>
      <c r="B12" s="13"/>
      <c r="C12" s="6"/>
      <c r="D12" s="6"/>
      <c r="E12" s="6"/>
      <c r="F12" s="6"/>
      <c r="G12" s="6"/>
      <c r="H12" s="6"/>
      <c r="I12" s="6"/>
      <c r="J12" s="6"/>
      <c r="K12" s="6"/>
    </row>
    <row r="13" customFormat="false" ht="15" hidden="false" customHeight="false" outlineLevel="0" collapsed="false">
      <c r="A13" s="6" t="s">
        <v>33</v>
      </c>
      <c r="B13" s="7" t="s">
        <v>34</v>
      </c>
      <c r="C13" s="8" t="s">
        <v>8</v>
      </c>
      <c r="D13" s="6"/>
      <c r="E13" s="6" t="n">
        <v>19</v>
      </c>
      <c r="F13" s="7" t="s">
        <v>35</v>
      </c>
      <c r="G13" s="7"/>
      <c r="H13" s="8" t="s">
        <v>10</v>
      </c>
      <c r="I13" s="6"/>
      <c r="J13" s="6"/>
      <c r="K13" s="6"/>
    </row>
    <row r="14" customFormat="false" ht="15" hidden="false" customHeight="false" outlineLevel="0" collapsed="false">
      <c r="A14" s="6"/>
      <c r="B14" s="9" t="s">
        <v>11</v>
      </c>
      <c r="C14" s="10" t="s">
        <v>12</v>
      </c>
      <c r="D14" s="10" t="s">
        <v>13</v>
      </c>
      <c r="E14" s="10"/>
      <c r="F14" s="10" t="s">
        <v>14</v>
      </c>
      <c r="G14" s="10" t="s">
        <v>15</v>
      </c>
      <c r="H14" s="10" t="s">
        <v>16</v>
      </c>
      <c r="I14" s="10" t="s">
        <v>17</v>
      </c>
      <c r="J14" s="10" t="s">
        <v>18</v>
      </c>
      <c r="K14" s="10" t="s">
        <v>19</v>
      </c>
    </row>
    <row r="15" customFormat="false" ht="15" hidden="false" customHeight="false" outlineLevel="0" collapsed="false">
      <c r="A15" s="6"/>
      <c r="B15" s="9" t="s">
        <v>20</v>
      </c>
      <c r="C15" s="10" t="n">
        <v>0.6</v>
      </c>
      <c r="D15" s="10" t="s">
        <v>21</v>
      </c>
      <c r="E15" s="10"/>
      <c r="F15" s="10" t="s">
        <v>22</v>
      </c>
      <c r="G15" s="10" t="s">
        <v>23</v>
      </c>
      <c r="H15" s="10" t="n">
        <v>5</v>
      </c>
      <c r="I15" s="10" t="n">
        <v>5</v>
      </c>
      <c r="J15" s="10" t="s">
        <v>24</v>
      </c>
      <c r="K15" s="10" t="s">
        <v>25</v>
      </c>
    </row>
    <row r="16" customFormat="false" ht="15" hidden="false" customHeight="false" outlineLevel="0" collapsed="false">
      <c r="A16" s="6"/>
      <c r="B16" s="9" t="s">
        <v>36</v>
      </c>
      <c r="C16" s="10" t="n">
        <v>0.2</v>
      </c>
      <c r="D16" s="10" t="s">
        <v>21</v>
      </c>
      <c r="E16" s="10"/>
      <c r="F16" s="10" t="s">
        <v>28</v>
      </c>
      <c r="G16" s="10" t="s">
        <v>23</v>
      </c>
      <c r="H16" s="10" t="n">
        <v>2</v>
      </c>
      <c r="I16" s="10" t="n">
        <v>2</v>
      </c>
      <c r="J16" s="10" t="s">
        <v>29</v>
      </c>
      <c r="K16" s="10"/>
    </row>
    <row r="17" customFormat="false" ht="15" hidden="false" customHeight="false" outlineLevel="0" collapsed="false">
      <c r="A17" s="6"/>
      <c r="B17" s="9" t="s">
        <v>26</v>
      </c>
      <c r="C17" s="10" t="n">
        <v>2</v>
      </c>
      <c r="D17" s="10" t="s">
        <v>27</v>
      </c>
      <c r="E17" s="11"/>
      <c r="F17" s="6"/>
      <c r="G17" s="6"/>
      <c r="H17" s="6"/>
      <c r="I17" s="6"/>
      <c r="J17" s="6"/>
      <c r="K17" s="6"/>
    </row>
    <row r="18" customFormat="false" ht="15" hidden="false" customHeight="false" outlineLevel="0" collapsed="false">
      <c r="A18" s="6"/>
      <c r="B18" s="9" t="s">
        <v>30</v>
      </c>
      <c r="C18" s="10" t="n">
        <v>0.02</v>
      </c>
      <c r="D18" s="10" t="s">
        <v>21</v>
      </c>
      <c r="E18" s="11"/>
      <c r="F18" s="6"/>
      <c r="G18" s="6"/>
      <c r="H18" s="6"/>
      <c r="I18" s="6"/>
      <c r="J18" s="6"/>
      <c r="K18" s="6"/>
    </row>
    <row r="19" customFormat="false" ht="15" hidden="false" customHeight="false" outlineLevel="0" collapsed="false">
      <c r="A19" s="6"/>
      <c r="B19" s="9" t="s">
        <v>31</v>
      </c>
      <c r="C19" s="10" t="n">
        <v>0.001</v>
      </c>
      <c r="D19" s="10" t="s">
        <v>21</v>
      </c>
      <c r="E19" s="11"/>
      <c r="F19" s="6"/>
      <c r="G19" s="6"/>
      <c r="H19" s="6"/>
      <c r="I19" s="6"/>
      <c r="J19" s="6"/>
      <c r="K19" s="6"/>
    </row>
    <row r="20" customFormat="false" ht="15" hidden="false" customHeight="false" outlineLevel="0" collapsed="false">
      <c r="A20" s="6"/>
      <c r="B20" s="9" t="s">
        <v>32</v>
      </c>
      <c r="C20" s="10" t="n">
        <v>0.001</v>
      </c>
      <c r="D20" s="10" t="s">
        <v>21</v>
      </c>
      <c r="E20" s="11"/>
      <c r="F20" s="6"/>
      <c r="G20" s="6"/>
      <c r="H20" s="6"/>
      <c r="I20" s="6"/>
      <c r="J20" s="6"/>
      <c r="K20" s="6"/>
    </row>
    <row r="21" customFormat="false" ht="15" hidden="false" customHeight="false" outlineLevel="0" collapsed="false">
      <c r="B21" s="14"/>
      <c r="C21" s="3"/>
      <c r="D21" s="3"/>
      <c r="E21" s="3"/>
    </row>
    <row r="22" customFormat="false" ht="15" hidden="false" customHeight="false" outlineLevel="0" collapsed="false">
      <c r="A22" s="6" t="s">
        <v>37</v>
      </c>
      <c r="B22" s="7" t="s">
        <v>38</v>
      </c>
      <c r="C22" s="8" t="s">
        <v>8</v>
      </c>
      <c r="D22" s="6"/>
      <c r="E22" s="6" t="n">
        <v>20</v>
      </c>
      <c r="F22" s="7" t="s">
        <v>39</v>
      </c>
      <c r="G22" s="7"/>
      <c r="H22" s="8" t="s">
        <v>10</v>
      </c>
      <c r="I22" s="6"/>
      <c r="J22" s="6"/>
      <c r="K22" s="6"/>
    </row>
    <row r="23" customFormat="false" ht="15" hidden="false" customHeight="false" outlineLevel="0" collapsed="false">
      <c r="A23" s="6"/>
      <c r="B23" s="9" t="s">
        <v>11</v>
      </c>
      <c r="C23" s="10" t="s">
        <v>12</v>
      </c>
      <c r="D23" s="10" t="s">
        <v>13</v>
      </c>
      <c r="E23" s="10"/>
      <c r="F23" s="10" t="s">
        <v>14</v>
      </c>
      <c r="G23" s="10" t="s">
        <v>15</v>
      </c>
      <c r="H23" s="10" t="s">
        <v>16</v>
      </c>
      <c r="I23" s="10" t="s">
        <v>17</v>
      </c>
      <c r="J23" s="10" t="s">
        <v>18</v>
      </c>
      <c r="K23" s="10" t="s">
        <v>19</v>
      </c>
    </row>
    <row r="24" customFormat="false" ht="15" hidden="false" customHeight="false" outlineLevel="0" collapsed="false">
      <c r="A24" s="6"/>
      <c r="B24" s="9" t="s">
        <v>40</v>
      </c>
      <c r="C24" s="10" t="n">
        <v>0.6</v>
      </c>
      <c r="D24" s="10" t="s">
        <v>21</v>
      </c>
      <c r="E24" s="10"/>
      <c r="F24" s="10" t="s">
        <v>22</v>
      </c>
      <c r="G24" s="10" t="s">
        <v>23</v>
      </c>
      <c r="H24" s="10" t="n">
        <v>4</v>
      </c>
      <c r="I24" s="10" t="n">
        <v>4</v>
      </c>
      <c r="J24" s="10" t="s">
        <v>24</v>
      </c>
      <c r="K24" s="10" t="s">
        <v>25</v>
      </c>
    </row>
    <row r="25" customFormat="false" ht="15" hidden="false" customHeight="false" outlineLevel="0" collapsed="false">
      <c r="A25" s="6"/>
      <c r="B25" s="9" t="s">
        <v>26</v>
      </c>
      <c r="C25" s="10" t="n">
        <v>2</v>
      </c>
      <c r="D25" s="10" t="s">
        <v>27</v>
      </c>
      <c r="E25" s="10"/>
      <c r="F25" s="10" t="s">
        <v>28</v>
      </c>
      <c r="G25" s="10" t="s">
        <v>23</v>
      </c>
      <c r="H25" s="10" t="n">
        <v>1.5</v>
      </c>
      <c r="I25" s="10" t="n">
        <v>1.5</v>
      </c>
      <c r="J25" s="10" t="s">
        <v>29</v>
      </c>
      <c r="K25" s="10"/>
    </row>
    <row r="26" customFormat="false" ht="15" hidden="false" customHeight="false" outlineLevel="0" collapsed="false">
      <c r="A26" s="6"/>
      <c r="B26" s="9" t="s">
        <v>30</v>
      </c>
      <c r="C26" s="10" t="n">
        <v>0.02</v>
      </c>
      <c r="D26" s="10" t="s">
        <v>21</v>
      </c>
      <c r="E26" s="11"/>
      <c r="F26" s="6"/>
      <c r="G26" s="6"/>
      <c r="H26" s="6"/>
      <c r="I26" s="6"/>
      <c r="J26" s="6"/>
      <c r="K26" s="6"/>
    </row>
    <row r="27" customFormat="false" ht="15" hidden="false" customHeight="false" outlineLevel="0" collapsed="false">
      <c r="A27" s="6"/>
      <c r="B27" s="9" t="s">
        <v>31</v>
      </c>
      <c r="C27" s="10" t="n">
        <v>0.001</v>
      </c>
      <c r="D27" s="10" t="s">
        <v>21</v>
      </c>
      <c r="E27" s="11"/>
      <c r="F27" s="6"/>
      <c r="G27" s="6"/>
      <c r="H27" s="6"/>
      <c r="I27" s="6"/>
      <c r="J27" s="6"/>
      <c r="K27" s="6"/>
    </row>
    <row r="28" customFormat="false" ht="15" hidden="false" customHeight="false" outlineLevel="0" collapsed="false">
      <c r="A28" s="6"/>
      <c r="B28" s="9" t="s">
        <v>32</v>
      </c>
      <c r="C28" s="10" t="n">
        <v>0.001</v>
      </c>
      <c r="D28" s="10" t="s">
        <v>21</v>
      </c>
      <c r="E28" s="11"/>
      <c r="F28" s="6"/>
      <c r="G28" s="6"/>
      <c r="H28" s="6"/>
      <c r="I28" s="6"/>
      <c r="J28" s="6"/>
      <c r="K28" s="6"/>
    </row>
    <row r="29" customFormat="false" ht="15" hidden="false" customHeight="false" outlineLevel="0" collapsed="false">
      <c r="A29" s="6"/>
      <c r="B29" s="12"/>
      <c r="C29" s="11"/>
      <c r="D29" s="11"/>
      <c r="E29" s="11"/>
      <c r="F29" s="6"/>
      <c r="G29" s="6"/>
      <c r="H29" s="6"/>
      <c r="I29" s="6"/>
      <c r="J29" s="6"/>
      <c r="K29" s="6"/>
    </row>
    <row r="30" customFormat="false" ht="15" hidden="false" customHeight="false" outlineLevel="0" collapsed="false">
      <c r="A30" s="6" t="s">
        <v>41</v>
      </c>
      <c r="B30" s="7" t="s">
        <v>42</v>
      </c>
      <c r="C30" s="8" t="s">
        <v>8</v>
      </c>
      <c r="D30" s="6"/>
      <c r="E30" s="6" t="n">
        <v>21</v>
      </c>
      <c r="F30" s="7" t="s">
        <v>43</v>
      </c>
      <c r="G30" s="7"/>
      <c r="H30" s="8" t="s">
        <v>44</v>
      </c>
      <c r="I30" s="6"/>
      <c r="J30" s="6"/>
      <c r="K30" s="6"/>
    </row>
    <row r="31" customFormat="false" ht="15" hidden="false" customHeight="false" outlineLevel="0" collapsed="false">
      <c r="A31" s="6"/>
      <c r="B31" s="9" t="s">
        <v>11</v>
      </c>
      <c r="C31" s="10" t="s">
        <v>12</v>
      </c>
      <c r="D31" s="10" t="s">
        <v>13</v>
      </c>
      <c r="E31" s="10"/>
      <c r="F31" s="10" t="s">
        <v>14</v>
      </c>
      <c r="G31" s="10" t="s">
        <v>15</v>
      </c>
      <c r="H31" s="10" t="s">
        <v>16</v>
      </c>
      <c r="I31" s="10" t="s">
        <v>17</v>
      </c>
      <c r="J31" s="10" t="s">
        <v>18</v>
      </c>
      <c r="K31" s="10" t="s">
        <v>19</v>
      </c>
    </row>
    <row r="32" customFormat="false" ht="15" hidden="false" customHeight="false" outlineLevel="0" collapsed="false">
      <c r="A32" s="6"/>
      <c r="B32" s="9" t="s">
        <v>45</v>
      </c>
      <c r="C32" s="10" t="n">
        <v>0.9</v>
      </c>
      <c r="D32" s="10" t="s">
        <v>21</v>
      </c>
      <c r="E32" s="10"/>
      <c r="F32" s="10" t="s">
        <v>46</v>
      </c>
      <c r="G32" s="10" t="s">
        <v>47</v>
      </c>
      <c r="H32" s="10" t="n">
        <v>2</v>
      </c>
      <c r="I32" s="10" t="n">
        <v>2</v>
      </c>
      <c r="J32" s="10" t="s">
        <v>48</v>
      </c>
      <c r="K32" s="10" t="s">
        <v>25</v>
      </c>
    </row>
    <row r="33" customFormat="false" ht="15" hidden="false" customHeight="false" outlineLevel="0" collapsed="false">
      <c r="A33" s="6"/>
      <c r="B33" s="9" t="s">
        <v>26</v>
      </c>
      <c r="C33" s="10" t="n">
        <v>1</v>
      </c>
      <c r="D33" s="10" t="s">
        <v>27</v>
      </c>
      <c r="E33" s="10"/>
      <c r="F33" s="10"/>
      <c r="G33" s="10"/>
      <c r="H33" s="10"/>
      <c r="I33" s="10"/>
      <c r="J33" s="10"/>
      <c r="K33" s="10"/>
    </row>
    <row r="34" customFormat="false" ht="15" hidden="false" customHeight="false" outlineLevel="0" collapsed="false">
      <c r="A34" s="6"/>
      <c r="B34" s="9" t="s">
        <v>49</v>
      </c>
      <c r="C34" s="10" t="n">
        <v>0.02</v>
      </c>
      <c r="D34" s="10" t="s">
        <v>21</v>
      </c>
      <c r="E34" s="11"/>
      <c r="F34" s="6"/>
      <c r="G34" s="6"/>
      <c r="H34" s="6"/>
      <c r="I34" s="6"/>
      <c r="J34" s="6"/>
      <c r="K34" s="6"/>
    </row>
    <row r="35" customFormat="false" ht="15" hidden="false" customHeight="false" outlineLevel="0" collapsed="false">
      <c r="A35" s="6"/>
      <c r="B35" s="9" t="s">
        <v>32</v>
      </c>
      <c r="C35" s="10" t="n">
        <v>0.002</v>
      </c>
      <c r="D35" s="10" t="s">
        <v>21</v>
      </c>
      <c r="E35" s="11"/>
      <c r="F35" s="6"/>
      <c r="G35" s="6"/>
      <c r="H35" s="6"/>
      <c r="I35" s="6"/>
      <c r="J35" s="6"/>
      <c r="K35" s="6"/>
    </row>
    <row r="36" customFormat="false" ht="15" hidden="false" customHeight="false" outlineLevel="0" collapsed="false">
      <c r="A36" s="6"/>
      <c r="B36" s="9" t="s">
        <v>50</v>
      </c>
      <c r="C36" s="10" t="n">
        <v>0.003</v>
      </c>
      <c r="D36" s="10" t="s">
        <v>21</v>
      </c>
      <c r="E36" s="11"/>
      <c r="F36" s="6"/>
      <c r="G36" s="6"/>
      <c r="H36" s="6"/>
      <c r="I36" s="6"/>
      <c r="J36" s="6"/>
      <c r="K36" s="6"/>
    </row>
    <row r="37" customFormat="false" ht="28.25" hidden="false" customHeight="true" outlineLevel="0" collapsed="false">
      <c r="A37" s="6" t="s">
        <v>51</v>
      </c>
      <c r="B37" s="7" t="s">
        <v>52</v>
      </c>
      <c r="C37" s="8" t="s">
        <v>8</v>
      </c>
      <c r="D37" s="6"/>
      <c r="E37" s="6" t="n">
        <v>22</v>
      </c>
      <c r="F37" s="7" t="s">
        <v>53</v>
      </c>
      <c r="G37" s="7"/>
      <c r="H37" s="8" t="s">
        <v>54</v>
      </c>
      <c r="I37" s="6"/>
      <c r="J37" s="6"/>
      <c r="K37" s="6"/>
    </row>
    <row r="38" customFormat="false" ht="15" hidden="false" customHeight="false" outlineLevel="0" collapsed="false">
      <c r="A38" s="6"/>
      <c r="B38" s="9" t="s">
        <v>11</v>
      </c>
      <c r="C38" s="10" t="s">
        <v>12</v>
      </c>
      <c r="D38" s="10" t="s">
        <v>13</v>
      </c>
      <c r="E38" s="10"/>
      <c r="F38" s="10" t="s">
        <v>14</v>
      </c>
      <c r="G38" s="10" t="s">
        <v>15</v>
      </c>
      <c r="H38" s="10" t="s">
        <v>16</v>
      </c>
      <c r="I38" s="10" t="s">
        <v>17</v>
      </c>
      <c r="J38" s="10" t="s">
        <v>18</v>
      </c>
      <c r="K38" s="10" t="s">
        <v>19</v>
      </c>
    </row>
    <row r="39" customFormat="false" ht="15" hidden="false" customHeight="false" outlineLevel="0" collapsed="false">
      <c r="A39" s="6"/>
      <c r="B39" s="9" t="s">
        <v>55</v>
      </c>
      <c r="C39" s="10" t="n">
        <v>0.7</v>
      </c>
      <c r="D39" s="10" t="s">
        <v>21</v>
      </c>
      <c r="E39" s="10"/>
      <c r="F39" s="10" t="s">
        <v>56</v>
      </c>
      <c r="G39" s="10" t="s">
        <v>57</v>
      </c>
      <c r="H39" s="10" t="n">
        <v>0.5</v>
      </c>
      <c r="I39" s="10" t="n">
        <v>0.5</v>
      </c>
      <c r="J39" s="10" t="s">
        <v>58</v>
      </c>
      <c r="K39" s="10" t="s">
        <v>59</v>
      </c>
    </row>
    <row r="40" customFormat="false" ht="15" hidden="false" customHeight="false" outlineLevel="0" collapsed="false">
      <c r="A40" s="6"/>
      <c r="B40" s="9" t="s">
        <v>60</v>
      </c>
      <c r="C40" s="10" t="n">
        <v>0.3</v>
      </c>
      <c r="D40" s="10" t="s">
        <v>61</v>
      </c>
      <c r="E40" s="10"/>
      <c r="F40" s="10" t="s">
        <v>62</v>
      </c>
      <c r="G40" s="10" t="s">
        <v>57</v>
      </c>
      <c r="H40" s="10"/>
      <c r="I40" s="10" t="n">
        <v>3</v>
      </c>
      <c r="J40" s="10" t="s">
        <v>63</v>
      </c>
      <c r="K40" s="10"/>
    </row>
    <row r="41" customFormat="false" ht="15" hidden="false" customHeight="false" outlineLevel="0" collapsed="false">
      <c r="A41" s="6"/>
      <c r="B41" s="13"/>
      <c r="C41" s="6"/>
      <c r="D41" s="6"/>
      <c r="E41" s="6"/>
      <c r="F41" s="6"/>
      <c r="G41" s="6"/>
      <c r="H41" s="6"/>
      <c r="I41" s="6"/>
      <c r="J41" s="6"/>
      <c r="K41" s="6"/>
    </row>
    <row r="42" customFormat="false" ht="15" hidden="false" customHeight="false" outlineLevel="0" collapsed="false">
      <c r="A42" s="6" t="s">
        <v>64</v>
      </c>
      <c r="B42" s="7" t="s">
        <v>65</v>
      </c>
      <c r="C42" s="8" t="s">
        <v>8</v>
      </c>
      <c r="D42" s="6"/>
      <c r="E42" s="6" t="n">
        <v>23</v>
      </c>
      <c r="F42" s="7" t="s">
        <v>66</v>
      </c>
      <c r="G42" s="7"/>
      <c r="H42" s="8" t="s">
        <v>54</v>
      </c>
      <c r="I42" s="6"/>
      <c r="J42" s="6"/>
      <c r="K42" s="6"/>
    </row>
    <row r="43" customFormat="false" ht="15" hidden="false" customHeight="false" outlineLevel="0" collapsed="false">
      <c r="A43" s="6"/>
      <c r="B43" s="9" t="s">
        <v>11</v>
      </c>
      <c r="C43" s="10" t="s">
        <v>12</v>
      </c>
      <c r="D43" s="10" t="s">
        <v>13</v>
      </c>
      <c r="E43" s="10"/>
      <c r="F43" s="10" t="s">
        <v>14</v>
      </c>
      <c r="G43" s="10" t="s">
        <v>15</v>
      </c>
      <c r="H43" s="10" t="s">
        <v>16</v>
      </c>
      <c r="I43" s="10" t="s">
        <v>17</v>
      </c>
      <c r="J43" s="10" t="s">
        <v>18</v>
      </c>
      <c r="K43" s="10" t="s">
        <v>19</v>
      </c>
    </row>
    <row r="44" customFormat="false" ht="15" hidden="false" customHeight="false" outlineLevel="0" collapsed="false">
      <c r="A44" s="6"/>
      <c r="B44" s="9" t="s">
        <v>67</v>
      </c>
      <c r="C44" s="10" t="n">
        <v>0.7</v>
      </c>
      <c r="D44" s="10" t="s">
        <v>21</v>
      </c>
      <c r="E44" s="10"/>
      <c r="F44" s="10" t="s">
        <v>56</v>
      </c>
      <c r="G44" s="10" t="s">
        <v>57</v>
      </c>
      <c r="H44" s="10" t="n">
        <v>0.5</v>
      </c>
      <c r="I44" s="10" t="n">
        <v>0.5</v>
      </c>
      <c r="J44" s="10" t="s">
        <v>58</v>
      </c>
      <c r="K44" s="10" t="s">
        <v>68</v>
      </c>
    </row>
    <row r="45" customFormat="false" ht="15" hidden="false" customHeight="false" outlineLevel="0" collapsed="false">
      <c r="A45" s="6"/>
      <c r="B45" s="9" t="s">
        <v>69</v>
      </c>
      <c r="C45" s="10" t="n">
        <v>0.3</v>
      </c>
      <c r="D45" s="10" t="s">
        <v>61</v>
      </c>
      <c r="E45" s="10"/>
      <c r="F45" s="10" t="s">
        <v>62</v>
      </c>
      <c r="G45" s="10" t="s">
        <v>57</v>
      </c>
      <c r="H45" s="10"/>
      <c r="I45" s="10" t="n">
        <v>3</v>
      </c>
      <c r="J45" s="10" t="s">
        <v>63</v>
      </c>
      <c r="K45" s="10"/>
    </row>
    <row r="46" customFormat="false" ht="15" hidden="false" customHeight="false" outlineLevel="0" collapsed="false">
      <c r="A46" s="6"/>
      <c r="B46" s="13"/>
      <c r="C46" s="6"/>
      <c r="D46" s="6"/>
      <c r="E46" s="6"/>
      <c r="F46" s="6"/>
      <c r="G46" s="6"/>
      <c r="H46" s="6"/>
      <c r="I46" s="6"/>
      <c r="J46" s="6"/>
      <c r="K46" s="6"/>
    </row>
    <row r="47" customFormat="false" ht="15" hidden="false" customHeight="false" outlineLevel="0" collapsed="false">
      <c r="A47" s="6" t="s">
        <v>70</v>
      </c>
      <c r="B47" s="7" t="s">
        <v>71</v>
      </c>
      <c r="C47" s="8" t="s">
        <v>8</v>
      </c>
      <c r="D47" s="6"/>
      <c r="E47" s="6" t="n">
        <v>24</v>
      </c>
      <c r="F47" s="7" t="s">
        <v>72</v>
      </c>
      <c r="G47" s="7"/>
      <c r="H47" s="8" t="s">
        <v>54</v>
      </c>
      <c r="I47" s="6"/>
      <c r="J47" s="6"/>
      <c r="K47" s="6"/>
    </row>
    <row r="48" customFormat="false" ht="15" hidden="false" customHeight="false" outlineLevel="0" collapsed="false">
      <c r="A48" s="6"/>
      <c r="B48" s="9" t="s">
        <v>11</v>
      </c>
      <c r="C48" s="10" t="s">
        <v>12</v>
      </c>
      <c r="D48" s="10" t="s">
        <v>13</v>
      </c>
      <c r="E48" s="10"/>
      <c r="F48" s="10" t="s">
        <v>14</v>
      </c>
      <c r="G48" s="10" t="s">
        <v>15</v>
      </c>
      <c r="H48" s="10" t="s">
        <v>16</v>
      </c>
      <c r="I48" s="10" t="s">
        <v>17</v>
      </c>
      <c r="J48" s="10" t="s">
        <v>18</v>
      </c>
      <c r="K48" s="10" t="s">
        <v>19</v>
      </c>
    </row>
    <row r="49" customFormat="false" ht="20.85" hidden="false" customHeight="false" outlineLevel="0" collapsed="false">
      <c r="A49" s="6"/>
      <c r="B49" s="9" t="s">
        <v>73</v>
      </c>
      <c r="C49" s="10" t="n">
        <v>0.8</v>
      </c>
      <c r="D49" s="10" t="s">
        <v>21</v>
      </c>
      <c r="E49" s="10"/>
      <c r="F49" s="10" t="s">
        <v>74</v>
      </c>
      <c r="G49" s="10" t="s">
        <v>57</v>
      </c>
      <c r="H49" s="10" t="n">
        <v>1</v>
      </c>
      <c r="I49" s="10" t="n">
        <v>1</v>
      </c>
      <c r="J49" s="10" t="s">
        <v>58</v>
      </c>
      <c r="K49" s="9" t="s">
        <v>75</v>
      </c>
    </row>
    <row r="50" customFormat="false" ht="13.8" hidden="false" customHeight="false" outlineLevel="0" collapsed="false">
      <c r="A50" s="6"/>
      <c r="B50" s="9" t="s">
        <v>76</v>
      </c>
      <c r="C50" s="10" t="n">
        <v>0.2</v>
      </c>
      <c r="D50" s="10" t="s">
        <v>61</v>
      </c>
      <c r="E50" s="10"/>
      <c r="F50" s="10" t="s">
        <v>77</v>
      </c>
      <c r="G50" s="10" t="s">
        <v>57</v>
      </c>
      <c r="H50" s="10" t="n">
        <v>0.5</v>
      </c>
      <c r="I50" s="10"/>
      <c r="J50" s="10"/>
      <c r="K50" s="10" t="s">
        <v>78</v>
      </c>
    </row>
    <row r="51" customFormat="false" ht="15" hidden="false" customHeight="false" outlineLevel="0" collapsed="false">
      <c r="A51" s="6"/>
      <c r="B51" s="9" t="s">
        <v>79</v>
      </c>
      <c r="C51" s="10" t="n">
        <v>0.2</v>
      </c>
      <c r="D51" s="10" t="s">
        <v>21</v>
      </c>
      <c r="E51" s="10"/>
      <c r="F51" s="10" t="s">
        <v>80</v>
      </c>
      <c r="G51" s="10" t="s">
        <v>57</v>
      </c>
      <c r="H51" s="10"/>
      <c r="I51" s="10" t="n">
        <v>3</v>
      </c>
      <c r="J51" s="10" t="s">
        <v>63</v>
      </c>
      <c r="K51" s="10"/>
    </row>
    <row r="52" customFormat="false" ht="15" hidden="false" customHeight="false" outlineLevel="0" collapsed="false">
      <c r="A52" s="6"/>
      <c r="B52" s="9" t="s">
        <v>81</v>
      </c>
      <c r="C52" s="10" t="n">
        <v>0.05</v>
      </c>
      <c r="D52" s="10" t="s">
        <v>21</v>
      </c>
      <c r="E52" s="11"/>
      <c r="F52" s="6"/>
      <c r="G52" s="6"/>
      <c r="H52" s="6"/>
      <c r="I52" s="6"/>
      <c r="J52" s="6"/>
      <c r="K52" s="6"/>
    </row>
    <row r="53" customFormat="false" ht="15" hidden="false" customHeight="false" outlineLevel="0" collapsed="false">
      <c r="A53" s="6"/>
      <c r="B53" s="13"/>
      <c r="C53" s="6"/>
      <c r="D53" s="6"/>
      <c r="E53" s="6"/>
      <c r="F53" s="6"/>
      <c r="G53" s="6"/>
      <c r="H53" s="6"/>
      <c r="I53" s="6"/>
      <c r="J53" s="6"/>
      <c r="K53" s="6"/>
    </row>
    <row r="54" customFormat="false" ht="15" hidden="false" customHeight="false" outlineLevel="0" collapsed="false">
      <c r="A54" s="6" t="s">
        <v>82</v>
      </c>
      <c r="B54" s="7" t="s">
        <v>83</v>
      </c>
      <c r="C54" s="8" t="s">
        <v>8</v>
      </c>
      <c r="D54" s="6"/>
      <c r="E54" s="6" t="n">
        <v>25</v>
      </c>
      <c r="F54" s="7" t="s">
        <v>84</v>
      </c>
      <c r="G54" s="7"/>
      <c r="H54" s="8" t="s">
        <v>54</v>
      </c>
      <c r="I54" s="6"/>
      <c r="J54" s="6"/>
      <c r="K54" s="6"/>
    </row>
    <row r="55" customFormat="false" ht="15" hidden="false" customHeight="false" outlineLevel="0" collapsed="false">
      <c r="A55" s="6"/>
      <c r="B55" s="9" t="s">
        <v>11</v>
      </c>
      <c r="C55" s="10" t="s">
        <v>12</v>
      </c>
      <c r="D55" s="10" t="s">
        <v>13</v>
      </c>
      <c r="E55" s="10"/>
      <c r="F55" s="10" t="s">
        <v>14</v>
      </c>
      <c r="G55" s="10" t="s">
        <v>15</v>
      </c>
      <c r="H55" s="10" t="s">
        <v>16</v>
      </c>
      <c r="I55" s="10" t="s">
        <v>17</v>
      </c>
      <c r="J55" s="10" t="s">
        <v>18</v>
      </c>
      <c r="K55" s="10" t="s">
        <v>19</v>
      </c>
    </row>
    <row r="56" customFormat="false" ht="15" hidden="false" customHeight="false" outlineLevel="0" collapsed="false">
      <c r="A56" s="6"/>
      <c r="B56" s="9" t="s">
        <v>69</v>
      </c>
      <c r="C56" s="10" t="n">
        <v>0.8</v>
      </c>
      <c r="D56" s="10" t="s">
        <v>21</v>
      </c>
      <c r="E56" s="10"/>
      <c r="F56" s="10" t="s">
        <v>85</v>
      </c>
      <c r="G56" s="10" t="s">
        <v>57</v>
      </c>
      <c r="H56" s="10" t="n">
        <v>1</v>
      </c>
      <c r="I56" s="10" t="n">
        <v>1</v>
      </c>
      <c r="J56" s="10" t="s">
        <v>86</v>
      </c>
      <c r="K56" s="10" t="s">
        <v>87</v>
      </c>
    </row>
    <row r="57" customFormat="false" ht="15" hidden="false" customHeight="false" outlineLevel="0" collapsed="false">
      <c r="A57" s="6"/>
      <c r="B57" s="9" t="s">
        <v>76</v>
      </c>
      <c r="C57" s="10" t="n">
        <v>0.2</v>
      </c>
      <c r="D57" s="10" t="s">
        <v>61</v>
      </c>
      <c r="E57" s="10"/>
      <c r="F57" s="10"/>
      <c r="G57" s="10"/>
      <c r="H57" s="10"/>
      <c r="I57" s="10"/>
      <c r="J57" s="10"/>
      <c r="K57" s="10"/>
    </row>
    <row r="58" customFormat="false" ht="15" hidden="false" customHeight="false" outlineLevel="0" collapsed="false">
      <c r="A58" s="6"/>
      <c r="B58" s="13"/>
      <c r="C58" s="6"/>
      <c r="D58" s="6"/>
      <c r="E58" s="6"/>
      <c r="F58" s="10"/>
      <c r="G58" s="10"/>
      <c r="H58" s="10"/>
      <c r="I58" s="10"/>
      <c r="J58" s="10"/>
      <c r="K58" s="10"/>
    </row>
    <row r="59" customFormat="false" ht="23.25" hidden="false" customHeight="false" outlineLevel="0" collapsed="false">
      <c r="A59" s="6" t="s">
        <v>88</v>
      </c>
      <c r="B59" s="7" t="s">
        <v>89</v>
      </c>
      <c r="C59" s="8" t="s">
        <v>8</v>
      </c>
      <c r="D59" s="6"/>
      <c r="E59" s="6" t="n">
        <v>26</v>
      </c>
      <c r="F59" s="7" t="s">
        <v>90</v>
      </c>
      <c r="G59" s="7"/>
      <c r="H59" s="8" t="s">
        <v>54</v>
      </c>
      <c r="I59" s="6"/>
      <c r="J59" s="6"/>
      <c r="K59" s="6"/>
    </row>
    <row r="60" customFormat="false" ht="15" hidden="false" customHeight="false" outlineLevel="0" collapsed="false">
      <c r="A60" s="6"/>
      <c r="B60" s="9" t="s">
        <v>11</v>
      </c>
      <c r="C60" s="10" t="s">
        <v>12</v>
      </c>
      <c r="D60" s="10" t="s">
        <v>13</v>
      </c>
      <c r="E60" s="10"/>
      <c r="F60" s="10" t="s">
        <v>14</v>
      </c>
      <c r="G60" s="10" t="s">
        <v>15</v>
      </c>
      <c r="H60" s="10" t="s">
        <v>16</v>
      </c>
      <c r="I60" s="10" t="s">
        <v>17</v>
      </c>
      <c r="J60" s="10" t="s">
        <v>18</v>
      </c>
      <c r="K60" s="10" t="s">
        <v>19</v>
      </c>
    </row>
    <row r="61" customFormat="false" ht="34.5" hidden="false" customHeight="false" outlineLevel="0" collapsed="false">
      <c r="A61" s="6"/>
      <c r="B61" s="9" t="s">
        <v>91</v>
      </c>
      <c r="C61" s="10" t="n">
        <v>0.8</v>
      </c>
      <c r="D61" s="10" t="s">
        <v>21</v>
      </c>
      <c r="E61" s="10"/>
      <c r="F61" s="10" t="s">
        <v>92</v>
      </c>
      <c r="G61" s="10" t="s">
        <v>57</v>
      </c>
      <c r="H61" s="10" t="n">
        <v>2</v>
      </c>
      <c r="I61" s="10" t="n">
        <v>3</v>
      </c>
      <c r="J61" s="10" t="s">
        <v>93</v>
      </c>
      <c r="K61" s="9" t="s">
        <v>94</v>
      </c>
    </row>
    <row r="62" customFormat="false" ht="15" hidden="false" customHeight="false" outlineLevel="0" collapsed="false">
      <c r="A62" s="6"/>
      <c r="B62" s="9" t="s">
        <v>95</v>
      </c>
      <c r="C62" s="10" t="n">
        <v>0.2</v>
      </c>
      <c r="D62" s="10" t="s">
        <v>61</v>
      </c>
      <c r="E62" s="10"/>
      <c r="F62" s="10" t="s">
        <v>96</v>
      </c>
      <c r="G62" s="10" t="s">
        <v>57</v>
      </c>
      <c r="H62" s="10" t="n">
        <v>2</v>
      </c>
      <c r="I62" s="10" t="n">
        <v>2</v>
      </c>
      <c r="J62" s="10" t="s">
        <v>93</v>
      </c>
      <c r="K62" s="10" t="s">
        <v>97</v>
      </c>
    </row>
    <row r="63" customFormat="false" ht="15" hidden="false" customHeight="false" outlineLevel="0" collapsed="false">
      <c r="A63" s="6"/>
      <c r="B63" s="9" t="s">
        <v>98</v>
      </c>
      <c r="C63" s="10" t="n">
        <v>0.2</v>
      </c>
      <c r="D63" s="10" t="s">
        <v>21</v>
      </c>
      <c r="E63" s="10"/>
      <c r="F63" s="10"/>
      <c r="G63" s="10"/>
      <c r="H63" s="10"/>
      <c r="I63" s="10"/>
      <c r="J63" s="10"/>
      <c r="K63" s="10"/>
    </row>
    <row r="64" customFormat="false" ht="15" hidden="false" customHeight="false" outlineLevel="0" collapsed="false">
      <c r="A64" s="6"/>
      <c r="B64" s="9" t="s">
        <v>81</v>
      </c>
      <c r="C64" s="10" t="n">
        <v>0.05</v>
      </c>
      <c r="D64" s="10" t="s">
        <v>21</v>
      </c>
      <c r="E64" s="11"/>
      <c r="F64" s="6"/>
      <c r="G64" s="6"/>
      <c r="H64" s="6"/>
      <c r="I64" s="6"/>
      <c r="J64" s="6"/>
      <c r="K64" s="6"/>
    </row>
    <row r="65" customFormat="false" ht="15" hidden="false" customHeight="false" outlineLevel="0" collapsed="false">
      <c r="A65" s="6"/>
      <c r="B65" s="9" t="s">
        <v>97</v>
      </c>
      <c r="C65" s="10" t="n">
        <v>0.2</v>
      </c>
      <c r="D65" s="10" t="s">
        <v>99</v>
      </c>
      <c r="E65" s="11"/>
      <c r="F65" s="6"/>
      <c r="G65" s="6"/>
      <c r="H65" s="6"/>
      <c r="I65" s="6"/>
      <c r="J65" s="6"/>
      <c r="K65" s="6"/>
    </row>
    <row r="66" customFormat="false" ht="15" hidden="false" customHeight="false" outlineLevel="0" collapsed="false">
      <c r="A66" s="6"/>
      <c r="B66" s="13"/>
      <c r="C66" s="6"/>
      <c r="D66" s="6"/>
      <c r="E66" s="6"/>
      <c r="F66" s="6"/>
      <c r="G66" s="6"/>
      <c r="H66" s="6"/>
      <c r="I66" s="6"/>
      <c r="J66" s="6"/>
      <c r="K66" s="6"/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D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3" activeCellId="0" sqref="C2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55.85"/>
  </cols>
  <sheetData>
    <row r="4" customFormat="false" ht="15" hidden="false" customHeight="false" outlineLevel="0" collapsed="false">
      <c r="A4" s="1" t="s">
        <v>100</v>
      </c>
      <c r="B4" s="15" t="s">
        <v>101</v>
      </c>
      <c r="C4" s="1" t="s">
        <v>102</v>
      </c>
      <c r="D4" s="1" t="s">
        <v>13</v>
      </c>
    </row>
    <row r="5" customFormat="false" ht="15" hidden="false" customHeight="false" outlineLevel="0" collapsed="false">
      <c r="A5" s="1"/>
      <c r="B5" s="4" t="s">
        <v>103</v>
      </c>
      <c r="C5" s="1" t="n">
        <v>20</v>
      </c>
      <c r="D5" s="1" t="s">
        <v>21</v>
      </c>
    </row>
    <row r="6" customFormat="false" ht="15" hidden="false" customHeight="false" outlineLevel="0" collapsed="false">
      <c r="A6" s="1"/>
      <c r="B6" s="4" t="s">
        <v>104</v>
      </c>
      <c r="C6" s="1" t="n">
        <v>50</v>
      </c>
      <c r="D6" s="1" t="s">
        <v>21</v>
      </c>
    </row>
    <row r="7" customFormat="false" ht="15" hidden="false" customHeight="false" outlineLevel="0" collapsed="false">
      <c r="A7" s="1"/>
      <c r="B7" s="4" t="s">
        <v>105</v>
      </c>
      <c r="C7" s="1" t="n">
        <v>10</v>
      </c>
      <c r="D7" s="1" t="s">
        <v>21</v>
      </c>
    </row>
    <row r="8" customFormat="false" ht="15" hidden="false" customHeight="false" outlineLevel="0" collapsed="false">
      <c r="B8" s="5"/>
    </row>
    <row r="9" customFormat="false" ht="15" hidden="false" customHeight="false" outlineLevel="0" collapsed="false">
      <c r="A9" s="1" t="s">
        <v>106</v>
      </c>
      <c r="B9" s="15" t="s">
        <v>107</v>
      </c>
      <c r="C9" s="1"/>
      <c r="D9" s="1"/>
    </row>
    <row r="10" customFormat="false" ht="30" hidden="false" customHeight="false" outlineLevel="0" collapsed="false">
      <c r="A10" s="1"/>
      <c r="B10" s="4" t="s">
        <v>108</v>
      </c>
      <c r="C10" s="1" t="n">
        <v>20</v>
      </c>
      <c r="D10" s="1"/>
    </row>
    <row r="11" customFormat="false" ht="15" hidden="false" customHeight="false" outlineLevel="0" collapsed="false">
      <c r="B11" s="5"/>
    </row>
    <row r="12" customFormat="false" ht="15" hidden="false" customHeight="false" outlineLevel="0" collapsed="false">
      <c r="A12" s="1" t="s">
        <v>109</v>
      </c>
      <c r="B12" s="15" t="s">
        <v>110</v>
      </c>
      <c r="C12" s="1"/>
      <c r="D12" s="1"/>
    </row>
    <row r="13" customFormat="false" ht="15" hidden="false" customHeight="false" outlineLevel="0" collapsed="false">
      <c r="A13" s="1"/>
      <c r="B13" s="4" t="s">
        <v>111</v>
      </c>
      <c r="C13" s="1" t="n">
        <v>60</v>
      </c>
      <c r="D13" s="1" t="s">
        <v>21</v>
      </c>
    </row>
    <row r="14" customFormat="false" ht="15" hidden="false" customHeight="false" outlineLevel="0" collapsed="false">
      <c r="A14" s="1"/>
      <c r="B14" s="4" t="s">
        <v>112</v>
      </c>
      <c r="C14" s="1" t="n">
        <v>2</v>
      </c>
      <c r="D14" s="1" t="s">
        <v>21</v>
      </c>
    </row>
    <row r="15" customFormat="false" ht="15" hidden="false" customHeight="false" outlineLevel="0" collapsed="false">
      <c r="A15" s="1"/>
      <c r="B15" s="4" t="s">
        <v>40</v>
      </c>
      <c r="C15" s="1" t="n">
        <v>70</v>
      </c>
      <c r="D15" s="1" t="s">
        <v>21</v>
      </c>
    </row>
    <row r="16" customFormat="false" ht="15" hidden="false" customHeight="false" outlineLevel="0" collapsed="false">
      <c r="B16" s="5"/>
    </row>
    <row r="17" customFormat="false" ht="15" hidden="false" customHeight="false" outlineLevel="0" collapsed="false">
      <c r="A17" s="1" t="s">
        <v>113</v>
      </c>
      <c r="B17" s="15" t="s">
        <v>114</v>
      </c>
      <c r="C17" s="1"/>
      <c r="D17" s="1"/>
    </row>
    <row r="18" customFormat="false" ht="30" hidden="false" customHeight="false" outlineLevel="0" collapsed="false">
      <c r="A18" s="1"/>
      <c r="B18" s="4" t="s">
        <v>108</v>
      </c>
      <c r="C18" s="1" t="n">
        <v>20</v>
      </c>
      <c r="D18" s="1"/>
    </row>
    <row r="19" customFormat="false" ht="15" hidden="false" customHeight="false" outlineLevel="0" collapsed="false">
      <c r="B19" s="5"/>
    </row>
    <row r="20" customFormat="false" ht="15" hidden="false" customHeight="false" outlineLevel="0" collapsed="false">
      <c r="B20" s="5"/>
    </row>
    <row r="21" customFormat="false" ht="15" hidden="false" customHeight="false" outlineLevel="0" collapsed="false">
      <c r="A21" s="1" t="s">
        <v>115</v>
      </c>
      <c r="B21" s="15" t="s">
        <v>116</v>
      </c>
      <c r="C21" s="1"/>
      <c r="D21" s="1"/>
    </row>
    <row r="22" customFormat="false" ht="15" hidden="false" customHeight="false" outlineLevel="0" collapsed="false">
      <c r="A22" s="1"/>
      <c r="B22" s="4" t="s">
        <v>20</v>
      </c>
      <c r="C22" s="1" t="n">
        <v>60</v>
      </c>
      <c r="D22" s="1" t="s">
        <v>21</v>
      </c>
    </row>
    <row r="23" customFormat="false" ht="15" hidden="false" customHeight="false" outlineLevel="0" collapsed="false">
      <c r="A23" s="1"/>
      <c r="B23" s="4" t="s">
        <v>32</v>
      </c>
      <c r="C23" s="1" t="n">
        <v>2</v>
      </c>
      <c r="D23" s="1" t="s">
        <v>21</v>
      </c>
    </row>
    <row r="24" customFormat="false" ht="15" hidden="false" customHeight="false" outlineLevel="0" collapsed="false">
      <c r="A24" s="1"/>
      <c r="B24" s="4" t="s">
        <v>117</v>
      </c>
      <c r="C24" s="1" t="n">
        <v>70</v>
      </c>
      <c r="D24" s="1" t="s">
        <v>21</v>
      </c>
    </row>
    <row r="25" customFormat="false" ht="15" hidden="false" customHeight="false" outlineLevel="0" collapsed="false">
      <c r="A25" s="1"/>
      <c r="B25" s="4" t="s">
        <v>26</v>
      </c>
      <c r="C25" s="1" t="n">
        <v>80</v>
      </c>
      <c r="D25" s="1" t="s">
        <v>118</v>
      </c>
    </row>
    <row r="26" customFormat="false" ht="15" hidden="false" customHeight="false" outlineLevel="0" collapsed="false">
      <c r="A26" s="1"/>
      <c r="B26" s="4" t="s">
        <v>30</v>
      </c>
      <c r="C26" s="1" t="n">
        <v>10</v>
      </c>
      <c r="D26" s="1" t="s">
        <v>21</v>
      </c>
    </row>
    <row r="27" customFormat="false" ht="15" hidden="false" customHeight="false" outlineLevel="0" collapsed="false">
      <c r="A27" s="1"/>
      <c r="B27" s="4" t="s">
        <v>119</v>
      </c>
      <c r="C27" s="1" t="n">
        <v>2</v>
      </c>
      <c r="D27" s="1" t="s">
        <v>21</v>
      </c>
    </row>
    <row r="28" customFormat="false" ht="15" hidden="false" customHeight="false" outlineLevel="0" collapsed="false">
      <c r="A28" s="1"/>
      <c r="B28" s="4" t="s">
        <v>45</v>
      </c>
      <c r="C28" s="1" t="n">
        <v>50</v>
      </c>
      <c r="D28" s="1" t="s">
        <v>21</v>
      </c>
    </row>
    <row r="29" customFormat="false" ht="15" hidden="false" customHeight="false" outlineLevel="0" collapsed="false">
      <c r="A29" s="1"/>
      <c r="B29" s="4" t="s">
        <v>32</v>
      </c>
      <c r="C29" s="1" t="n">
        <v>10</v>
      </c>
      <c r="D29" s="1" t="s">
        <v>21</v>
      </c>
    </row>
    <row r="30" customFormat="false" ht="15" hidden="false" customHeight="false" outlineLevel="0" collapsed="false">
      <c r="A30" s="1"/>
      <c r="B30" s="4" t="s">
        <v>50</v>
      </c>
      <c r="C30" s="1" t="n">
        <v>100</v>
      </c>
      <c r="D30" s="1" t="s">
        <v>120</v>
      </c>
    </row>
    <row r="31" customFormat="false" ht="15" hidden="false" customHeight="false" outlineLevel="0" collapsed="false">
      <c r="A31" s="1"/>
      <c r="B31" s="4" t="s">
        <v>121</v>
      </c>
      <c r="C31" s="1" t="n">
        <v>20</v>
      </c>
      <c r="D31" s="1" t="s">
        <v>21</v>
      </c>
    </row>
    <row r="32" customFormat="false" ht="15" hidden="false" customHeight="false" outlineLevel="0" collapsed="false">
      <c r="A32" s="1"/>
      <c r="B32" s="4" t="s">
        <v>122</v>
      </c>
      <c r="C32" s="1" t="n">
        <v>5</v>
      </c>
      <c r="D32" s="1" t="s">
        <v>21</v>
      </c>
    </row>
    <row r="33" customFormat="false" ht="15" hidden="false" customHeight="false" outlineLevel="0" collapsed="false">
      <c r="A33" s="1"/>
      <c r="B33" s="4"/>
      <c r="C33" s="1"/>
      <c r="D33" s="1"/>
    </row>
    <row r="34" customFormat="false" ht="15" hidden="false" customHeight="false" outlineLevel="0" collapsed="false">
      <c r="B34" s="5"/>
    </row>
    <row r="35" customFormat="false" ht="15" hidden="false" customHeight="false" outlineLevel="0" collapsed="false">
      <c r="A35" s="1" t="s">
        <v>123</v>
      </c>
      <c r="B35" s="15" t="s">
        <v>124</v>
      </c>
      <c r="C35" s="1"/>
      <c r="D35" s="1"/>
    </row>
    <row r="36" customFormat="false" ht="30" hidden="false" customHeight="false" outlineLevel="0" collapsed="false">
      <c r="A36" s="1"/>
      <c r="B36" s="4" t="s">
        <v>108</v>
      </c>
      <c r="C36" s="1" t="n">
        <v>20</v>
      </c>
      <c r="D36" s="1"/>
    </row>
    <row r="38" customFormat="false" ht="13.8" hidden="false" customHeight="false" outlineLevel="0" collapsed="false">
      <c r="B38" s="1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D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9" activeCellId="0" sqref="D9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56.85"/>
  </cols>
  <sheetData>
    <row r="3" customFormat="false" ht="15" hidden="false" customHeight="false" outlineLevel="0" collapsed="false">
      <c r="A3" s="0" t="s">
        <v>125</v>
      </c>
      <c r="B3" s="17" t="s">
        <v>126</v>
      </c>
      <c r="C3" s="1"/>
      <c r="D3" s="1"/>
    </row>
    <row r="4" customFormat="false" ht="15" hidden="false" customHeight="false" outlineLevel="0" collapsed="false">
      <c r="B4" s="1" t="s">
        <v>127</v>
      </c>
      <c r="C4" s="1" t="n">
        <v>500</v>
      </c>
      <c r="D4" s="1" t="s">
        <v>61</v>
      </c>
    </row>
    <row r="5" customFormat="false" ht="15" hidden="false" customHeight="false" outlineLevel="0" collapsed="false">
      <c r="B5" s="1" t="s">
        <v>128</v>
      </c>
      <c r="C5" s="1" t="n">
        <v>100</v>
      </c>
      <c r="D5" s="1" t="s">
        <v>61</v>
      </c>
    </row>
    <row r="6" customFormat="false" ht="15" hidden="false" customHeight="false" outlineLevel="0" collapsed="false">
      <c r="B6" s="1" t="s">
        <v>129</v>
      </c>
      <c r="C6" s="1" t="n">
        <v>300</v>
      </c>
      <c r="D6" s="1" t="s">
        <v>61</v>
      </c>
    </row>
    <row r="7" customFormat="false" ht="15" hidden="false" customHeight="false" outlineLevel="0" collapsed="false">
      <c r="B7" s="1" t="s">
        <v>69</v>
      </c>
      <c r="C7" s="1" t="n">
        <v>100</v>
      </c>
      <c r="D7" s="1" t="s">
        <v>61</v>
      </c>
    </row>
    <row r="8" customFormat="false" ht="15" hidden="false" customHeight="false" outlineLevel="0" collapsed="false">
      <c r="B8" s="1" t="s">
        <v>73</v>
      </c>
      <c r="C8" s="1" t="n">
        <v>200</v>
      </c>
      <c r="D8" s="1" t="s">
        <v>61</v>
      </c>
    </row>
    <row r="9" customFormat="false" ht="15" hidden="false" customHeight="false" outlineLevel="0" collapsed="false">
      <c r="B9" s="1" t="s">
        <v>130</v>
      </c>
      <c r="C9" s="1" t="n">
        <v>150</v>
      </c>
      <c r="D9" s="1" t="s">
        <v>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6" activeCellId="0" sqref="D26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1.75"/>
    <col collapsed="false" customWidth="true" hidden="false" outlineLevel="0" max="2" min="2" style="0" width="24.72"/>
    <col collapsed="false" customWidth="true" hidden="false" outlineLevel="0" max="4" min="4" style="0" width="19.44"/>
    <col collapsed="false" customWidth="true" hidden="false" outlineLevel="0" max="5" min="5" style="0" width="19.51"/>
    <col collapsed="false" customWidth="true" hidden="false" outlineLevel="0" max="6" min="6" style="0" width="14.55"/>
    <col collapsed="false" customWidth="true" hidden="false" outlineLevel="0" max="7" min="7" style="0" width="12.45"/>
    <col collapsed="false" customWidth="true" hidden="false" outlineLevel="0" max="8" min="8" style="0" width="12.01"/>
    <col collapsed="false" customWidth="true" hidden="false" outlineLevel="0" max="9" min="9" style="0" width="18.19"/>
    <col collapsed="false" customWidth="true" hidden="false" outlineLevel="0" max="10" min="10" style="0" width="14.02"/>
  </cols>
  <sheetData>
    <row r="1" customFormat="false" ht="13.8" hidden="false" customHeight="false" outlineLevel="0" collapsed="false">
      <c r="A1" s="18"/>
    </row>
    <row r="2" customFormat="false" ht="12.8" hidden="false" customHeight="false" outlineLevel="0" collapsed="false"/>
    <row r="6" customFormat="false" ht="50.1" hidden="false" customHeight="true" outlineLevel="0" collapsed="false">
      <c r="C6" s="19" t="s">
        <v>131</v>
      </c>
      <c r="D6" s="19" t="s">
        <v>132</v>
      </c>
      <c r="E6" s="19" t="s">
        <v>133</v>
      </c>
      <c r="F6" s="19" t="s">
        <v>134</v>
      </c>
      <c r="G6" s="19" t="s">
        <v>135</v>
      </c>
      <c r="H6" s="19" t="s">
        <v>136</v>
      </c>
      <c r="I6" s="19" t="s">
        <v>137</v>
      </c>
      <c r="J6" s="20" t="s">
        <v>138</v>
      </c>
    </row>
    <row r="7" customFormat="false" ht="13.8" hidden="false" customHeight="true" outlineLevel="0" collapsed="false">
      <c r="B7" s="1" t="s">
        <v>127</v>
      </c>
      <c r="C7" s="0" t="s">
        <v>21</v>
      </c>
      <c r="D7" s="0" t="n">
        <f aca="false">СкладОстатки!C5</f>
        <v>20</v>
      </c>
      <c r="E7" s="0" t="n">
        <f aca="false">(СкладОстатки!$C$10 /100) * F7</f>
        <v>100</v>
      </c>
      <c r="F7" s="0" t="n">
        <f aca="false">ЗаказыКлиентов!C4</f>
        <v>500</v>
      </c>
      <c r="G7" s="0" t="n">
        <f aca="false">I7+F7-D7+E7</f>
        <v>580</v>
      </c>
      <c r="H7" s="0" t="n">
        <v>0</v>
      </c>
      <c r="I7" s="0" t="n">
        <v>0</v>
      </c>
      <c r="J7" s="0" t="s">
        <v>139</v>
      </c>
    </row>
    <row r="8" customFormat="false" ht="13.8" hidden="false" customHeight="false" outlineLevel="0" collapsed="false">
      <c r="B8" s="1" t="s">
        <v>128</v>
      </c>
      <c r="C8" s="0" t="s">
        <v>21</v>
      </c>
      <c r="D8" s="0" t="n">
        <f aca="false">СкладОстатки!C7</f>
        <v>10</v>
      </c>
      <c r="E8" s="0" t="n">
        <f aca="false">(СкладОстатки!$C$10 /100) * F8</f>
        <v>20</v>
      </c>
      <c r="F8" s="0" t="n">
        <f aca="false">ЗаказыКлиентов!C5</f>
        <v>100</v>
      </c>
      <c r="G8" s="0" t="n">
        <f aca="false">I8+F8-D8+E8</f>
        <v>110</v>
      </c>
      <c r="H8" s="0" t="n">
        <v>0</v>
      </c>
      <c r="I8" s="0" t="n">
        <v>0</v>
      </c>
      <c r="J8" s="21" t="s">
        <v>139</v>
      </c>
    </row>
    <row r="9" customFormat="false" ht="13.8" hidden="false" customHeight="false" outlineLevel="0" collapsed="false">
      <c r="B9" s="1" t="s">
        <v>129</v>
      </c>
      <c r="C9" s="0" t="s">
        <v>21</v>
      </c>
      <c r="D9" s="0" t="n">
        <v>0</v>
      </c>
      <c r="E9" s="0" t="n">
        <f aca="false">(СкладОстатки!$C$10 /100) * F9</f>
        <v>60</v>
      </c>
      <c r="F9" s="0" t="n">
        <f aca="false">ЗаказыКлиентов!C6</f>
        <v>300</v>
      </c>
      <c r="G9" s="0" t="n">
        <f aca="false">I9+F9-D9+E9</f>
        <v>360</v>
      </c>
      <c r="H9" s="0" t="n">
        <v>0</v>
      </c>
      <c r="I9" s="0" t="n">
        <v>0</v>
      </c>
      <c r="J9" s="21" t="s">
        <v>139</v>
      </c>
    </row>
    <row r="10" customFormat="false" ht="13.8" hidden="false" customHeight="false" outlineLevel="0" collapsed="false">
      <c r="B10" s="1" t="s">
        <v>130</v>
      </c>
      <c r="C10" s="0" t="s">
        <v>21</v>
      </c>
      <c r="D10" s="0" t="n">
        <f aca="false">СкладОстатки!C6</f>
        <v>50</v>
      </c>
      <c r="E10" s="0" t="n">
        <f aca="false">(СкладОстатки!$C$10 /100) * F10</f>
        <v>30</v>
      </c>
      <c r="F10" s="0" t="n">
        <f aca="false">ЗаказыКлиентов!C9</f>
        <v>150</v>
      </c>
      <c r="G10" s="0" t="n">
        <f aca="false">I10+F10-D10+E10</f>
        <v>130</v>
      </c>
      <c r="H10" s="0" t="n">
        <v>0</v>
      </c>
      <c r="I10" s="0" t="n">
        <v>0</v>
      </c>
      <c r="J10" s="21" t="s">
        <v>139</v>
      </c>
    </row>
    <row r="11" customFormat="false" ht="13.8" hidden="false" customHeight="false" outlineLevel="0" collapsed="false">
      <c r="B11" s="1" t="s">
        <v>69</v>
      </c>
      <c r="C11" s="0" t="s">
        <v>21</v>
      </c>
      <c r="D11" s="0" t="n">
        <f aca="false">СкладОстатки!C14</f>
        <v>2</v>
      </c>
      <c r="E11" s="0" t="n">
        <f aca="false">(СкладОстатки!$C$18 / 100) * F11</f>
        <v>20</v>
      </c>
      <c r="F11" s="0" t="n">
        <f aca="false">ЗаказыКлиентов!C7</f>
        <v>100</v>
      </c>
      <c r="G11" s="0" t="n">
        <f aca="false">I11+F11-D11+E11</f>
        <v>279.8</v>
      </c>
      <c r="H11" s="0" t="n">
        <v>0</v>
      </c>
      <c r="I11" s="0" t="n">
        <f aca="false">G8*G37 + G9*G44 + G15*G61</f>
        <v>161.8</v>
      </c>
      <c r="J11" s="0" t="s">
        <v>140</v>
      </c>
    </row>
    <row r="12" customFormat="false" ht="13.8" hidden="false" customHeight="false" outlineLevel="0" collapsed="false">
      <c r="B12" s="1" t="s">
        <v>73</v>
      </c>
      <c r="C12" s="0" t="s">
        <v>21</v>
      </c>
      <c r="D12" s="0" t="n">
        <v>0</v>
      </c>
      <c r="E12" s="0" t="n">
        <f aca="false">(СкладОстатки!$C$18 / 100) * F12</f>
        <v>40</v>
      </c>
      <c r="F12" s="0" t="n">
        <f aca="false">ЗаказыКлиентов!C8</f>
        <v>200</v>
      </c>
      <c r="G12" s="0" t="n">
        <f aca="false">I12+F12-D12+E12</f>
        <v>704</v>
      </c>
      <c r="H12" s="0" t="n">
        <v>0</v>
      </c>
      <c r="I12" s="0" t="n">
        <f aca="false">G7*C36</f>
        <v>464</v>
      </c>
      <c r="J12" s="21" t="s">
        <v>140</v>
      </c>
    </row>
    <row r="13" customFormat="false" ht="14.9" hidden="false" customHeight="false" outlineLevel="0" collapsed="false">
      <c r="B13" s="4" t="s">
        <v>67</v>
      </c>
      <c r="C13" s="0" t="s">
        <v>21</v>
      </c>
      <c r="D13" s="0" t="n">
        <v>0</v>
      </c>
      <c r="E13" s="0" t="n">
        <v>0</v>
      </c>
      <c r="F13" s="0" t="n">
        <v>0</v>
      </c>
      <c r="G13" s="0" t="n">
        <f aca="false">I13+F13-D13+E13</f>
        <v>77</v>
      </c>
      <c r="H13" s="0" t="n">
        <v>0</v>
      </c>
      <c r="I13" s="0" t="n">
        <f aca="false">G8*G36</f>
        <v>77</v>
      </c>
      <c r="J13" s="21" t="s">
        <v>140</v>
      </c>
    </row>
    <row r="14" customFormat="false" ht="14.9" hidden="false" customHeight="false" outlineLevel="0" collapsed="false">
      <c r="B14" s="4" t="s">
        <v>55</v>
      </c>
      <c r="C14" s="0" t="s">
        <v>21</v>
      </c>
      <c r="D14" s="0" t="n">
        <f aca="false">СкладОстатки!C13</f>
        <v>60</v>
      </c>
      <c r="E14" s="0" t="n">
        <f aca="false">F14 * СкладОстатки!C18</f>
        <v>0</v>
      </c>
      <c r="F14" s="0" t="n">
        <v>0</v>
      </c>
      <c r="G14" s="0" t="n">
        <f aca="false">I14+F14-D14+E14</f>
        <v>192</v>
      </c>
      <c r="H14" s="0" t="n">
        <v>0</v>
      </c>
      <c r="I14" s="0" t="n">
        <f aca="false">G9*G43</f>
        <v>252</v>
      </c>
      <c r="J14" s="21" t="s">
        <v>140</v>
      </c>
    </row>
    <row r="15" customFormat="false" ht="13.8" hidden="false" customHeight="false" outlineLevel="0" collapsed="false">
      <c r="B15" s="22" t="s">
        <v>95</v>
      </c>
      <c r="C15" s="0" t="s">
        <v>21</v>
      </c>
      <c r="D15" s="0" t="n">
        <v>0</v>
      </c>
      <c r="E15" s="0" t="n">
        <v>0</v>
      </c>
      <c r="F15" s="0" t="n">
        <v>0</v>
      </c>
      <c r="G15" s="0" t="n">
        <f aca="false">I15+F15-D15+E15</f>
        <v>26</v>
      </c>
      <c r="H15" s="0" t="n">
        <v>0</v>
      </c>
      <c r="I15" s="0" t="n">
        <f aca="false">G10*G53</f>
        <v>26</v>
      </c>
      <c r="J15" s="0" t="s">
        <v>140</v>
      </c>
    </row>
    <row r="16" customFormat="false" ht="13.8" hidden="false" customHeight="false" outlineLevel="0" collapsed="false">
      <c r="B16" s="4" t="s">
        <v>76</v>
      </c>
      <c r="C16" s="0" t="s">
        <v>21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f aca="false">I16-D16+E16</f>
        <v>116</v>
      </c>
      <c r="I16" s="0" t="n">
        <f aca="false">G7*C37</f>
        <v>116</v>
      </c>
      <c r="J16" s="0" t="s">
        <v>11</v>
      </c>
    </row>
    <row r="17" customFormat="false" ht="13.8" hidden="false" customHeight="false" outlineLevel="0" collapsed="false">
      <c r="B17" s="4" t="s">
        <v>79</v>
      </c>
      <c r="C17" s="0" t="s">
        <v>21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f aca="false">I17-D17+E17</f>
        <v>116</v>
      </c>
      <c r="I17" s="0" t="n">
        <f aca="false">G7*C38</f>
        <v>116</v>
      </c>
      <c r="J17" s="0" t="s">
        <v>11</v>
      </c>
    </row>
    <row r="18" customFormat="false" ht="13.8" hidden="false" customHeight="false" outlineLevel="0" collapsed="false">
      <c r="B18" s="4" t="s">
        <v>81</v>
      </c>
      <c r="C18" s="0" t="s">
        <v>21</v>
      </c>
      <c r="D18" s="0" t="n">
        <f aca="false">СкладОстатки!C32</f>
        <v>5</v>
      </c>
      <c r="E18" s="0" t="n">
        <f aca="false">F18*СкладОстатки!C36</f>
        <v>0</v>
      </c>
      <c r="F18" s="0" t="n">
        <v>0</v>
      </c>
      <c r="G18" s="0" t="n">
        <v>0</v>
      </c>
      <c r="H18" s="0" t="n">
        <f aca="false">I18-D18+E18</f>
        <v>30.5</v>
      </c>
      <c r="I18" s="0" t="n">
        <f aca="false">G7*C39+G10*G55</f>
        <v>35.5</v>
      </c>
      <c r="J18" s="0" t="s">
        <v>11</v>
      </c>
    </row>
    <row r="19" customFormat="false" ht="14.9" hidden="false" customHeight="false" outlineLevel="0" collapsed="false">
      <c r="B19" s="4" t="s">
        <v>91</v>
      </c>
      <c r="C19" s="0" t="s">
        <v>21</v>
      </c>
      <c r="D19" s="0" t="n">
        <v>70</v>
      </c>
      <c r="E19" s="0" t="n">
        <v>0</v>
      </c>
      <c r="F19" s="0" t="n">
        <v>0</v>
      </c>
      <c r="G19" s="0" t="n">
        <v>0</v>
      </c>
      <c r="H19" s="0" t="n">
        <f aca="false">I19-D19+E19</f>
        <v>456.4</v>
      </c>
      <c r="I19" s="0" t="n">
        <f aca="false">G12*C52+G10*G52</f>
        <v>526.4</v>
      </c>
      <c r="J19" s="0" t="s">
        <v>11</v>
      </c>
    </row>
    <row r="20" customFormat="false" ht="13.8" hidden="false" customHeight="false" outlineLevel="0" collapsed="false">
      <c r="B20" s="22" t="s">
        <v>141</v>
      </c>
      <c r="C20" s="0" t="s">
        <v>21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f aca="false">I20-D20+E20</f>
        <v>251.82</v>
      </c>
      <c r="I20" s="0" t="n">
        <f aca="false">G11*C43</f>
        <v>251.82</v>
      </c>
      <c r="J20" s="0" t="s">
        <v>11</v>
      </c>
    </row>
    <row r="21" customFormat="false" ht="13.8" hidden="false" customHeight="false" outlineLevel="0" collapsed="false">
      <c r="B21" s="22" t="s">
        <v>142</v>
      </c>
      <c r="C21" s="0" t="s">
        <v>118</v>
      </c>
      <c r="D21" s="0" t="n">
        <f aca="false">СкладОстатки!C25</f>
        <v>80</v>
      </c>
      <c r="E21" s="0" t="n">
        <v>0</v>
      </c>
      <c r="F21" s="0" t="n">
        <v>0</v>
      </c>
      <c r="G21" s="0" t="n">
        <v>0</v>
      </c>
      <c r="H21" s="0" t="n">
        <f aca="false">I21-D21+E21</f>
        <v>2145.8</v>
      </c>
      <c r="I21" s="0" t="n">
        <f aca="false">G11*C44+G12*C53+G14*C62+G13*C71</f>
        <v>2225.8</v>
      </c>
      <c r="J21" s="0" t="s">
        <v>11</v>
      </c>
    </row>
    <row r="22" customFormat="false" ht="13.8" hidden="false" customHeight="false" outlineLevel="0" collapsed="false">
      <c r="B22" s="23" t="s">
        <v>143</v>
      </c>
      <c r="C22" s="0" t="s">
        <v>21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f aca="false">I22-D22+E22</f>
        <v>5.596</v>
      </c>
      <c r="I22" s="0" t="n">
        <f aca="false">G11*C45</f>
        <v>5.596</v>
      </c>
      <c r="J22" s="0" t="s">
        <v>11</v>
      </c>
    </row>
    <row r="23" customFormat="false" ht="13.8" hidden="false" customHeight="false" outlineLevel="0" collapsed="false">
      <c r="A23" s="21"/>
      <c r="B23" s="22" t="s">
        <v>144</v>
      </c>
      <c r="C23" s="0" t="s">
        <v>21</v>
      </c>
      <c r="D23" s="0" t="n">
        <f aca="false">СкладОстатки!C23</f>
        <v>2</v>
      </c>
      <c r="E23" s="0" t="n">
        <v>0</v>
      </c>
      <c r="F23" s="0" t="n">
        <v>0</v>
      </c>
      <c r="G23" s="0" t="n">
        <v>0</v>
      </c>
      <c r="H23" s="0" t="n">
        <f aca="false">D23-I23</f>
        <v>0.4674</v>
      </c>
      <c r="I23" s="0" t="n">
        <f aca="false">G11*C46+G12*C56+G14*C65+G13*C74</f>
        <v>1.5326</v>
      </c>
      <c r="J23" s="0" t="s">
        <v>11</v>
      </c>
    </row>
    <row r="24" customFormat="false" ht="13.8" hidden="false" customHeight="false" outlineLevel="0" collapsed="false">
      <c r="B24" s="22" t="s">
        <v>145</v>
      </c>
      <c r="C24" s="0" t="s">
        <v>21</v>
      </c>
      <c r="D24" s="0" t="n">
        <f aca="false">СкладОстатки!C30  / 1000</f>
        <v>0.1</v>
      </c>
      <c r="E24" s="0" t="n">
        <v>0</v>
      </c>
      <c r="F24" s="0" t="n">
        <v>0</v>
      </c>
      <c r="G24" s="0" t="n">
        <v>0</v>
      </c>
      <c r="H24" s="0" t="n">
        <f aca="false">I24-D24+E24</f>
        <v>0.7394</v>
      </c>
      <c r="I24" s="0" t="n">
        <f aca="false">G11 *C47</f>
        <v>0.8394</v>
      </c>
      <c r="J24" s="0" t="s">
        <v>11</v>
      </c>
    </row>
    <row r="25" customFormat="false" ht="13.8" hidden="false" customHeight="false" outlineLevel="0" collapsed="false">
      <c r="B25" s="22" t="s">
        <v>146</v>
      </c>
      <c r="C25" s="0" t="s">
        <v>21</v>
      </c>
      <c r="D25" s="0" t="n">
        <f aca="false">СкладОстатки!C26</f>
        <v>10</v>
      </c>
      <c r="E25" s="0" t="n">
        <v>0</v>
      </c>
      <c r="F25" s="0" t="n">
        <v>0</v>
      </c>
      <c r="G25" s="0" t="n">
        <v>0</v>
      </c>
      <c r="H25" s="0" t="n">
        <f aca="false">I25-D25+E25</f>
        <v>9.46</v>
      </c>
      <c r="I25" s="0" t="n">
        <f aca="false">G12*C54+G14*C63+G13*C72</f>
        <v>19.46</v>
      </c>
      <c r="J25" s="0" t="s">
        <v>11</v>
      </c>
    </row>
    <row r="26" customFormat="false" ht="13.8" hidden="false" customHeight="false" outlineLevel="0" collapsed="false">
      <c r="B26" s="22" t="s">
        <v>147</v>
      </c>
      <c r="C26" s="0" t="s">
        <v>21</v>
      </c>
      <c r="D26" s="0" t="n">
        <f aca="false">СкладОстатки!C27</f>
        <v>2</v>
      </c>
      <c r="E26" s="0" t="n">
        <v>0</v>
      </c>
      <c r="F26" s="0" t="n">
        <v>0</v>
      </c>
      <c r="G26" s="0" t="n">
        <v>0</v>
      </c>
      <c r="H26" s="0" t="n">
        <f aca="false">D26-I26</f>
        <v>1.027</v>
      </c>
      <c r="I26" s="0" t="n">
        <f aca="false">G12*C55+G14*C64+G13*C73</f>
        <v>0.973</v>
      </c>
      <c r="J26" s="0" t="s">
        <v>11</v>
      </c>
    </row>
    <row r="27" customFormat="false" ht="13.8" hidden="false" customHeight="false" outlineLevel="0" collapsed="false">
      <c r="B27" s="22" t="s">
        <v>148</v>
      </c>
      <c r="C27" s="0" t="s">
        <v>21</v>
      </c>
      <c r="D27" s="0" t="n">
        <f aca="false">СкладОстатки!C22</f>
        <v>60</v>
      </c>
      <c r="E27" s="0" t="n">
        <v>0</v>
      </c>
      <c r="F27" s="0" t="n">
        <v>0</v>
      </c>
      <c r="G27" s="0" t="n">
        <v>0</v>
      </c>
      <c r="H27" s="0" t="n">
        <f aca="false">I27-D27+E27</f>
        <v>139.8</v>
      </c>
      <c r="I27" s="0" t="n">
        <f aca="false">G14*C61+G13*C69</f>
        <v>199.8</v>
      </c>
      <c r="J27" s="0" t="s">
        <v>11</v>
      </c>
    </row>
    <row r="28" customFormat="false" ht="13.8" hidden="false" customHeight="false" outlineLevel="0" collapsed="false">
      <c r="B28" s="22" t="s">
        <v>36</v>
      </c>
      <c r="C28" s="0" t="s">
        <v>21</v>
      </c>
      <c r="D28" s="0" t="n">
        <f aca="false">СкладОстатки!C23</f>
        <v>2</v>
      </c>
      <c r="E28" s="0" t="n">
        <v>0</v>
      </c>
      <c r="F28" s="0" t="n">
        <v>0</v>
      </c>
      <c r="G28" s="0" t="n">
        <v>0</v>
      </c>
      <c r="H28" s="0" t="n">
        <f aca="false">I28-D28+E28</f>
        <v>13.4</v>
      </c>
      <c r="I28" s="0" t="n">
        <f aca="false">G13*C70</f>
        <v>15.4</v>
      </c>
      <c r="J28" s="0" t="s">
        <v>11</v>
      </c>
    </row>
    <row r="33" customFormat="false" ht="13.8" hidden="false" customHeight="false" outlineLevel="0" collapsed="false">
      <c r="B33" s="0" t="s">
        <v>149</v>
      </c>
    </row>
    <row r="34" customFormat="false" ht="30.35" hidden="false" customHeight="false" outlineLevel="0" collapsed="false">
      <c r="B34" s="7" t="s">
        <v>71</v>
      </c>
      <c r="C34" s="8" t="s">
        <v>8</v>
      </c>
      <c r="D34" s="6"/>
      <c r="F34" s="7" t="s">
        <v>65</v>
      </c>
      <c r="G34" s="8" t="s">
        <v>8</v>
      </c>
      <c r="H34" s="6"/>
    </row>
    <row r="35" customFormat="false" ht="13.8" hidden="false" customHeight="false" outlineLevel="0" collapsed="false">
      <c r="B35" s="9" t="s">
        <v>11</v>
      </c>
      <c r="C35" s="10" t="s">
        <v>12</v>
      </c>
      <c r="D35" s="10" t="s">
        <v>13</v>
      </c>
      <c r="F35" s="9" t="s">
        <v>11</v>
      </c>
      <c r="G35" s="10" t="s">
        <v>12</v>
      </c>
      <c r="H35" s="10" t="s">
        <v>13</v>
      </c>
      <c r="J35" s="17" t="s">
        <v>126</v>
      </c>
      <c r="K35" s="1"/>
      <c r="L35" s="1"/>
    </row>
    <row r="36" customFormat="false" ht="13.8" hidden="false" customHeight="false" outlineLevel="0" collapsed="false">
      <c r="B36" s="9" t="s">
        <v>73</v>
      </c>
      <c r="C36" s="10" t="n">
        <v>0.8</v>
      </c>
      <c r="D36" s="10" t="s">
        <v>21</v>
      </c>
      <c r="F36" s="9" t="s">
        <v>67</v>
      </c>
      <c r="G36" s="10" t="n">
        <v>0.7</v>
      </c>
      <c r="H36" s="10" t="s">
        <v>21</v>
      </c>
      <c r="J36" s="1" t="s">
        <v>127</v>
      </c>
      <c r="K36" s="1" t="n">
        <v>500</v>
      </c>
      <c r="L36" s="1" t="s">
        <v>61</v>
      </c>
    </row>
    <row r="37" customFormat="false" ht="13.8" hidden="false" customHeight="false" outlineLevel="0" collapsed="false">
      <c r="B37" s="9" t="s">
        <v>76</v>
      </c>
      <c r="C37" s="10" t="n">
        <v>0.2</v>
      </c>
      <c r="D37" s="10" t="s">
        <v>61</v>
      </c>
      <c r="F37" s="9" t="s">
        <v>69</v>
      </c>
      <c r="G37" s="10" t="n">
        <v>0.3</v>
      </c>
      <c r="H37" s="10" t="s">
        <v>61</v>
      </c>
      <c r="J37" s="1" t="s">
        <v>128</v>
      </c>
      <c r="K37" s="1" t="n">
        <v>100</v>
      </c>
      <c r="L37" s="1" t="s">
        <v>61</v>
      </c>
    </row>
    <row r="38" customFormat="false" ht="13.8" hidden="false" customHeight="false" outlineLevel="0" collapsed="false">
      <c r="B38" s="9" t="s">
        <v>79</v>
      </c>
      <c r="C38" s="10" t="n">
        <v>0.2</v>
      </c>
      <c r="D38" s="10" t="s">
        <v>21</v>
      </c>
      <c r="J38" s="1" t="s">
        <v>129</v>
      </c>
      <c r="K38" s="1" t="n">
        <v>300</v>
      </c>
      <c r="L38" s="1" t="s">
        <v>61</v>
      </c>
    </row>
    <row r="39" customFormat="false" ht="13.8" hidden="false" customHeight="false" outlineLevel="0" collapsed="false">
      <c r="B39" s="9" t="s">
        <v>81</v>
      </c>
      <c r="C39" s="10" t="n">
        <v>0.05</v>
      </c>
      <c r="D39" s="10" t="s">
        <v>21</v>
      </c>
      <c r="J39" s="1" t="s">
        <v>69</v>
      </c>
      <c r="K39" s="1" t="n">
        <v>100</v>
      </c>
      <c r="L39" s="1" t="s">
        <v>61</v>
      </c>
    </row>
    <row r="40" customFormat="false" ht="13.8" hidden="false" customHeight="false" outlineLevel="0" collapsed="false">
      <c r="J40" s="1" t="s">
        <v>73</v>
      </c>
      <c r="K40" s="1" t="n">
        <v>200</v>
      </c>
      <c r="L40" s="1" t="s">
        <v>61</v>
      </c>
    </row>
    <row r="41" customFormat="false" ht="30.35" hidden="false" customHeight="false" outlineLevel="0" collapsed="false">
      <c r="B41" s="7" t="s">
        <v>42</v>
      </c>
      <c r="C41" s="8" t="s">
        <v>8</v>
      </c>
      <c r="D41" s="6"/>
      <c r="F41" s="7" t="s">
        <v>52</v>
      </c>
      <c r="G41" s="8" t="s">
        <v>8</v>
      </c>
      <c r="H41" s="6"/>
      <c r="J41" s="1" t="s">
        <v>130</v>
      </c>
      <c r="K41" s="1" t="n">
        <v>150</v>
      </c>
      <c r="L41" s="1" t="s">
        <v>61</v>
      </c>
    </row>
    <row r="42" customFormat="false" ht="13.8" hidden="false" customHeight="false" outlineLevel="0" collapsed="false">
      <c r="B42" s="9" t="s">
        <v>11</v>
      </c>
      <c r="C42" s="10" t="s">
        <v>12</v>
      </c>
      <c r="D42" s="10" t="s">
        <v>13</v>
      </c>
      <c r="F42" s="9" t="s">
        <v>11</v>
      </c>
      <c r="G42" s="10" t="s">
        <v>12</v>
      </c>
      <c r="H42" s="10" t="s">
        <v>13</v>
      </c>
    </row>
    <row r="43" customFormat="false" ht="13.8" hidden="false" customHeight="false" outlineLevel="0" collapsed="false">
      <c r="B43" s="9" t="s">
        <v>45</v>
      </c>
      <c r="C43" s="10" t="n">
        <v>0.9</v>
      </c>
      <c r="D43" s="10" t="s">
        <v>21</v>
      </c>
      <c r="F43" s="9" t="s">
        <v>55</v>
      </c>
      <c r="G43" s="10" t="n">
        <v>0.7</v>
      </c>
      <c r="H43" s="10" t="s">
        <v>21</v>
      </c>
    </row>
    <row r="44" customFormat="false" ht="13.8" hidden="false" customHeight="false" outlineLevel="0" collapsed="false">
      <c r="B44" s="9" t="s">
        <v>26</v>
      </c>
      <c r="C44" s="10" t="n">
        <v>1</v>
      </c>
      <c r="D44" s="10" t="s">
        <v>27</v>
      </c>
      <c r="F44" s="9" t="s">
        <v>60</v>
      </c>
      <c r="G44" s="10" t="n">
        <v>0.3</v>
      </c>
      <c r="H44" s="10" t="s">
        <v>61</v>
      </c>
    </row>
    <row r="45" customFormat="false" ht="13.8" hidden="false" customHeight="false" outlineLevel="0" collapsed="false">
      <c r="B45" s="9" t="s">
        <v>49</v>
      </c>
      <c r="C45" s="10" t="n">
        <v>0.02</v>
      </c>
      <c r="D45" s="10" t="s">
        <v>21</v>
      </c>
    </row>
    <row r="46" customFormat="false" ht="13.8" hidden="false" customHeight="false" outlineLevel="0" collapsed="false">
      <c r="B46" s="9" t="s">
        <v>32</v>
      </c>
      <c r="C46" s="10" t="n">
        <v>0.002</v>
      </c>
      <c r="D46" s="10" t="s">
        <v>21</v>
      </c>
    </row>
    <row r="47" customFormat="false" ht="13.8" hidden="false" customHeight="false" outlineLevel="0" collapsed="false">
      <c r="B47" s="9" t="s">
        <v>50</v>
      </c>
      <c r="C47" s="10" t="n">
        <v>0.003</v>
      </c>
      <c r="D47" s="10" t="s">
        <v>21</v>
      </c>
    </row>
    <row r="50" customFormat="false" ht="30.35" hidden="false" customHeight="false" outlineLevel="0" collapsed="false">
      <c r="B50" s="7" t="s">
        <v>38</v>
      </c>
      <c r="C50" s="8" t="s">
        <v>8</v>
      </c>
      <c r="D50" s="6"/>
      <c r="F50" s="7" t="s">
        <v>89</v>
      </c>
      <c r="G50" s="8" t="s">
        <v>8</v>
      </c>
      <c r="H50" s="6"/>
    </row>
    <row r="51" customFormat="false" ht="13.8" hidden="false" customHeight="false" outlineLevel="0" collapsed="false">
      <c r="B51" s="9" t="s">
        <v>11</v>
      </c>
      <c r="C51" s="10" t="s">
        <v>12</v>
      </c>
      <c r="D51" s="10" t="s">
        <v>13</v>
      </c>
      <c r="F51" s="9" t="s">
        <v>11</v>
      </c>
      <c r="G51" s="10" t="s">
        <v>12</v>
      </c>
      <c r="H51" s="10" t="s">
        <v>13</v>
      </c>
    </row>
    <row r="52" customFormat="false" ht="13.8" hidden="false" customHeight="false" outlineLevel="0" collapsed="false">
      <c r="B52" s="9" t="s">
        <v>40</v>
      </c>
      <c r="C52" s="10" t="n">
        <v>0.6</v>
      </c>
      <c r="D52" s="10" t="s">
        <v>21</v>
      </c>
      <c r="F52" s="9" t="s">
        <v>91</v>
      </c>
      <c r="G52" s="10" t="n">
        <v>0.8</v>
      </c>
      <c r="H52" s="10" t="s">
        <v>21</v>
      </c>
    </row>
    <row r="53" customFormat="false" ht="13.8" hidden="false" customHeight="false" outlineLevel="0" collapsed="false">
      <c r="B53" s="9" t="s">
        <v>26</v>
      </c>
      <c r="C53" s="10" t="n">
        <v>2</v>
      </c>
      <c r="D53" s="10" t="s">
        <v>27</v>
      </c>
      <c r="F53" s="9" t="s">
        <v>95</v>
      </c>
      <c r="G53" s="10" t="n">
        <v>0.2</v>
      </c>
      <c r="H53" s="10" t="s">
        <v>61</v>
      </c>
    </row>
    <row r="54" customFormat="false" ht="13.8" hidden="false" customHeight="false" outlineLevel="0" collapsed="false">
      <c r="B54" s="9" t="s">
        <v>30</v>
      </c>
      <c r="C54" s="10" t="n">
        <v>0.02</v>
      </c>
      <c r="D54" s="10" t="s">
        <v>21</v>
      </c>
      <c r="F54" s="9" t="s">
        <v>98</v>
      </c>
      <c r="G54" s="10" t="n">
        <v>0.2</v>
      </c>
      <c r="H54" s="10" t="s">
        <v>21</v>
      </c>
    </row>
    <row r="55" customFormat="false" ht="13.8" hidden="false" customHeight="false" outlineLevel="0" collapsed="false">
      <c r="B55" s="9" t="s">
        <v>31</v>
      </c>
      <c r="C55" s="10" t="n">
        <v>0.001</v>
      </c>
      <c r="D55" s="10" t="s">
        <v>21</v>
      </c>
      <c r="F55" s="9" t="s">
        <v>81</v>
      </c>
      <c r="G55" s="10" t="n">
        <v>0.05</v>
      </c>
      <c r="H55" s="10" t="s">
        <v>21</v>
      </c>
    </row>
    <row r="56" customFormat="false" ht="13.8" hidden="false" customHeight="false" outlineLevel="0" collapsed="false">
      <c r="B56" s="9" t="s">
        <v>32</v>
      </c>
      <c r="C56" s="10" t="n">
        <v>0.001</v>
      </c>
      <c r="D56" s="10" t="s">
        <v>21</v>
      </c>
      <c r="F56" s="9" t="s">
        <v>97</v>
      </c>
      <c r="G56" s="10" t="n">
        <v>0.2</v>
      </c>
      <c r="H56" s="10" t="s">
        <v>99</v>
      </c>
    </row>
    <row r="59" customFormat="false" ht="20.5" hidden="false" customHeight="false" outlineLevel="0" collapsed="false">
      <c r="B59" s="7" t="s">
        <v>7</v>
      </c>
      <c r="C59" s="8" t="s">
        <v>8</v>
      </c>
      <c r="D59" s="6"/>
      <c r="F59" s="7" t="s">
        <v>83</v>
      </c>
      <c r="G59" s="8" t="s">
        <v>8</v>
      </c>
      <c r="H59" s="6"/>
    </row>
    <row r="60" customFormat="false" ht="13.8" hidden="false" customHeight="false" outlineLevel="0" collapsed="false">
      <c r="B60" s="9" t="s">
        <v>11</v>
      </c>
      <c r="C60" s="10" t="s">
        <v>12</v>
      </c>
      <c r="D60" s="10" t="s">
        <v>13</v>
      </c>
      <c r="F60" s="9" t="s">
        <v>11</v>
      </c>
      <c r="G60" s="10" t="s">
        <v>12</v>
      </c>
      <c r="H60" s="10" t="s">
        <v>13</v>
      </c>
    </row>
    <row r="61" customFormat="false" ht="13.8" hidden="false" customHeight="false" outlineLevel="0" collapsed="false">
      <c r="B61" s="9" t="s">
        <v>20</v>
      </c>
      <c r="C61" s="10" t="n">
        <v>0.8</v>
      </c>
      <c r="D61" s="10" t="s">
        <v>21</v>
      </c>
      <c r="F61" s="9" t="s">
        <v>69</v>
      </c>
      <c r="G61" s="10" t="n">
        <v>0.8</v>
      </c>
      <c r="H61" s="10" t="s">
        <v>21</v>
      </c>
    </row>
    <row r="62" customFormat="false" ht="13.8" hidden="false" customHeight="false" outlineLevel="0" collapsed="false">
      <c r="B62" s="9" t="s">
        <v>26</v>
      </c>
      <c r="C62" s="10" t="n">
        <v>2</v>
      </c>
      <c r="D62" s="10" t="s">
        <v>27</v>
      </c>
      <c r="F62" s="9" t="s">
        <v>76</v>
      </c>
      <c r="G62" s="10" t="n">
        <v>0.2</v>
      </c>
      <c r="H62" s="10" t="s">
        <v>61</v>
      </c>
    </row>
    <row r="63" customFormat="false" ht="13.8" hidden="false" customHeight="false" outlineLevel="0" collapsed="false">
      <c r="B63" s="9" t="s">
        <v>30</v>
      </c>
      <c r="C63" s="10" t="n">
        <v>0.02</v>
      </c>
      <c r="D63" s="10" t="s">
        <v>21</v>
      </c>
    </row>
    <row r="64" customFormat="false" ht="13.8" hidden="false" customHeight="false" outlineLevel="0" collapsed="false">
      <c r="B64" s="9" t="s">
        <v>31</v>
      </c>
      <c r="C64" s="10" t="n">
        <v>0.001</v>
      </c>
      <c r="D64" s="10" t="s">
        <v>21</v>
      </c>
    </row>
    <row r="65" customFormat="false" ht="13.8" hidden="false" customHeight="false" outlineLevel="0" collapsed="false">
      <c r="B65" s="9" t="s">
        <v>32</v>
      </c>
      <c r="C65" s="10" t="n">
        <v>0.001</v>
      </c>
      <c r="D65" s="10" t="s">
        <v>21</v>
      </c>
    </row>
    <row r="67" customFormat="false" ht="13.8" hidden="false" customHeight="false" outlineLevel="0" collapsed="false">
      <c r="B67" s="7" t="s">
        <v>34</v>
      </c>
      <c r="C67" s="8" t="s">
        <v>8</v>
      </c>
      <c r="D67" s="6"/>
    </row>
    <row r="68" customFormat="false" ht="13.8" hidden="false" customHeight="false" outlineLevel="0" collapsed="false">
      <c r="B68" s="9" t="s">
        <v>11</v>
      </c>
      <c r="C68" s="10" t="s">
        <v>12</v>
      </c>
      <c r="D68" s="10" t="s">
        <v>13</v>
      </c>
    </row>
    <row r="69" customFormat="false" ht="13.8" hidden="false" customHeight="false" outlineLevel="0" collapsed="false">
      <c r="B69" s="9" t="s">
        <v>20</v>
      </c>
      <c r="C69" s="10" t="n">
        <v>0.6</v>
      </c>
      <c r="D69" s="10" t="s">
        <v>21</v>
      </c>
    </row>
    <row r="70" customFormat="false" ht="13.8" hidden="false" customHeight="false" outlineLevel="0" collapsed="false">
      <c r="B70" s="9" t="s">
        <v>36</v>
      </c>
      <c r="C70" s="10" t="n">
        <v>0.2</v>
      </c>
      <c r="D70" s="10" t="s">
        <v>21</v>
      </c>
    </row>
    <row r="71" customFormat="false" ht="13.8" hidden="false" customHeight="false" outlineLevel="0" collapsed="false">
      <c r="B71" s="9" t="s">
        <v>26</v>
      </c>
      <c r="C71" s="10" t="n">
        <v>2</v>
      </c>
      <c r="D71" s="10" t="s">
        <v>27</v>
      </c>
    </row>
    <row r="72" customFormat="false" ht="13.8" hidden="false" customHeight="false" outlineLevel="0" collapsed="false">
      <c r="B72" s="9" t="s">
        <v>30</v>
      </c>
      <c r="C72" s="10" t="n">
        <v>0.02</v>
      </c>
      <c r="D72" s="10" t="s">
        <v>21</v>
      </c>
    </row>
    <row r="73" customFormat="false" ht="13.8" hidden="false" customHeight="false" outlineLevel="0" collapsed="false">
      <c r="B73" s="9" t="s">
        <v>31</v>
      </c>
      <c r="C73" s="10" t="n">
        <v>0.001</v>
      </c>
      <c r="D73" s="10" t="s">
        <v>21</v>
      </c>
    </row>
    <row r="74" customFormat="false" ht="13.8" hidden="false" customHeight="false" outlineLevel="0" collapsed="false">
      <c r="B74" s="9" t="s">
        <v>32</v>
      </c>
      <c r="C74" s="10" t="n">
        <v>0.001</v>
      </c>
      <c r="D74" s="10" t="s">
        <v>21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47" colorId="64" zoomScale="110" zoomScaleNormal="110" zoomScalePageLayoutView="100" workbookViewId="0">
      <selection pane="topLeft" activeCell="A63" activeCellId="0" sqref="A63"/>
    </sheetView>
  </sheetViews>
  <sheetFormatPr defaultColWidth="9.16015625" defaultRowHeight="12.8" zeroHeight="false" outlineLevelRow="0" outlineLevelCol="0"/>
  <cols>
    <col collapsed="false" customWidth="true" hidden="false" outlineLevel="0" max="1" min="1" style="0" width="36.09"/>
    <col collapsed="false" customWidth="true" hidden="false" outlineLevel="0" max="2" min="2" style="0" width="22.04"/>
    <col collapsed="false" customWidth="true" hidden="false" outlineLevel="0" max="3" min="3" style="0" width="18.28"/>
    <col collapsed="false" customWidth="true" hidden="false" outlineLevel="0" max="4" min="4" style="0" width="16.03"/>
  </cols>
  <sheetData>
    <row r="1" customFormat="false" ht="17.35" hidden="false" customHeight="false" outlineLevel="0" collapsed="false">
      <c r="A1" s="24" t="s">
        <v>150</v>
      </c>
      <c r="B1" s="24"/>
      <c r="C1" s="24"/>
      <c r="D1" s="24"/>
      <c r="E1" s="24"/>
      <c r="F1" s="24"/>
      <c r="G1" s="24"/>
    </row>
    <row r="2" customFormat="false" ht="13.8" hidden="false" customHeight="false" outlineLevel="0" collapsed="false"/>
    <row r="4" customFormat="false" ht="77.1" hidden="false" customHeight="true" outlineLevel="0" collapsed="false">
      <c r="A4" s="25" t="s">
        <v>151</v>
      </c>
      <c r="B4" s="26" t="s">
        <v>152</v>
      </c>
      <c r="C4" s="27" t="s">
        <v>153</v>
      </c>
      <c r="D4" s="28" t="s">
        <v>154</v>
      </c>
      <c r="E4" s="27" t="s">
        <v>155</v>
      </c>
      <c r="F4" s="29" t="s">
        <v>156</v>
      </c>
      <c r="G4" s="5"/>
    </row>
    <row r="5" customFormat="false" ht="13.8" hidden="false" customHeight="false" outlineLevel="0" collapsed="false">
      <c r="A5" s="30" t="s">
        <v>157</v>
      </c>
      <c r="F5" s="31"/>
    </row>
    <row r="6" customFormat="false" ht="13.8" hidden="false" customHeight="false" outlineLevel="0" collapsed="false">
      <c r="A6" s="32" t="s">
        <v>158</v>
      </c>
      <c r="F6" s="31"/>
    </row>
    <row r="7" customFormat="false" ht="13.8" hidden="false" customHeight="false" outlineLevel="0" collapsed="false">
      <c r="A7" s="30" t="s">
        <v>159</v>
      </c>
      <c r="F7" s="31"/>
    </row>
    <row r="8" customFormat="false" ht="13.8" hidden="false" customHeight="false" outlineLevel="0" collapsed="false">
      <c r="A8" s="32" t="s">
        <v>160</v>
      </c>
      <c r="F8" s="31"/>
    </row>
    <row r="9" customFormat="false" ht="13.8" hidden="false" customHeight="false" outlineLevel="0" collapsed="false">
      <c r="A9" s="30" t="s">
        <v>161</v>
      </c>
      <c r="F9" s="31"/>
    </row>
    <row r="10" customFormat="false" ht="13.8" hidden="false" customHeight="false" outlineLevel="0" collapsed="false">
      <c r="A10" s="32" t="s">
        <v>162</v>
      </c>
      <c r="F10" s="31"/>
    </row>
    <row r="11" customFormat="false" ht="13.8" hidden="false" customHeight="false" outlineLevel="0" collapsed="false">
      <c r="A11" s="32" t="s">
        <v>163</v>
      </c>
      <c r="F11" s="31"/>
    </row>
    <row r="12" customFormat="false" ht="13.8" hidden="false" customHeight="false" outlineLevel="0" collapsed="false">
      <c r="A12" s="32" t="s">
        <v>164</v>
      </c>
      <c r="F12" s="31"/>
    </row>
    <row r="13" customFormat="false" ht="13.8" hidden="false" customHeight="false" outlineLevel="0" collapsed="false">
      <c r="A13" s="32" t="s">
        <v>165</v>
      </c>
      <c r="F13" s="31"/>
    </row>
    <row r="14" customFormat="false" ht="13.8" hidden="false" customHeight="false" outlineLevel="0" collapsed="false">
      <c r="A14" s="32" t="s">
        <v>166</v>
      </c>
      <c r="F14" s="31"/>
    </row>
    <row r="15" customFormat="false" ht="13.8" hidden="false" customHeight="false" outlineLevel="0" collapsed="false">
      <c r="A15" s="33" t="s">
        <v>167</v>
      </c>
      <c r="B15" s="34"/>
      <c r="C15" s="34"/>
      <c r="D15" s="34"/>
      <c r="E15" s="34"/>
      <c r="F15" s="35"/>
    </row>
    <row r="18" customFormat="false" ht="13.8" hidden="false" customHeight="false" outlineLevel="0" collapsed="false">
      <c r="A18" s="36" t="s">
        <v>157</v>
      </c>
    </row>
    <row r="19" customFormat="false" ht="13.8" hidden="false" customHeight="false" outlineLevel="0" collapsed="false">
      <c r="A19" s="0" t="s">
        <v>168</v>
      </c>
      <c r="B19" s="0" t="n">
        <f aca="false">lab4!G12+lab4!G13+lab4!G14</f>
        <v>973</v>
      </c>
    </row>
    <row r="20" customFormat="false" ht="13.8" hidden="false" customHeight="false" outlineLevel="0" collapsed="false">
      <c r="B20" s="0" t="s">
        <v>55</v>
      </c>
      <c r="C20" s="0" t="s">
        <v>73</v>
      </c>
      <c r="D20" s="0" t="s">
        <v>67</v>
      </c>
    </row>
    <row r="21" customFormat="false" ht="27.8" hidden="false" customHeight="true" outlineLevel="0" collapsed="false">
      <c r="A21" s="0" t="s">
        <v>169</v>
      </c>
      <c r="B21" s="0" t="n">
        <f aca="false">ОсновныеДанные!I6</f>
        <v>5</v>
      </c>
      <c r="C21" s="0" t="n">
        <f aca="false">ОсновныеДанные!I24</f>
        <v>4</v>
      </c>
      <c r="D21" s="0" t="n">
        <f aca="false">ОсновныеДанные!I15</f>
        <v>5</v>
      </c>
    </row>
    <row r="22" customFormat="false" ht="28.45" hidden="false" customHeight="false" outlineLevel="0" collapsed="false">
      <c r="A22" s="37" t="s">
        <v>170</v>
      </c>
      <c r="B22" s="0" t="n">
        <f aca="false">lab4!G14/B19</f>
        <v>0.197327852004111</v>
      </c>
      <c r="C22" s="0" t="n">
        <f aca="false">lab4!G12/B19</f>
        <v>0.723535457348407</v>
      </c>
      <c r="D22" s="0" t="n">
        <f aca="false">lab4!G13/B19</f>
        <v>0.079136690647482</v>
      </c>
      <c r="E22" s="0" t="n">
        <f aca="false">SUM(B22:D22)</f>
        <v>1</v>
      </c>
    </row>
    <row r="23" customFormat="false" ht="28.45" hidden="false" customHeight="false" outlineLevel="0" collapsed="false">
      <c r="A23" s="37" t="s">
        <v>171</v>
      </c>
      <c r="B23" s="38" t="n">
        <f aca="false">B22*B21+C22*C21+D22*D21</f>
        <v>4.27646454265159</v>
      </c>
      <c r="C23" s="38"/>
      <c r="D23" s="38"/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>
      <c r="A26" s="36" t="s">
        <v>158</v>
      </c>
    </row>
    <row r="27" customFormat="false" ht="13.8" hidden="false" customHeight="false" outlineLevel="0" collapsed="false">
      <c r="A27" s="0" t="s">
        <v>168</v>
      </c>
      <c r="B27" s="0" t="n">
        <f aca="false">lab4!G12+lab4!G13+lab4!G14</f>
        <v>973</v>
      </c>
    </row>
    <row r="28" customFormat="false" ht="13.8" hidden="false" customHeight="false" outlineLevel="0" collapsed="false">
      <c r="B28" s="0" t="s">
        <v>55</v>
      </c>
      <c r="C28" s="0" t="s">
        <v>73</v>
      </c>
      <c r="D28" s="0" t="s">
        <v>67</v>
      </c>
      <c r="F28" s="7"/>
    </row>
    <row r="29" customFormat="false" ht="13.8" hidden="false" customHeight="false" outlineLevel="0" collapsed="false">
      <c r="A29" s="0" t="s">
        <v>169</v>
      </c>
      <c r="B29" s="0" t="n">
        <f aca="false">ОсновныеДанные!I7</f>
        <v>2</v>
      </c>
      <c r="C29" s="0" t="n">
        <f aca="false">ОсновныеДанные!I25</f>
        <v>1.5</v>
      </c>
      <c r="D29" s="0" t="n">
        <f aca="false">ОсновныеДанные!I16</f>
        <v>2</v>
      </c>
      <c r="F29" s="7"/>
    </row>
    <row r="30" customFormat="false" ht="28.45" hidden="false" customHeight="false" outlineLevel="0" collapsed="false">
      <c r="A30" s="37" t="s">
        <v>170</v>
      </c>
      <c r="B30" s="0" t="n">
        <f aca="false">lab4!G14/B19</f>
        <v>0.197327852004111</v>
      </c>
      <c r="C30" s="0" t="n">
        <f aca="false">lab4!G12/B19</f>
        <v>0.723535457348407</v>
      </c>
      <c r="D30" s="0" t="n">
        <f aca="false">lab4!G13/B19</f>
        <v>0.079136690647482</v>
      </c>
      <c r="E30" s="0" t="n">
        <f aca="false">SUM(B30:D30)</f>
        <v>1</v>
      </c>
      <c r="F30" s="7"/>
    </row>
    <row r="31" customFormat="false" ht="28.45" hidden="false" customHeight="false" outlineLevel="0" collapsed="false">
      <c r="A31" s="37" t="s">
        <v>171</v>
      </c>
      <c r="B31" s="38" t="n">
        <f aca="false">B30*B29+C30*C29+D30*D29</f>
        <v>1.6382322713258</v>
      </c>
      <c r="C31" s="38"/>
      <c r="D31" s="38"/>
    </row>
    <row r="32" customFormat="false" ht="13.8" hidden="false" customHeight="false" outlineLevel="0" collapsed="false"/>
    <row r="33" customFormat="false" ht="13.8" hidden="false" customHeight="false" outlineLevel="0" collapsed="false">
      <c r="A33" s="36" t="s">
        <v>160</v>
      </c>
    </row>
    <row r="34" customFormat="false" ht="13.8" hidden="false" customHeight="false" outlineLevel="0" collapsed="false">
      <c r="A34" s="0" t="s">
        <v>168</v>
      </c>
      <c r="B34" s="0" t="n">
        <f aca="false">lab4!G11</f>
        <v>279.8</v>
      </c>
    </row>
    <row r="35" customFormat="false" ht="13.8" hidden="false" customHeight="false" outlineLevel="0" collapsed="false">
      <c r="B35" s="0" t="s">
        <v>69</v>
      </c>
    </row>
    <row r="36" customFormat="false" ht="13.8" hidden="false" customHeight="false" outlineLevel="0" collapsed="false">
      <c r="A36" s="0" t="s">
        <v>169</v>
      </c>
      <c r="B36" s="0" t="n">
        <f aca="false">ОсновныеДанные!I32</f>
        <v>2</v>
      </c>
    </row>
    <row r="37" customFormat="false" ht="28.35" hidden="false" customHeight="false" outlineLevel="0" collapsed="false">
      <c r="A37" s="37" t="s">
        <v>170</v>
      </c>
      <c r="B37" s="0" t="n">
        <f aca="false">lab4!G11/lab4!G11</f>
        <v>1</v>
      </c>
    </row>
    <row r="38" customFormat="false" ht="28.35" hidden="false" customHeight="false" outlineLevel="0" collapsed="false">
      <c r="A38" s="37" t="s">
        <v>171</v>
      </c>
      <c r="B38" s="38" t="n">
        <f aca="false">B36*B37</f>
        <v>2</v>
      </c>
    </row>
    <row r="39" customFormat="false" ht="13.8" hidden="false" customHeight="false" outlineLevel="0" collapsed="false"/>
    <row r="40" customFormat="false" ht="13.8" hidden="false" customHeight="false" outlineLevel="0" collapsed="false">
      <c r="A40" s="36" t="s">
        <v>162</v>
      </c>
    </row>
    <row r="41" customFormat="false" ht="13.8" hidden="false" customHeight="false" outlineLevel="0" collapsed="false">
      <c r="A41" s="0" t="s">
        <v>168</v>
      </c>
      <c r="B41" s="0" t="n">
        <f aca="false">lab4!G8+lab4!G9+lab4!G7</f>
        <v>1050</v>
      </c>
    </row>
    <row r="42" customFormat="false" ht="13.8" hidden="false" customHeight="false" outlineLevel="0" collapsed="false">
      <c r="B42" s="0" t="s">
        <v>129</v>
      </c>
      <c r="C42" s="0" t="s">
        <v>128</v>
      </c>
      <c r="D42" s="0" t="s">
        <v>172</v>
      </c>
    </row>
    <row r="43" customFormat="false" ht="13.8" hidden="false" customHeight="false" outlineLevel="0" collapsed="false">
      <c r="A43" s="0" t="s">
        <v>169</v>
      </c>
      <c r="B43" s="0" t="n">
        <f aca="false">ОсновныеДанные!I39</f>
        <v>0.5</v>
      </c>
      <c r="C43" s="0" t="n">
        <f aca="false">ОсновныеДанные!I44</f>
        <v>0.5</v>
      </c>
      <c r="D43" s="0" t="n">
        <f aca="false">ОсновныеДанные!I49</f>
        <v>1</v>
      </c>
    </row>
    <row r="44" customFormat="false" ht="28.45" hidden="false" customHeight="false" outlineLevel="0" collapsed="false">
      <c r="A44" s="37" t="s">
        <v>170</v>
      </c>
      <c r="B44" s="0" t="n">
        <f aca="false">lab4!G9/B41</f>
        <v>0.342857142857143</v>
      </c>
      <c r="C44" s="0" t="n">
        <f aca="false">lab4!G8/B41</f>
        <v>0.104761904761905</v>
      </c>
      <c r="D44" s="0" t="n">
        <f aca="false">lab4!G7/B41</f>
        <v>0.552380952380952</v>
      </c>
      <c r="E44" s="0" t="n">
        <f aca="false">SUM(B44:D44)</f>
        <v>1</v>
      </c>
    </row>
    <row r="45" customFormat="false" ht="28.45" hidden="false" customHeight="false" outlineLevel="0" collapsed="false">
      <c r="A45" s="37" t="s">
        <v>171</v>
      </c>
      <c r="B45" s="38" t="n">
        <f aca="false">B44*B43+C44*C43+D44*D43</f>
        <v>0.776190476190476</v>
      </c>
      <c r="C45" s="38"/>
      <c r="D45" s="38"/>
    </row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>
      <c r="A48" s="36" t="s">
        <v>163</v>
      </c>
    </row>
    <row r="49" customFormat="false" ht="13.8" hidden="false" customHeight="false" outlineLevel="0" collapsed="false">
      <c r="A49" s="0" t="s">
        <v>168</v>
      </c>
      <c r="B49" s="0" t="n">
        <f aca="false">=lab4!G8+lab4!G9+lab4!G7</f>
        <v>1050</v>
      </c>
    </row>
    <row r="50" customFormat="false" ht="13.8" hidden="false" customHeight="false" outlineLevel="0" collapsed="false">
      <c r="B50" s="0" t="s">
        <v>129</v>
      </c>
      <c r="C50" s="0" t="s">
        <v>128</v>
      </c>
      <c r="D50" s="0" t="s">
        <v>172</v>
      </c>
    </row>
    <row r="51" customFormat="false" ht="13.8" hidden="false" customHeight="false" outlineLevel="0" collapsed="false">
      <c r="A51" s="0" t="s">
        <v>169</v>
      </c>
      <c r="B51" s="0" t="n">
        <f aca="false">ОсновныеДанные!I40</f>
        <v>3</v>
      </c>
      <c r="C51" s="0" t="n">
        <f aca="false">ОсновныеДанные!I45</f>
        <v>3</v>
      </c>
      <c r="D51" s="0" t="n">
        <f aca="false">ОсновныеДанные!I51</f>
        <v>3</v>
      </c>
    </row>
    <row r="52" customFormat="false" ht="28.45" hidden="false" customHeight="false" outlineLevel="0" collapsed="false">
      <c r="A52" s="37" t="s">
        <v>170</v>
      </c>
      <c r="B52" s="0" t="n">
        <f aca="false">lab4!G9/B41</f>
        <v>0.342857142857143</v>
      </c>
      <c r="C52" s="0" t="n">
        <f aca="false">lab4!G8/B41</f>
        <v>0.104761904761905</v>
      </c>
      <c r="D52" s="0" t="n">
        <f aca="false">lab4!G7/B41</f>
        <v>0.552380952380952</v>
      </c>
      <c r="E52" s="0" t="n">
        <f aca="false">SUM(B52:D52)</f>
        <v>1</v>
      </c>
    </row>
    <row r="53" customFormat="false" ht="28.45" hidden="false" customHeight="false" outlineLevel="0" collapsed="false">
      <c r="A53" s="37" t="s">
        <v>171</v>
      </c>
      <c r="B53" s="38" t="n">
        <f aca="false">B52*B51+C52*C51+D52*D51</f>
        <v>3</v>
      </c>
      <c r="C53" s="38"/>
      <c r="D53" s="38"/>
    </row>
    <row r="54" customFormat="false" ht="13.8" hidden="false" customHeight="false" outlineLevel="0" collapsed="false"/>
    <row r="55" customFormat="false" ht="13.8" hidden="false" customHeight="false" outlineLevel="0" collapsed="false">
      <c r="A55" s="36" t="s">
        <v>164</v>
      </c>
    </row>
    <row r="56" customFormat="false" ht="13.8" hidden="false" customHeight="false" outlineLevel="0" collapsed="false">
      <c r="A56" s="0" t="s">
        <v>168</v>
      </c>
      <c r="B56" s="0" t="n">
        <f aca="false">lab4!G15</f>
        <v>26</v>
      </c>
    </row>
    <row r="57" customFormat="false" ht="13.8" hidden="false" customHeight="false" outlineLevel="0" collapsed="false">
      <c r="B57" s="0" t="s">
        <v>95</v>
      </c>
    </row>
    <row r="58" customFormat="false" ht="13.8" hidden="false" customHeight="false" outlineLevel="0" collapsed="false">
      <c r="A58" s="0" t="s">
        <v>169</v>
      </c>
      <c r="B58" s="0" t="n">
        <f aca="false">ОсновныеДанные!I56</f>
        <v>1</v>
      </c>
    </row>
    <row r="59" customFormat="false" ht="28.45" hidden="false" customHeight="false" outlineLevel="0" collapsed="false">
      <c r="A59" s="37" t="s">
        <v>170</v>
      </c>
      <c r="B59" s="0" t="n">
        <f aca="false">lab4!G15/lab4!G15</f>
        <v>1</v>
      </c>
    </row>
    <row r="60" customFormat="false" ht="28.35" hidden="false" customHeight="false" outlineLevel="0" collapsed="false">
      <c r="A60" s="37" t="s">
        <v>171</v>
      </c>
      <c r="B60" s="38" t="n">
        <f aca="false">B59*B58</f>
        <v>1</v>
      </c>
    </row>
    <row r="61" customFormat="false" ht="13.8" hidden="false" customHeight="false" outlineLevel="0" collapsed="false"/>
    <row r="62" customFormat="false" ht="13.8" hidden="false" customHeight="false" outlineLevel="0" collapsed="false">
      <c r="A62" s="36" t="s">
        <v>165</v>
      </c>
    </row>
    <row r="63" customFormat="false" ht="13.8" hidden="false" customHeight="false" outlineLevel="0" collapsed="false">
      <c r="A63" s="0" t="s">
        <v>168</v>
      </c>
      <c r="B63" s="0" t="n">
        <f aca="false">=lab4!G22+lab4!G23+lab4!G21</f>
        <v>0</v>
      </c>
    </row>
    <row r="64" customFormat="false" ht="13.8" hidden="false" customHeight="false" outlineLevel="0" collapsed="false">
      <c r="B64" s="0" t="s">
        <v>129</v>
      </c>
      <c r="C64" s="0" t="s">
        <v>128</v>
      </c>
      <c r="D64" s="0" t="s">
        <v>172</v>
      </c>
    </row>
    <row r="65" customFormat="false" ht="13.8" hidden="false" customHeight="false" outlineLevel="0" collapsed="false">
      <c r="A65" s="0" t="s">
        <v>169</v>
      </c>
      <c r="B65" s="0" t="n">
        <f aca="false">ОсновныеДанные!I54</f>
        <v>0</v>
      </c>
      <c r="C65" s="0" t="n">
        <f aca="false">ОсновныеДанные!I59</f>
        <v>0</v>
      </c>
      <c r="D65" s="0" t="n">
        <f aca="false">ОсновныеДанные!I65</f>
        <v>0</v>
      </c>
    </row>
    <row r="66" customFormat="false" ht="28.45" hidden="false" customHeight="false" outlineLevel="0" collapsed="false">
      <c r="A66" s="37" t="s">
        <v>170</v>
      </c>
      <c r="B66" s="0" t="e">
        <f aca="false">lab4!G23/B55</f>
        <v>#DIV/0!</v>
      </c>
      <c r="C66" s="0" t="e">
        <f aca="false">lab4!G22/B55</f>
        <v>#DIV/0!</v>
      </c>
      <c r="D66" s="0" t="e">
        <f aca="false">lab4!G21/B55</f>
        <v>#DIV/0!</v>
      </c>
      <c r="E66" s="0" t="e">
        <f aca="false">SUM(B66:D66)</f>
        <v>#DIV/0!</v>
      </c>
    </row>
    <row r="67" customFormat="false" ht="28.45" hidden="false" customHeight="false" outlineLevel="0" collapsed="false">
      <c r="A67" s="37" t="s">
        <v>171</v>
      </c>
      <c r="B67" s="38" t="e">
        <f aca="false">B66*B65+C66*C65+D66*D65</f>
        <v>#DIV/0!</v>
      </c>
      <c r="C67" s="38"/>
      <c r="D67" s="38"/>
    </row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>
      <c r="A82" s="36" t="s">
        <v>173</v>
      </c>
      <c r="B82" s="0" t="n">
        <f aca="false">365 * 24</f>
        <v>8760</v>
      </c>
    </row>
    <row r="83" customFormat="false" ht="13.8" hidden="false" customHeight="false" outlineLevel="0" collapsed="false">
      <c r="A83" s="0" t="s">
        <v>174</v>
      </c>
      <c r="B83" s="0" t="n">
        <v>1</v>
      </c>
    </row>
    <row r="84" customFormat="false" ht="13.8" hidden="false" customHeight="false" outlineLevel="0" collapsed="false">
      <c r="A84" s="0" t="s">
        <v>175</v>
      </c>
      <c r="B84" s="0" t="n">
        <v>5</v>
      </c>
    </row>
    <row r="85" customFormat="false" ht="28.45" hidden="false" customHeight="false" outlineLevel="0" collapsed="false">
      <c r="A85" s="5" t="s">
        <v>176</v>
      </c>
      <c r="B85" s="0" t="n">
        <v>65</v>
      </c>
    </row>
    <row r="86" customFormat="false" ht="13.8" hidden="false" customHeight="false" outlineLevel="0" collapsed="false">
      <c r="A86" s="0" t="s">
        <v>177</v>
      </c>
      <c r="B86" s="0" t="n">
        <v>8</v>
      </c>
    </row>
    <row r="87" customFormat="false" ht="28.45" hidden="false" customHeight="false" outlineLevel="0" collapsed="false">
      <c r="A87" s="5" t="s">
        <v>178</v>
      </c>
      <c r="B87" s="0" t="n">
        <v>5</v>
      </c>
    </row>
    <row r="88" customFormat="false" ht="13.8" hidden="false" customHeight="false" outlineLevel="0" collapsed="false">
      <c r="A88" s="0" t="s">
        <v>179</v>
      </c>
      <c r="B88" s="0" t="n">
        <v>11</v>
      </c>
    </row>
    <row r="89" customFormat="false" ht="13.8" hidden="false" customHeight="false" outlineLevel="0" collapsed="false">
      <c r="A89" s="0" t="s">
        <v>180</v>
      </c>
      <c r="B89" s="0" t="n">
        <v>2</v>
      </c>
    </row>
    <row r="90" customFormat="false" ht="13.8" hidden="false" customHeight="false" outlineLevel="0" collapsed="false"/>
    <row r="91" customFormat="false" ht="13.8" hidden="false" customHeight="false" outlineLevel="0" collapsed="false">
      <c r="A91" s="36" t="s">
        <v>181</v>
      </c>
      <c r="B91" s="0" t="n">
        <f aca="false">(B86* (365  - B85) - B88*B89) * B83</f>
        <v>2378</v>
      </c>
    </row>
    <row r="92" customFormat="false" ht="28.45" hidden="false" customHeight="false" outlineLevel="0" collapsed="false">
      <c r="A92" s="5" t="s">
        <v>182</v>
      </c>
      <c r="B92" s="0" t="n">
        <f aca="false">B91*B87/100</f>
        <v>118.9</v>
      </c>
    </row>
    <row r="93" customFormat="false" ht="28.45" hidden="false" customHeight="false" outlineLevel="0" collapsed="false">
      <c r="A93" s="39" t="s">
        <v>183</v>
      </c>
      <c r="B93" s="0" t="n">
        <f aca="false">B91-B92</f>
        <v>2259.1</v>
      </c>
    </row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28.45" hidden="false" customHeight="false" outlineLevel="0" collapsed="false">
      <c r="A96" s="40" t="s">
        <v>184</v>
      </c>
    </row>
    <row r="97" customFormat="false" ht="13.8" hidden="false" customHeight="false" outlineLevel="0" collapsed="false">
      <c r="A97" s="41" t="s">
        <v>157</v>
      </c>
      <c r="B97" s="21" t="n">
        <v>5</v>
      </c>
    </row>
    <row r="98" customFormat="false" ht="13.8" hidden="false" customHeight="false" outlineLevel="0" collapsed="false">
      <c r="A98" s="41" t="s">
        <v>158</v>
      </c>
      <c r="B98" s="0" t="n">
        <v>2</v>
      </c>
    </row>
    <row r="99" customFormat="false" ht="13.8" hidden="false" customHeight="false" outlineLevel="0" collapsed="false">
      <c r="A99" s="41" t="s">
        <v>160</v>
      </c>
      <c r="B99" s="0" t="n">
        <v>4</v>
      </c>
    </row>
    <row r="100" customFormat="false" ht="13.8" hidden="false" customHeight="false" outlineLevel="0" collapsed="false">
      <c r="A100" s="41" t="s">
        <v>162</v>
      </c>
      <c r="B100" s="0" t="n">
        <v>6</v>
      </c>
    </row>
    <row r="101" customFormat="false" ht="13.8" hidden="false" customHeight="false" outlineLevel="0" collapsed="false">
      <c r="A101" s="41" t="s">
        <v>163</v>
      </c>
      <c r="B101" s="0" t="n">
        <v>6</v>
      </c>
    </row>
    <row r="102" customFormat="false" ht="13.8" hidden="false" customHeight="false" outlineLevel="0" collapsed="false">
      <c r="A102" s="41" t="s">
        <v>164</v>
      </c>
      <c r="B102" s="0" t="n">
        <v>4</v>
      </c>
    </row>
    <row r="103" customFormat="false" ht="13.8" hidden="false" customHeight="false" outlineLevel="0" collapsed="false">
      <c r="A103" s="41" t="s">
        <v>165</v>
      </c>
      <c r="B103" s="0" t="n">
        <v>7</v>
      </c>
    </row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86.8" hidden="false" customHeight="false" outlineLevel="0" collapsed="false">
      <c r="A106" s="42" t="s">
        <v>185</v>
      </c>
      <c r="B106" s="43" t="s">
        <v>186</v>
      </c>
      <c r="C106" s="44" t="s">
        <v>187</v>
      </c>
      <c r="D106" s="42" t="s">
        <v>188</v>
      </c>
    </row>
    <row r="107" customFormat="false" ht="14.2" hidden="false" customHeight="false" outlineLevel="0" collapsed="false">
      <c r="A107" s="41" t="s">
        <v>157</v>
      </c>
      <c r="B107" s="0" t="n">
        <f aca="false">B97</f>
        <v>5</v>
      </c>
      <c r="C107" s="0" t="n">
        <f aca="false">$B$93</f>
        <v>2259.1</v>
      </c>
      <c r="D107" s="0" t="n">
        <f aca="false">C107*B107</f>
        <v>11295.5</v>
      </c>
    </row>
    <row r="108" customFormat="false" ht="14.2" hidden="false" customHeight="false" outlineLevel="0" collapsed="false">
      <c r="A108" s="41" t="s">
        <v>158</v>
      </c>
      <c r="B108" s="0" t="n">
        <f aca="false">B98</f>
        <v>2</v>
      </c>
      <c r="C108" s="0" t="n">
        <f aca="false">$B$93</f>
        <v>2259.1</v>
      </c>
      <c r="D108" s="0" t="n">
        <f aca="false">C108*B108</f>
        <v>4518.2</v>
      </c>
    </row>
    <row r="109" customFormat="false" ht="14.2" hidden="false" customHeight="false" outlineLevel="0" collapsed="false">
      <c r="A109" s="41" t="s">
        <v>160</v>
      </c>
      <c r="B109" s="0" t="n">
        <f aca="false">B99</f>
        <v>4</v>
      </c>
      <c r="C109" s="0" t="n">
        <f aca="false">$B$93</f>
        <v>2259.1</v>
      </c>
      <c r="D109" s="0" t="n">
        <f aca="false">C109*B109</f>
        <v>9036.4</v>
      </c>
    </row>
    <row r="110" customFormat="false" ht="14.2" hidden="false" customHeight="false" outlineLevel="0" collapsed="false">
      <c r="A110" s="41" t="s">
        <v>162</v>
      </c>
      <c r="B110" s="0" t="n">
        <f aca="false">B100</f>
        <v>6</v>
      </c>
      <c r="C110" s="0" t="n">
        <f aca="false">$B$93</f>
        <v>2259.1</v>
      </c>
      <c r="D110" s="0" t="n">
        <f aca="false">C110*B110</f>
        <v>13554.6</v>
      </c>
    </row>
    <row r="111" customFormat="false" ht="14.2" hidden="false" customHeight="false" outlineLevel="0" collapsed="false">
      <c r="A111" s="41" t="s">
        <v>163</v>
      </c>
      <c r="B111" s="0" t="n">
        <f aca="false">B101</f>
        <v>6</v>
      </c>
      <c r="C111" s="0" t="n">
        <f aca="false">$B$93</f>
        <v>2259.1</v>
      </c>
      <c r="D111" s="0" t="n">
        <f aca="false">C111*B111</f>
        <v>13554.6</v>
      </c>
    </row>
    <row r="112" customFormat="false" ht="14.2" hidden="false" customHeight="false" outlineLevel="0" collapsed="false">
      <c r="A112" s="41" t="s">
        <v>164</v>
      </c>
      <c r="B112" s="0" t="n">
        <f aca="false">B102</f>
        <v>4</v>
      </c>
      <c r="C112" s="0" t="n">
        <f aca="false">$B$93</f>
        <v>2259.1</v>
      </c>
      <c r="D112" s="0" t="n">
        <f aca="false">C112*B112</f>
        <v>9036.4</v>
      </c>
    </row>
    <row r="113" customFormat="false" ht="14.2" hidden="false" customHeight="false" outlineLevel="0" collapsed="false">
      <c r="A113" s="41" t="s">
        <v>165</v>
      </c>
      <c r="B113" s="0" t="n">
        <f aca="false">B103</f>
        <v>7</v>
      </c>
      <c r="C113" s="0" t="n">
        <f aca="false">$B$93</f>
        <v>2259.1</v>
      </c>
      <c r="D113" s="0" t="n">
        <f aca="false">C113*B113</f>
        <v>15813.7</v>
      </c>
    </row>
    <row r="1048576" customFormat="false" ht="13.8" hidden="false" customHeight="false" outlineLevel="0" collapsed="false"/>
  </sheetData>
  <mergeCells count="6">
    <mergeCell ref="A1:G1"/>
    <mergeCell ref="B23:D23"/>
    <mergeCell ref="B31:D31"/>
    <mergeCell ref="B45:D45"/>
    <mergeCell ref="B53:D53"/>
    <mergeCell ref="B67:D6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2017-02-06T11:32:46Z</dcterms:created>
  <dc:creator>Melkikh, Elena</dc:creator>
  <dc:description/>
  <dc:language>en-US</dc:language>
  <cp:lastModifiedBy/>
  <cp:lastPrinted>2017-04-06T12:20:19Z</cp:lastPrinted>
  <dcterms:modified xsi:type="dcterms:W3CDTF">2024-02-22T08:44:43Z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