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таблица на холод" sheetId="1" state="visible" r:id="rId2"/>
    <sheet name="vedomost" sheetId="2" state="visible" r:id="rId3"/>
    <sheet name="fine-encourage" sheetId="3" state="visible" r:id="rId4"/>
    <sheet name="price" sheetId="4" state="visible" r:id="rId5"/>
    <sheet name="FOR_TEST" sheetId="5" state="visible" r:id="rId6"/>
  </sheets>
  <externalReferences>
    <externalReference r:id="rId7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<sst xmlns="http://schemas.openxmlformats.org/spreadsheetml/2006/main" count="705" uniqueCount="179">
  <si>
    <t xml:space="preserve">дата</t>
  </si>
  <si>
    <t xml:space="preserve">МОД</t>
  </si>
  <si>
    <t xml:space="preserve">боль</t>
  </si>
  <si>
    <t xml:space="preserve">деж</t>
  </si>
  <si>
    <t xml:space="preserve">А:GYM</t>
  </si>
  <si>
    <t xml:space="preserve">А:сон</t>
  </si>
  <si>
    <t xml:space="preserve">З:улица</t>
  </si>
  <si>
    <t xml:space="preserve">З:сон</t>
  </si>
  <si>
    <t xml:space="preserve">З:зубы</t>
  </si>
  <si>
    <t xml:space="preserve">З:теле</t>
  </si>
  <si>
    <t xml:space="preserve">О:сос</t>
  </si>
  <si>
    <t xml:space="preserve">О:кухня</t>
  </si>
  <si>
    <t xml:space="preserve">Е:гигена</t>
  </si>
  <si>
    <t xml:space="preserve">Е:py/vim</t>
  </si>
  <si>
    <t xml:space="preserve">E:план</t>
  </si>
  <si>
    <t xml:space="preserve">E:сон</t>
  </si>
  <si>
    <t xml:space="preserve">Е:еда</t>
  </si>
  <si>
    <t xml:space="preserve">Л:зубы</t>
  </si>
  <si>
    <t xml:space="preserve">Л:сон</t>
  </si>
  <si>
    <t xml:space="preserve">Л:еда</t>
  </si>
  <si>
    <t xml:space="preserve">долгий ящик</t>
  </si>
  <si>
    <t xml:space="preserve">DATE</t>
  </si>
  <si>
    <t xml:space="preserve">longbox</t>
  </si>
  <si>
    <t xml:space="preserve">sub</t>
  </si>
  <si>
    <t xml:space="preserve">        |</t>
  </si>
  <si>
    <t xml:space="preserve">     |</t>
  </si>
  <si>
    <t xml:space="preserve">Л:кружок</t>
  </si>
  <si>
    <t xml:space="preserve">MOD</t>
  </si>
  <si>
    <t xml:space="preserve">L:DANCE</t>
  </si>
  <si>
    <t xml:space="preserve">vos</t>
  </si>
  <si>
    <t xml:space="preserve">A:вакцина</t>
  </si>
  <si>
    <t xml:space="preserve">WEAK</t>
  </si>
  <si>
    <t xml:space="preserve">A:VAC</t>
  </si>
  <si>
    <t xml:space="preserve">pn</t>
  </si>
  <si>
    <t xml:space="preserve">А: шаги</t>
  </si>
  <si>
    <t xml:space="preserve">DUTY</t>
  </si>
  <si>
    <t xml:space="preserve">A:GO</t>
  </si>
  <si>
    <t xml:space="preserve">vt</t>
  </si>
  <si>
    <t xml:space="preserve">24</t>
  </si>
  <si>
    <t xml:space="preserve">Е: банки</t>
  </si>
  <si>
    <t xml:space="preserve">A:GYM</t>
  </si>
  <si>
    <t xml:space="preserve">E:Banks</t>
  </si>
  <si>
    <t xml:space="preserve">sr</t>
  </si>
  <si>
    <t xml:space="preserve">Л: пальто</t>
  </si>
  <si>
    <t xml:space="preserve">A:SLEEPTIME</t>
  </si>
  <si>
    <t xml:space="preserve">L:clothes</t>
  </si>
  <si>
    <t xml:space="preserve">cht</t>
  </si>
  <si>
    <t xml:space="preserve">Е: чистка компа</t>
  </si>
  <si>
    <t xml:space="preserve">Z:STROLL</t>
  </si>
  <si>
    <t xml:space="preserve">E:comp clean</t>
  </si>
  <si>
    <t xml:space="preserve">pt</t>
  </si>
  <si>
    <t xml:space="preserve">Е: чиста телефона</t>
  </si>
  <si>
    <t xml:space="preserve">Z:SLEEPTIME</t>
  </si>
  <si>
    <t xml:space="preserve">E:telephone clean</t>
  </si>
  <si>
    <t xml:space="preserve">Е: авто</t>
  </si>
  <si>
    <t xml:space="preserve">Z:TEETH</t>
  </si>
  <si>
    <t xml:space="preserve">E:avto</t>
  </si>
  <si>
    <t xml:space="preserve">Z:TELE</t>
  </si>
  <si>
    <t xml:space="preserve">F:VACUUM</t>
  </si>
  <si>
    <t xml:space="preserve">F:KITCHEN</t>
  </si>
  <si>
    <t xml:space="preserve">E:HYGIENE</t>
  </si>
  <si>
    <t xml:space="preserve">E:PY</t>
  </si>
  <si>
    <t xml:space="preserve">E:VIM</t>
  </si>
  <si>
    <t xml:space="preserve">Поощрения</t>
  </si>
  <si>
    <t xml:space="preserve">E:PLAN</t>
  </si>
  <si>
    <t xml:space="preserve">ENCOURAGE</t>
  </si>
  <si>
    <t xml:space="preserve">E:SLEEPTIME</t>
  </si>
  <si>
    <t xml:space="preserve">E:DIET</t>
  </si>
  <si>
    <t xml:space="preserve">штрафы</t>
  </si>
  <si>
    <t xml:space="preserve">E:MEALS</t>
  </si>
  <si>
    <t xml:space="preserve">НОСКИ</t>
  </si>
  <si>
    <t xml:space="preserve">L:TEETH</t>
  </si>
  <si>
    <t xml:space="preserve">SOCKS</t>
  </si>
  <si>
    <t xml:space="preserve">ЗАБЫВАШКА</t>
  </si>
  <si>
    <t xml:space="preserve">L:SLEEPTIME</t>
  </si>
  <si>
    <t xml:space="preserve">FORGET</t>
  </si>
  <si>
    <t xml:space="preserve">РУГАНЬ</t>
  </si>
  <si>
    <t xml:space="preserve">L:DIET</t>
  </si>
  <si>
    <t xml:space="preserve">BADWORDS</t>
  </si>
  <si>
    <t xml:space="preserve">РАСПРАВА</t>
  </si>
  <si>
    <t xml:space="preserve">L:MEALS</t>
  </si>
  <si>
    <t xml:space="preserve">MASSACRE</t>
  </si>
  <si>
    <t xml:space="preserve">ЧАШКА</t>
  </si>
  <si>
    <t xml:space="preserve">L:ALARM</t>
  </si>
  <si>
    <t xml:space="preserve">CUP</t>
  </si>
  <si>
    <t xml:space="preserve">ВОЛОСЫ</t>
  </si>
  <si>
    <t xml:space="preserve">HAIR</t>
  </si>
  <si>
    <t xml:space="preserve">СОЖАЛЕНИЕ</t>
  </si>
  <si>
    <t xml:space="preserve">REGRET</t>
  </si>
  <si>
    <t xml:space="preserve">В МАСЛЕ</t>
  </si>
  <si>
    <t xml:space="preserve">COVRD IN OIL</t>
  </si>
  <si>
    <t xml:space="preserve">DAY</t>
  </si>
  <si>
    <t xml:space="preserve">KG</t>
  </si>
  <si>
    <t xml:space="preserve">1</t>
  </si>
  <si>
    <t xml:space="preserve">0,30</t>
  </si>
  <si>
    <t xml:space="preserve">23,00</t>
  </si>
  <si>
    <t xml:space="preserve">T</t>
  </si>
  <si>
    <t xml:space="preserve">22,44</t>
  </si>
  <si>
    <t xml:space="preserve">3</t>
  </si>
  <si>
    <t xml:space="preserve">2</t>
  </si>
  <si>
    <t xml:space="preserve">22,46</t>
  </si>
  <si>
    <t xml:space="preserve">0,00</t>
  </si>
  <si>
    <t xml:space="preserve">22,26</t>
  </si>
  <si>
    <t xml:space="preserve">21,48</t>
  </si>
  <si>
    <t xml:space="preserve">4</t>
  </si>
  <si>
    <t xml:space="preserve">22,50</t>
  </si>
  <si>
    <t xml:space="preserve">23,20</t>
  </si>
  <si>
    <t xml:space="preserve">22,40</t>
  </si>
  <si>
    <t xml:space="preserve">0,40</t>
  </si>
  <si>
    <t xml:space="preserve">KGD</t>
  </si>
  <si>
    <t xml:space="preserve">22,45</t>
  </si>
  <si>
    <t xml:space="preserve">22,20</t>
  </si>
  <si>
    <t xml:space="preserve">0,20</t>
  </si>
  <si>
    <t xml:space="preserve">22,00</t>
  </si>
  <si>
    <t xml:space="preserve">23,30</t>
  </si>
  <si>
    <t xml:space="preserve">22,30</t>
  </si>
  <si>
    <t xml:space="preserve">22,42</t>
  </si>
  <si>
    <t xml:space="preserve">22,18</t>
  </si>
  <si>
    <t xml:space="preserve">5</t>
  </si>
  <si>
    <t xml:space="preserve">0,13</t>
  </si>
  <si>
    <t xml:space="preserve">00,00</t>
  </si>
  <si>
    <t xml:space="preserve">2,00</t>
  </si>
  <si>
    <t xml:space="preserve">21,10</t>
  </si>
  <si>
    <t xml:space="preserve">23,10</t>
  </si>
  <si>
    <t xml:space="preserve">1,15</t>
  </si>
  <si>
    <t xml:space="preserve">22,10</t>
  </si>
  <si>
    <t xml:space="preserve">23,15</t>
  </si>
  <si>
    <t xml:space="preserve">0,10</t>
  </si>
  <si>
    <t xml:space="preserve">1,30</t>
  </si>
  <si>
    <t xml:space="preserve">22,27</t>
  </si>
  <si>
    <t xml:space="preserve">22,17</t>
  </si>
  <si>
    <t xml:space="preserve">22,24</t>
  </si>
  <si>
    <t xml:space="preserve">3.5</t>
  </si>
  <si>
    <t xml:space="preserve">22,33</t>
  </si>
  <si>
    <t xml:space="preserve">23,40</t>
  </si>
  <si>
    <t xml:space="preserve">22,23</t>
  </si>
  <si>
    <t xml:space="preserve">21,50</t>
  </si>
  <si>
    <t xml:space="preserve">23,45</t>
  </si>
  <si>
    <t xml:space="preserve">1,50</t>
  </si>
  <si>
    <t xml:space="preserve">22,16</t>
  </si>
  <si>
    <t xml:space="preserve">0,50</t>
  </si>
  <si>
    <t xml:space="preserve">23,50</t>
  </si>
  <si>
    <t xml:space="preserve">21,38</t>
  </si>
  <si>
    <t xml:space="preserve">22,15</t>
  </si>
  <si>
    <t xml:space="preserve">00,15</t>
  </si>
  <si>
    <t xml:space="preserve">23,35</t>
  </si>
  <si>
    <t xml:space="preserve">00,30</t>
  </si>
  <si>
    <t xml:space="preserve">1,00</t>
  </si>
  <si>
    <t xml:space="preserve">mod</t>
  </si>
  <si>
    <t xml:space="preserve">price</t>
  </si>
  <si>
    <t xml:space="preserve">Egr</t>
  </si>
  <si>
    <t xml:space="preserve">Lera</t>
  </si>
  <si>
    <t xml:space="preserve">EGR</t>
  </si>
  <si>
    <t xml:space="preserve">LERA</t>
  </si>
  <si>
    <t xml:space="preserve">9</t>
  </si>
  <si>
    <t xml:space="preserve">SUM</t>
  </si>
  <si>
    <t xml:space="preserve">dutyTrue</t>
  </si>
  <si>
    <t xml:space="preserve">&lt;.22: 3*, &lt;.23: 2*, &gt;=.23: 0</t>
  </si>
  <si>
    <t xml:space="preserve">50*</t>
  </si>
  <si>
    <t xml:space="preserve">40*</t>
  </si>
  <si>
    <t xml:space="preserve">&lt;.23: 1*, &gt;=.23: 0</t>
  </si>
  <si>
    <t xml:space="preserve">10*</t>
  </si>
  <si>
    <t xml:space="preserve">&lt;.23: 2*, &lt;.0: 1*, &gt;=.0: 0</t>
  </si>
  <si>
    <t xml:space="preserve">30*</t>
  </si>
  <si>
    <t xml:space="preserve">20*</t>
  </si>
  <si>
    <t xml:space="preserve">dutyFalse</t>
  </si>
  <si>
    <t xml:space="preserve">True</t>
  </si>
  <si>
    <t xml:space="preserve">&lt;.22: 2*, &lt;.23: 1*, &gt;=.23: 0</t>
  </si>
  <si>
    <t xml:space="preserve">25*</t>
  </si>
  <si>
    <t xml:space="preserve">&lt;.22: 2*, &lt;.23: 1*, &gt;=.23: -1*</t>
  </si>
  <si>
    <t xml:space="preserve">&lt;.23: 2*, &gt;=.23: 0, &gt;.0: -1*</t>
  </si>
  <si>
    <t xml:space="preserve">False</t>
  </si>
  <si>
    <t xml:space="preserve">duty8</t>
  </si>
  <si>
    <t xml:space="preserve">WEAK1</t>
  </si>
  <si>
    <t xml:space="preserve">WEAK2</t>
  </si>
  <si>
    <t xml:space="preserve">M</t>
  </si>
  <si>
    <t xml:space="preserve">ANSWER</t>
  </si>
  <si>
    <t xml:space="preserve">20,00</t>
  </si>
  <si>
    <t xml:space="preserve">21,00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</si>
</sst>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@"/>
    <numFmt numFmtId="167" formatCode="General"/>
    <numFmt numFmtId="168" formatCode="d/m;@"/>
    <numFmt numFmtId="169" formatCode="h:mm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F4B183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4B183"/>
      </patternFill>
    </fill>
    <fill>
      <patternFill patternType="solid">
        <fgColor rgb="FFFF0000"/>
        <bgColor rgb="FF99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b val="0"/>
        <i val="1"/>
        <color rgb="FFFFFFFF"/>
      </font>
      <fill>
        <patternFill>
          <bgColor rgb="FF7F7F7F"/>
        </patternFill>
      </fill>
    </dxf>
    <dxf>
      <font>
        <b val="1"/>
        <i val="0"/>
        <color rgb="FFFFFFFF"/>
      </font>
      <fill>
        <patternFill>
          <bgColor rgb="FF000000"/>
        </patternFill>
      </fill>
    </dxf>
    <dxf>
      <font>
        <b val="1"/>
        <i val="0"/>
      </font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&#1092;&#1080;&#1085;&#1072;&#1085;&#1089;&#1099;/&#1044;&#1086;&#1084;.%20&#1092;&#1080;&#1085;&#1072;&#1085;&#1089;&#1099;/&#1040;&#1059;&#1044;&#1048;&#1058;%20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списки"/>
    </sheetNames>
    <sheetDataSet>
      <sheetData sheetId="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Z12" activeCellId="0" sqref="Z12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3"/>
    <col collapsed="false" customWidth="true" hidden="false" outlineLevel="0" max="3" min="3" style="2" width="5.14"/>
    <col collapsed="false" customWidth="true" hidden="false" outlineLevel="0" max="4" min="4" style="2" width="4.85"/>
    <col collapsed="false" customWidth="true" hidden="false" outlineLevel="0" max="5" min="5" style="3" width="4.57"/>
    <col collapsed="false" customWidth="true" hidden="false" outlineLevel="0" max="6" min="6" style="3" width="6.43"/>
    <col collapsed="false" customWidth="true" hidden="false" outlineLevel="0" max="7" min="7" style="2" width="5.43"/>
    <col collapsed="false" customWidth="true" hidden="false" outlineLevel="0" max="8" min="8" style="2" width="7.14"/>
    <col collapsed="false" customWidth="true" hidden="false" outlineLevel="0" max="9" min="9" style="2" width="5.14"/>
    <col collapsed="false" customWidth="true" hidden="false" outlineLevel="0" max="10" min="10" style="2" width="6.43"/>
    <col collapsed="false" customWidth="true" hidden="false" outlineLevel="0" max="11" min="11" style="2" width="6.14"/>
    <col collapsed="false" customWidth="true" hidden="false" outlineLevel="0" max="12" min="12" style="2" width="5.28"/>
    <col collapsed="false" customWidth="true" hidden="false" outlineLevel="0" max="13" min="13" style="2" width="7"/>
    <col collapsed="false" customWidth="true" hidden="false" outlineLevel="0" max="14" min="14" style="2" width="7.7"/>
    <col collapsed="false" customWidth="true" hidden="false" outlineLevel="0" max="15" min="15" style="2" width="8"/>
    <col collapsed="false" customWidth="true" hidden="false" outlineLevel="0" max="16" min="16" style="2" width="6.28"/>
    <col collapsed="false" customWidth="true" hidden="false" outlineLevel="0" max="17" min="17" style="2" width="5.14"/>
    <col collapsed="false" customWidth="true" hidden="false" outlineLevel="0" max="18" min="18" style="2" width="5.7"/>
    <col collapsed="false" customWidth="true" hidden="false" outlineLevel="0" max="19" min="19" style="2" width="6.7"/>
    <col collapsed="false" customWidth="true" hidden="false" outlineLevel="0" max="20" min="20" style="2" width="5.43"/>
    <col collapsed="false" customWidth="true" hidden="false" outlineLevel="0" max="21" min="21" style="2" width="5.85"/>
    <col collapsed="false" customWidth="true" hidden="false" outlineLevel="0" max="22" min="22" style="4" width="18"/>
    <col collapsed="false" customWidth="false" hidden="false" outlineLevel="0" max="23" min="23" style="2" width="9.14"/>
    <col collapsed="false" customWidth="true" hidden="false" outlineLevel="0" max="24" min="24" style="2" width="11.14"/>
    <col collapsed="false" customWidth="true" hidden="false" outlineLevel="0" max="25" min="25" style="2" width="10.85"/>
    <col collapsed="false" customWidth="true" hidden="false" outlineLevel="0" max="26" min="26" style="2" width="19.57"/>
    <col collapsed="false" customWidth="true" hidden="false" outlineLevel="0" max="27" min="27" style="2" width="11.57"/>
    <col collapsed="false" customWidth="true" hidden="false" outlineLevel="0" max="28" min="28" style="2" width="2"/>
    <col collapsed="false" customWidth="true" hidden="false" outlineLevel="0" max="29" min="29" style="2" width="3.86"/>
    <col collapsed="false" customWidth="false" hidden="false" outlineLevel="0" max="1024" min="30" style="2" width="9.14"/>
  </cols>
  <sheetData>
    <row r="1" s="15" customFormat="true" ht="12.75" hidden="false" customHeight="false" outlineLevel="0" collapsed="false">
      <c r="A1" s="5" t="s">
        <v>0</v>
      </c>
      <c r="B1" s="6"/>
      <c r="C1" s="6" t="s">
        <v>1</v>
      </c>
      <c r="D1" s="7" t="s">
        <v>2</v>
      </c>
      <c r="E1" s="8" t="s">
        <v>3</v>
      </c>
      <c r="F1" s="8" t="s">
        <v>4</v>
      </c>
      <c r="G1" s="9" t="s">
        <v>5</v>
      </c>
      <c r="H1" s="6" t="s">
        <v>6</v>
      </c>
      <c r="I1" s="6" t="s">
        <v>7</v>
      </c>
      <c r="J1" s="6" t="s">
        <v>8</v>
      </c>
      <c r="K1" s="9" t="s">
        <v>9</v>
      </c>
      <c r="L1" s="10" t="s">
        <v>10</v>
      </c>
      <c r="M1" s="11" t="s">
        <v>11</v>
      </c>
      <c r="N1" s="12" t="s">
        <v>12</v>
      </c>
      <c r="O1" s="6" t="s">
        <v>13</v>
      </c>
      <c r="P1" s="6" t="s">
        <v>14</v>
      </c>
      <c r="Q1" s="7" t="s">
        <v>15</v>
      </c>
      <c r="R1" s="9" t="s">
        <v>16</v>
      </c>
      <c r="S1" s="5" t="s">
        <v>17</v>
      </c>
      <c r="T1" s="13" t="s">
        <v>18</v>
      </c>
      <c r="U1" s="9" t="s">
        <v>19</v>
      </c>
      <c r="V1" s="14" t="s">
        <v>20</v>
      </c>
      <c r="X1" s="1" t="str">
        <f aca="false">A1</f>
        <v>дата</v>
      </c>
      <c r="Y1" s="2" t="s">
        <v>21</v>
      </c>
      <c r="Z1" s="16" t="str">
        <f aca="false">V1</f>
        <v>долгий ящик</v>
      </c>
      <c r="AA1" s="16" t="s">
        <v>22</v>
      </c>
      <c r="AB1" s="2" t="n">
        <v>6</v>
      </c>
      <c r="AC1" s="2" t="s">
        <v>23</v>
      </c>
    </row>
    <row r="2" customFormat="false" ht="15" hidden="false" customHeight="false" outlineLevel="0" collapsed="false">
      <c r="A2" s="17" t="n">
        <v>44896</v>
      </c>
      <c r="B2" s="18" t="e">
        <f aca="false">VLOOKUP(WEEKDAY(A2,2),[1]списки!$G$3:$H$9,2)</f>
        <v>#N/A</v>
      </c>
      <c r="C2" s="18"/>
      <c r="D2" s="19"/>
      <c r="E2" s="8" t="n">
        <v>24</v>
      </c>
      <c r="F2" s="8"/>
      <c r="G2" s="20"/>
      <c r="H2" s="18"/>
      <c r="I2" s="18"/>
      <c r="J2" s="18"/>
      <c r="K2" s="20"/>
      <c r="L2" s="21"/>
      <c r="M2" s="22"/>
      <c r="N2" s="23"/>
      <c r="O2" s="18" t="s">
        <v>24</v>
      </c>
      <c r="P2" s="18"/>
      <c r="Q2" s="19"/>
      <c r="R2" s="20" t="s">
        <v>25</v>
      </c>
      <c r="S2" s="17"/>
      <c r="T2" s="24"/>
      <c r="U2" s="20" t="s">
        <v>25</v>
      </c>
      <c r="V2" s="25" t="s">
        <v>26</v>
      </c>
      <c r="W2" s="16"/>
      <c r="X2" s="2" t="str">
        <f aca="false">C1</f>
        <v>МОД</v>
      </c>
      <c r="Y2" s="2" t="s">
        <v>27</v>
      </c>
      <c r="Z2" s="16" t="str">
        <f aca="false">V2</f>
        <v>Л:кружок</v>
      </c>
      <c r="AA2" s="16" t="s">
        <v>28</v>
      </c>
      <c r="AB2" s="2" t="n">
        <v>7</v>
      </c>
      <c r="AC2" s="2" t="s">
        <v>29</v>
      </c>
      <c r="AD2" s="16"/>
    </row>
    <row r="3" customFormat="false" ht="15" hidden="false" customHeight="false" outlineLevel="0" collapsed="false">
      <c r="A3" s="17" t="n">
        <v>44897</v>
      </c>
      <c r="B3" s="18" t="e">
        <f aca="false">VLOOKUP(WEEKDAY(A3,2),[1]списки!$G$3:$H$9,2)</f>
        <v>#N/A</v>
      </c>
      <c r="C3" s="18"/>
      <c r="D3" s="19"/>
      <c r="E3" s="8"/>
      <c r="F3" s="8"/>
      <c r="G3" s="20"/>
      <c r="H3" s="18"/>
      <c r="I3" s="18"/>
      <c r="J3" s="18"/>
      <c r="K3" s="20"/>
      <c r="L3" s="21"/>
      <c r="M3" s="22"/>
      <c r="N3" s="23"/>
      <c r="O3" s="18" t="s">
        <v>24</v>
      </c>
      <c r="P3" s="18"/>
      <c r="Q3" s="19"/>
      <c r="R3" s="20" t="s">
        <v>25</v>
      </c>
      <c r="S3" s="17"/>
      <c r="T3" s="24"/>
      <c r="U3" s="20" t="s">
        <v>25</v>
      </c>
      <c r="V3" s="25" t="s">
        <v>30</v>
      </c>
      <c r="W3" s="16"/>
      <c r="X3" s="2" t="str">
        <f aca="false">IFERROR(INDEX($A$1:$U$1,MATCH(X2,$A$1:$U$1,0)+1),"")</f>
        <v>боль</v>
      </c>
      <c r="Y3" s="2" t="s">
        <v>31</v>
      </c>
      <c r="Z3" s="16" t="str">
        <f aca="false">V3</f>
        <v>A:вакцина</v>
      </c>
      <c r="AA3" s="16" t="s">
        <v>32</v>
      </c>
      <c r="AB3" s="2" t="n">
        <v>1</v>
      </c>
      <c r="AC3" s="2" t="s">
        <v>33</v>
      </c>
      <c r="AD3" s="16"/>
    </row>
    <row r="4" customFormat="false" ht="15" hidden="false" customHeight="false" outlineLevel="0" collapsed="false">
      <c r="A4" s="17" t="n">
        <v>44898</v>
      </c>
      <c r="B4" s="18" t="e">
        <f aca="false">VLOOKUP(WEEKDAY(A4,2),[1]списки!$G$3:$H$9,2)</f>
        <v>#N/A</v>
      </c>
      <c r="C4" s="18"/>
      <c r="D4" s="19"/>
      <c r="E4" s="8"/>
      <c r="F4" s="8"/>
      <c r="G4" s="20"/>
      <c r="H4" s="18"/>
      <c r="I4" s="18"/>
      <c r="J4" s="18"/>
      <c r="K4" s="20"/>
      <c r="L4" s="21"/>
      <c r="M4" s="22"/>
      <c r="N4" s="23"/>
      <c r="O4" s="18" t="s">
        <v>24</v>
      </c>
      <c r="P4" s="18"/>
      <c r="Q4" s="19"/>
      <c r="R4" s="20" t="s">
        <v>25</v>
      </c>
      <c r="S4" s="17"/>
      <c r="T4" s="24"/>
      <c r="U4" s="20" t="s">
        <v>25</v>
      </c>
      <c r="V4" s="4" t="s">
        <v>34</v>
      </c>
      <c r="W4" s="16"/>
      <c r="X4" s="2" t="str">
        <f aca="false">IFERROR(INDEX($A$1:$U$1,MATCH(X3,$A$1:$U$1,0)+1),"")</f>
        <v>деж</v>
      </c>
      <c r="Y4" s="2" t="s">
        <v>35</v>
      </c>
      <c r="Z4" s="16" t="str">
        <f aca="false">V4</f>
        <v>А: шаги</v>
      </c>
      <c r="AA4" s="16" t="s">
        <v>36</v>
      </c>
      <c r="AB4" s="2" t="n">
        <v>2</v>
      </c>
      <c r="AC4" s="2" t="s">
        <v>37</v>
      </c>
      <c r="AD4" s="16"/>
    </row>
    <row r="5" customFormat="false" ht="15" hidden="false" customHeight="false" outlineLevel="0" collapsed="false">
      <c r="A5" s="17" t="n">
        <v>44899</v>
      </c>
      <c r="B5" s="18" t="e">
        <f aca="false">VLOOKUP(WEEKDAY(A5,2),[1]списки!$G$3:$H$9,2)</f>
        <v>#N/A</v>
      </c>
      <c r="C5" s="18"/>
      <c r="D5" s="19"/>
      <c r="E5" s="8" t="s">
        <v>38</v>
      </c>
      <c r="F5" s="8"/>
      <c r="G5" s="20"/>
      <c r="H5" s="18"/>
      <c r="I5" s="18"/>
      <c r="J5" s="18"/>
      <c r="K5" s="20"/>
      <c r="L5" s="21"/>
      <c r="M5" s="22"/>
      <c r="N5" s="23"/>
      <c r="O5" s="18" t="s">
        <v>24</v>
      </c>
      <c r="P5" s="18"/>
      <c r="Q5" s="19"/>
      <c r="R5" s="20" t="s">
        <v>25</v>
      </c>
      <c r="S5" s="17"/>
      <c r="T5" s="24"/>
      <c r="U5" s="20" t="s">
        <v>25</v>
      </c>
      <c r="V5" s="25" t="s">
        <v>39</v>
      </c>
      <c r="W5" s="16"/>
      <c r="X5" s="2" t="str">
        <f aca="false">IFERROR(INDEX($A$1:$U$1,MATCH(X4,$A$1:$U$1,0)+1),"")</f>
        <v>А:GYM</v>
      </c>
      <c r="Y5" s="2" t="s">
        <v>40</v>
      </c>
      <c r="Z5" s="16" t="str">
        <f aca="false">V5</f>
        <v>Е: банки</v>
      </c>
      <c r="AA5" s="16" t="s">
        <v>41</v>
      </c>
      <c r="AB5" s="2" t="n">
        <v>3</v>
      </c>
      <c r="AC5" s="2" t="s">
        <v>42</v>
      </c>
      <c r="AD5" s="16"/>
    </row>
    <row r="6" customFormat="false" ht="15" hidden="false" customHeight="false" outlineLevel="0" collapsed="false">
      <c r="A6" s="17" t="n">
        <v>44900</v>
      </c>
      <c r="B6" s="18" t="e">
        <f aca="false">VLOOKUP(WEEKDAY(A6,2),[1]списки!$G$3:$H$9,2)</f>
        <v>#N/A</v>
      </c>
      <c r="C6" s="18"/>
      <c r="D6" s="19"/>
      <c r="E6" s="8"/>
      <c r="F6" s="8"/>
      <c r="G6" s="20"/>
      <c r="H6" s="18"/>
      <c r="I6" s="18"/>
      <c r="J6" s="18"/>
      <c r="K6" s="20"/>
      <c r="L6" s="21"/>
      <c r="M6" s="22"/>
      <c r="N6" s="23"/>
      <c r="O6" s="18" t="s">
        <v>24</v>
      </c>
      <c r="P6" s="18"/>
      <c r="Q6" s="19"/>
      <c r="R6" s="20" t="s">
        <v>25</v>
      </c>
      <c r="S6" s="17"/>
      <c r="T6" s="24"/>
      <c r="U6" s="20" t="s">
        <v>25</v>
      </c>
      <c r="V6" s="4" t="s">
        <v>43</v>
      </c>
      <c r="W6" s="16"/>
      <c r="X6" s="2" t="str">
        <f aca="false">IFERROR(INDEX($A$1:$U$1,MATCH(X5,$A$1:$U$1,0)+1),"")</f>
        <v>А:сон</v>
      </c>
      <c r="Y6" s="2" t="s">
        <v>44</v>
      </c>
      <c r="Z6" s="16" t="str">
        <f aca="false">V6</f>
        <v>Л: пальто</v>
      </c>
      <c r="AA6" s="16" t="s">
        <v>45</v>
      </c>
      <c r="AB6" s="2" t="n">
        <v>4</v>
      </c>
      <c r="AC6" s="2" t="s">
        <v>46</v>
      </c>
      <c r="AD6" s="16"/>
    </row>
    <row r="7" customFormat="false" ht="15" hidden="false" customHeight="false" outlineLevel="0" collapsed="false">
      <c r="A7" s="17" t="n">
        <v>44901</v>
      </c>
      <c r="B7" s="18" t="e">
        <f aca="false">VLOOKUP(WEEKDAY(A7,2),[1]списки!$G$3:$H$9,2)</f>
        <v>#N/A</v>
      </c>
      <c r="C7" s="18"/>
      <c r="D7" s="19"/>
      <c r="E7" s="8"/>
      <c r="F7" s="8"/>
      <c r="G7" s="20"/>
      <c r="H7" s="18"/>
      <c r="I7" s="18"/>
      <c r="J7" s="18"/>
      <c r="K7" s="20"/>
      <c r="L7" s="21"/>
      <c r="M7" s="22"/>
      <c r="N7" s="23"/>
      <c r="O7" s="18" t="s">
        <v>24</v>
      </c>
      <c r="P7" s="18"/>
      <c r="Q7" s="19"/>
      <c r="R7" s="20" t="s">
        <v>25</v>
      </c>
      <c r="S7" s="17"/>
      <c r="T7" s="24"/>
      <c r="U7" s="20" t="s">
        <v>25</v>
      </c>
      <c r="V7" s="25" t="s">
        <v>47</v>
      </c>
      <c r="W7" s="16"/>
      <c r="X7" s="2" t="str">
        <f aca="false">IFERROR(INDEX($A$1:$U$1,MATCH(X6,$A$1:$U$1,0)+1),"")</f>
        <v>З:улица</v>
      </c>
      <c r="Y7" s="16" t="s">
        <v>48</v>
      </c>
      <c r="Z7" s="16" t="str">
        <f aca="false">V7</f>
        <v>Е: чистка компа</v>
      </c>
      <c r="AA7" s="16" t="s">
        <v>49</v>
      </c>
      <c r="AB7" s="2" t="n">
        <v>5</v>
      </c>
      <c r="AC7" s="2" t="s">
        <v>50</v>
      </c>
      <c r="AD7" s="16"/>
    </row>
    <row r="8" customFormat="false" ht="15" hidden="false" customHeight="false" outlineLevel="0" collapsed="false">
      <c r="A8" s="17" t="n">
        <v>44902</v>
      </c>
      <c r="B8" s="18" t="e">
        <f aca="false">VLOOKUP(WEEKDAY(A8,2),[1]списки!$G$3:$H$9,2)</f>
        <v>#N/A</v>
      </c>
      <c r="C8" s="18"/>
      <c r="D8" s="19"/>
      <c r="E8" s="8" t="s">
        <v>38</v>
      </c>
      <c r="F8" s="8"/>
      <c r="G8" s="20"/>
      <c r="H8" s="18"/>
      <c r="I8" s="18"/>
      <c r="J8" s="18"/>
      <c r="K8" s="20"/>
      <c r="L8" s="21"/>
      <c r="M8" s="22"/>
      <c r="N8" s="23"/>
      <c r="O8" s="18" t="s">
        <v>24</v>
      </c>
      <c r="P8" s="18"/>
      <c r="Q8" s="19"/>
      <c r="R8" s="20" t="s">
        <v>25</v>
      </c>
      <c r="S8" s="17"/>
      <c r="T8" s="24"/>
      <c r="U8" s="20" t="s">
        <v>25</v>
      </c>
      <c r="V8" s="25" t="s">
        <v>51</v>
      </c>
      <c r="W8" s="16"/>
      <c r="X8" s="2" t="str">
        <f aca="false">IFERROR(INDEX($A$1:$U$1,MATCH(X7,$A$1:$U$1,0)+1),"")</f>
        <v>З:сон</v>
      </c>
      <c r="Y8" s="2" t="s">
        <v>52</v>
      </c>
      <c r="Z8" s="16" t="str">
        <f aca="false">V8</f>
        <v>Е: чиста телефона</v>
      </c>
      <c r="AA8" s="16" t="s">
        <v>53</v>
      </c>
      <c r="AB8" s="26"/>
    </row>
    <row r="9" customFormat="false" ht="15" hidden="false" customHeight="false" outlineLevel="0" collapsed="false">
      <c r="A9" s="17" t="n">
        <v>44903</v>
      </c>
      <c r="B9" s="18" t="e">
        <f aca="false">VLOOKUP(WEEKDAY(A9,2),[1]списки!$G$3:$H$9,2)</f>
        <v>#N/A</v>
      </c>
      <c r="C9" s="18"/>
      <c r="D9" s="19"/>
      <c r="E9" s="8"/>
      <c r="F9" s="8"/>
      <c r="G9" s="20"/>
      <c r="H9" s="18"/>
      <c r="I9" s="18"/>
      <c r="J9" s="18"/>
      <c r="K9" s="20"/>
      <c r="L9" s="21"/>
      <c r="M9" s="22"/>
      <c r="N9" s="23"/>
      <c r="O9" s="18" t="s">
        <v>24</v>
      </c>
      <c r="P9" s="18"/>
      <c r="Q9" s="19"/>
      <c r="R9" s="20" t="s">
        <v>25</v>
      </c>
      <c r="S9" s="17"/>
      <c r="T9" s="24"/>
      <c r="U9" s="20" t="s">
        <v>25</v>
      </c>
      <c r="V9" s="4" t="s">
        <v>54</v>
      </c>
      <c r="W9" s="16"/>
      <c r="X9" s="2" t="str">
        <f aca="false">IFERROR(INDEX($A$1:$U$1,MATCH(X8,$A$1:$U$1,0)+1),"")</f>
        <v>З:зубы</v>
      </c>
      <c r="Y9" s="2" t="s">
        <v>55</v>
      </c>
      <c r="Z9" s="16" t="str">
        <f aca="false">V9</f>
        <v>Е: авто</v>
      </c>
      <c r="AA9" s="16" t="s">
        <v>56</v>
      </c>
    </row>
    <row r="10" customFormat="false" ht="15" hidden="false" customHeight="false" outlineLevel="0" collapsed="false">
      <c r="A10" s="17" t="n">
        <v>44904</v>
      </c>
      <c r="B10" s="18" t="e">
        <f aca="false">VLOOKUP(WEEKDAY(A10,2),[1]списки!$G$3:$H$9,2)</f>
        <v>#N/A</v>
      </c>
      <c r="C10" s="18"/>
      <c r="D10" s="19"/>
      <c r="E10" s="8"/>
      <c r="F10" s="8"/>
      <c r="G10" s="20"/>
      <c r="H10" s="18"/>
      <c r="I10" s="18"/>
      <c r="J10" s="18"/>
      <c r="K10" s="20"/>
      <c r="L10" s="21"/>
      <c r="M10" s="22"/>
      <c r="N10" s="23"/>
      <c r="O10" s="18" t="s">
        <v>24</v>
      </c>
      <c r="P10" s="18"/>
      <c r="Q10" s="19"/>
      <c r="R10" s="20" t="s">
        <v>25</v>
      </c>
      <c r="S10" s="17"/>
      <c r="T10" s="24"/>
      <c r="U10" s="20" t="s">
        <v>25</v>
      </c>
      <c r="W10" s="16"/>
      <c r="X10" s="2" t="str">
        <f aca="false">IFERROR(INDEX($A$1:$U$1,MATCH(X9,$A$1:$U$1,0)+1),"")</f>
        <v>З:теле</v>
      </c>
      <c r="Y10" s="2" t="s">
        <v>57</v>
      </c>
      <c r="Z10" s="16" t="n">
        <f aca="false">V10</f>
        <v>0</v>
      </c>
      <c r="AA10" s="16"/>
    </row>
    <row r="11" customFormat="false" ht="15" hidden="false" customHeight="false" outlineLevel="0" collapsed="false">
      <c r="A11" s="17" t="n">
        <v>44905</v>
      </c>
      <c r="B11" s="18" t="e">
        <f aca="false">VLOOKUP(WEEKDAY(A11,2),[1]списки!$G$3:$H$9,2)</f>
        <v>#N/A</v>
      </c>
      <c r="C11" s="18"/>
      <c r="D11" s="19"/>
      <c r="E11" s="8" t="s">
        <v>38</v>
      </c>
      <c r="F11" s="8"/>
      <c r="G11" s="20"/>
      <c r="H11" s="18"/>
      <c r="I11" s="18"/>
      <c r="J11" s="18"/>
      <c r="K11" s="20"/>
      <c r="L11" s="21"/>
      <c r="M11" s="22"/>
      <c r="N11" s="23"/>
      <c r="O11" s="18" t="s">
        <v>24</v>
      </c>
      <c r="P11" s="18"/>
      <c r="Q11" s="19"/>
      <c r="R11" s="20" t="s">
        <v>25</v>
      </c>
      <c r="S11" s="17"/>
      <c r="T11" s="24"/>
      <c r="U11" s="20" t="s">
        <v>25</v>
      </c>
      <c r="W11" s="16"/>
      <c r="X11" s="2" t="str">
        <f aca="false">IFERROR(INDEX($A$1:$U$1,MATCH(X10,$A$1:$U$1,0)+1),"")</f>
        <v>О:сос</v>
      </c>
      <c r="Y11" s="2" t="s">
        <v>58</v>
      </c>
      <c r="Z11" s="16" t="n">
        <f aca="false">V11</f>
        <v>0</v>
      </c>
      <c r="AA11" s="16"/>
    </row>
    <row r="12" customFormat="false" ht="15" hidden="false" customHeight="false" outlineLevel="0" collapsed="false">
      <c r="A12" s="17" t="n">
        <v>44906</v>
      </c>
      <c r="B12" s="18" t="e">
        <f aca="false">VLOOKUP(WEEKDAY(A12,2),[1]списки!$G$3:$H$9,2)</f>
        <v>#N/A</v>
      </c>
      <c r="C12" s="18"/>
      <c r="D12" s="19"/>
      <c r="E12" s="8"/>
      <c r="F12" s="8"/>
      <c r="G12" s="20"/>
      <c r="H12" s="18"/>
      <c r="I12" s="18"/>
      <c r="J12" s="18"/>
      <c r="K12" s="20"/>
      <c r="L12" s="21"/>
      <c r="M12" s="22"/>
      <c r="N12" s="23"/>
      <c r="O12" s="18" t="s">
        <v>24</v>
      </c>
      <c r="P12" s="18"/>
      <c r="Q12" s="19"/>
      <c r="R12" s="20" t="s">
        <v>25</v>
      </c>
      <c r="S12" s="17"/>
      <c r="T12" s="24"/>
      <c r="U12" s="20" t="s">
        <v>25</v>
      </c>
      <c r="W12" s="16"/>
      <c r="X12" s="2" t="str">
        <f aca="false">IFERROR(INDEX($A$1:$U$1,MATCH(X11,$A$1:$U$1,0)+1),"")</f>
        <v>О:кухня</v>
      </c>
      <c r="Y12" s="2" t="s">
        <v>59</v>
      </c>
      <c r="Z12" s="16" t="n">
        <f aca="false">V12</f>
        <v>0</v>
      </c>
      <c r="AA12" s="16"/>
    </row>
    <row r="13" customFormat="false" ht="15" hidden="false" customHeight="false" outlineLevel="0" collapsed="false">
      <c r="A13" s="17" t="n">
        <v>44907</v>
      </c>
      <c r="B13" s="18" t="e">
        <f aca="false">VLOOKUP(WEEKDAY(A13,2),[1]списки!$G$3:$H$9,2)</f>
        <v>#N/A</v>
      </c>
      <c r="C13" s="18"/>
      <c r="D13" s="19"/>
      <c r="E13" s="8"/>
      <c r="F13" s="8"/>
      <c r="G13" s="20"/>
      <c r="H13" s="18"/>
      <c r="I13" s="18"/>
      <c r="J13" s="18"/>
      <c r="K13" s="20"/>
      <c r="L13" s="21"/>
      <c r="M13" s="22"/>
      <c r="N13" s="23"/>
      <c r="O13" s="18" t="s">
        <v>24</v>
      </c>
      <c r="P13" s="18"/>
      <c r="Q13" s="19"/>
      <c r="R13" s="20" t="s">
        <v>25</v>
      </c>
      <c r="S13" s="17"/>
      <c r="T13" s="24"/>
      <c r="U13" s="20" t="s">
        <v>25</v>
      </c>
      <c r="X13" s="2" t="str">
        <f aca="false">IFERROR(INDEX($A$1:$U$1,MATCH(X12,$A$1:$U$1,0)+1),"")</f>
        <v>Е:гигена</v>
      </c>
      <c r="Y13" s="2" t="s">
        <v>60</v>
      </c>
      <c r="Z13" s="16" t="n">
        <f aca="false">V13</f>
        <v>0</v>
      </c>
      <c r="AA13" s="16"/>
    </row>
    <row r="14" customFormat="false" ht="15" hidden="false" customHeight="false" outlineLevel="0" collapsed="false">
      <c r="A14" s="17" t="n">
        <v>44908</v>
      </c>
      <c r="B14" s="18" t="e">
        <f aca="false">VLOOKUP(WEEKDAY(A14,2),[1]списки!$G$3:$H$9,2)</f>
        <v>#N/A</v>
      </c>
      <c r="C14" s="18"/>
      <c r="D14" s="19"/>
      <c r="E14" s="8"/>
      <c r="F14" s="8"/>
      <c r="G14" s="20"/>
      <c r="H14" s="18"/>
      <c r="I14" s="18"/>
      <c r="J14" s="18"/>
      <c r="K14" s="20"/>
      <c r="L14" s="21"/>
      <c r="M14" s="22"/>
      <c r="N14" s="23"/>
      <c r="O14" s="18" t="s">
        <v>24</v>
      </c>
      <c r="P14" s="18"/>
      <c r="Q14" s="19"/>
      <c r="R14" s="20" t="s">
        <v>25</v>
      </c>
      <c r="S14" s="17"/>
      <c r="T14" s="24"/>
      <c r="U14" s="20" t="s">
        <v>25</v>
      </c>
      <c r="X14" s="2" t="str">
        <f aca="false">IFERROR(INDEX($A$1:$U$1,MATCH(X13,$A$1:$U$1,0)+1),"")</f>
        <v>Е:py/vim</v>
      </c>
      <c r="Y14" s="2" t="s">
        <v>61</v>
      </c>
      <c r="Z14" s="16" t="n">
        <f aca="false">V14</f>
        <v>0</v>
      </c>
      <c r="AA14" s="16"/>
    </row>
    <row r="15" customFormat="false" ht="15" hidden="false" customHeight="false" outlineLevel="0" collapsed="false">
      <c r="A15" s="17" t="n">
        <v>44909</v>
      </c>
      <c r="B15" s="18" t="e">
        <f aca="false">VLOOKUP(WEEKDAY(A15,2),[1]списки!$G$3:$H$9,2)</f>
        <v>#N/A</v>
      </c>
      <c r="C15" s="18"/>
      <c r="D15" s="19"/>
      <c r="E15" s="8" t="s">
        <v>38</v>
      </c>
      <c r="F15" s="8"/>
      <c r="G15" s="20"/>
      <c r="H15" s="18"/>
      <c r="I15" s="18"/>
      <c r="J15" s="18"/>
      <c r="K15" s="20"/>
      <c r="L15" s="21"/>
      <c r="M15" s="22"/>
      <c r="N15" s="23"/>
      <c r="O15" s="18" t="s">
        <v>24</v>
      </c>
      <c r="P15" s="18"/>
      <c r="Q15" s="19"/>
      <c r="R15" s="20" t="s">
        <v>25</v>
      </c>
      <c r="S15" s="17"/>
      <c r="T15" s="24"/>
      <c r="U15" s="20" t="s">
        <v>25</v>
      </c>
      <c r="Y15" s="2" t="s">
        <v>62</v>
      </c>
      <c r="Z15" s="16" t="n">
        <f aca="false">V15</f>
        <v>0</v>
      </c>
      <c r="AA15" s="16"/>
    </row>
    <row r="16" customFormat="false" ht="15" hidden="false" customHeight="false" outlineLevel="0" collapsed="false">
      <c r="A16" s="17" t="n">
        <v>44910</v>
      </c>
      <c r="B16" s="18" t="e">
        <f aca="false">VLOOKUP(WEEKDAY(A16,2),[1]списки!$G$3:$H$9,2)</f>
        <v>#N/A</v>
      </c>
      <c r="C16" s="18"/>
      <c r="D16" s="19"/>
      <c r="E16" s="8"/>
      <c r="F16" s="8"/>
      <c r="G16" s="20"/>
      <c r="H16" s="18"/>
      <c r="I16" s="18"/>
      <c r="J16" s="18"/>
      <c r="K16" s="20"/>
      <c r="L16" s="21"/>
      <c r="M16" s="22"/>
      <c r="N16" s="23"/>
      <c r="O16" s="18" t="s">
        <v>24</v>
      </c>
      <c r="P16" s="18"/>
      <c r="Q16" s="19"/>
      <c r="R16" s="20" t="s">
        <v>25</v>
      </c>
      <c r="S16" s="17"/>
      <c r="T16" s="24"/>
      <c r="U16" s="20" t="s">
        <v>25</v>
      </c>
      <c r="V16" s="27" t="s">
        <v>63</v>
      </c>
      <c r="X16" s="2" t="str">
        <f aca="false">IFERROR(INDEX($A$1:$U$1,MATCH(X14,$A$1:$U$1,0)+1),"")</f>
        <v>E:план</v>
      </c>
      <c r="Y16" s="2" t="s">
        <v>64</v>
      </c>
      <c r="Z16" s="16" t="str">
        <f aca="false">V16</f>
        <v>Поощрения</v>
      </c>
      <c r="AA16" s="2" t="s">
        <v>65</v>
      </c>
    </row>
    <row r="17" s="2" customFormat="true" ht="12.75" hidden="false" customHeight="false" outlineLevel="0" collapsed="false">
      <c r="A17" s="17" t="n">
        <v>44911</v>
      </c>
      <c r="B17" s="18" t="e">
        <f aca="false">VLOOKUP(WEEKDAY(A17,2),[1]списки!$G$3:$H$9,2)</f>
        <v>#N/A</v>
      </c>
      <c r="C17" s="18"/>
      <c r="D17" s="19"/>
      <c r="E17" s="8"/>
      <c r="F17" s="8"/>
      <c r="G17" s="20"/>
      <c r="H17" s="18"/>
      <c r="I17" s="18"/>
      <c r="J17" s="18"/>
      <c r="K17" s="20"/>
      <c r="L17" s="21"/>
      <c r="M17" s="22"/>
      <c r="N17" s="23"/>
      <c r="O17" s="18" t="s">
        <v>24</v>
      </c>
      <c r="P17" s="18"/>
      <c r="Q17" s="19"/>
      <c r="R17" s="20" t="s">
        <v>25</v>
      </c>
      <c r="S17" s="17"/>
      <c r="T17" s="24"/>
      <c r="U17" s="20" t="s">
        <v>25</v>
      </c>
      <c r="X17" s="2" t="str">
        <f aca="false">IFERROR(INDEX($A$1:$U$1,MATCH(X16,$A$1:$U$1,0)+1),"")</f>
        <v>E:сон</v>
      </c>
      <c r="Y17" s="2" t="s">
        <v>66</v>
      </c>
      <c r="Z17" s="16" t="n">
        <f aca="false">V17</f>
        <v>0</v>
      </c>
    </row>
    <row r="18" s="2" customFormat="true" ht="12.75" hidden="false" customHeight="false" outlineLevel="0" collapsed="false">
      <c r="A18" s="17" t="n">
        <v>44912</v>
      </c>
      <c r="B18" s="18" t="e">
        <f aca="false">VLOOKUP(WEEKDAY(A18,2),[1]списки!$G$3:$H$9,2)</f>
        <v>#N/A</v>
      </c>
      <c r="C18" s="18"/>
      <c r="D18" s="19"/>
      <c r="E18" s="8" t="s">
        <v>38</v>
      </c>
      <c r="F18" s="8"/>
      <c r="G18" s="20"/>
      <c r="H18" s="18"/>
      <c r="I18" s="18"/>
      <c r="J18" s="18"/>
      <c r="K18" s="20"/>
      <c r="L18" s="21"/>
      <c r="M18" s="22"/>
      <c r="N18" s="23"/>
      <c r="O18" s="18" t="s">
        <v>24</v>
      </c>
      <c r="P18" s="18"/>
      <c r="Q18" s="19"/>
      <c r="R18" s="20" t="s">
        <v>25</v>
      </c>
      <c r="S18" s="17"/>
      <c r="T18" s="24"/>
      <c r="U18" s="20" t="s">
        <v>25</v>
      </c>
      <c r="X18" s="2" t="str">
        <f aca="false">IFERROR(INDEX($A$1:$U$1,MATCH(X17,$A$1:$U$1,0)+1),"")</f>
        <v>Е:еда</v>
      </c>
      <c r="Y18" s="2" t="s">
        <v>67</v>
      </c>
      <c r="Z18" s="16" t="n">
        <f aca="false">V18</f>
        <v>0</v>
      </c>
    </row>
    <row r="19" customFormat="false" ht="15" hidden="false" customHeight="false" outlineLevel="0" collapsed="false">
      <c r="A19" s="17" t="n">
        <v>44913</v>
      </c>
      <c r="B19" s="18" t="e">
        <f aca="false">VLOOKUP(WEEKDAY(A19,2),[1]списки!$G$3:$H$9,2)</f>
        <v>#N/A</v>
      </c>
      <c r="C19" s="18"/>
      <c r="D19" s="19"/>
      <c r="E19" s="8"/>
      <c r="F19" s="8"/>
      <c r="G19" s="20"/>
      <c r="H19" s="18"/>
      <c r="I19" s="18"/>
      <c r="J19" s="18"/>
      <c r="K19" s="20"/>
      <c r="L19" s="21"/>
      <c r="M19" s="22"/>
      <c r="N19" s="23"/>
      <c r="O19" s="18" t="s">
        <v>24</v>
      </c>
      <c r="P19" s="18"/>
      <c r="Q19" s="19"/>
      <c r="R19" s="20" t="s">
        <v>25</v>
      </c>
      <c r="S19" s="17"/>
      <c r="T19" s="24"/>
      <c r="U19" s="20" t="s">
        <v>25</v>
      </c>
      <c r="V19" s="28" t="s">
        <v>68</v>
      </c>
      <c r="W19" s="16"/>
      <c r="Y19" s="2" t="s">
        <v>69</v>
      </c>
      <c r="Z19" s="16" t="str">
        <f aca="false">V19</f>
        <v>штрафы</v>
      </c>
      <c r="AA19" s="16"/>
    </row>
    <row r="20" customFormat="false" ht="15" hidden="false" customHeight="false" outlineLevel="0" collapsed="false">
      <c r="A20" s="17" t="n">
        <v>44914</v>
      </c>
      <c r="B20" s="18" t="e">
        <f aca="false">VLOOKUP(WEEKDAY(A20,2),[1]списки!$G$3:$H$9,2)</f>
        <v>#N/A</v>
      </c>
      <c r="C20" s="18"/>
      <c r="D20" s="19"/>
      <c r="E20" s="8" t="s">
        <v>38</v>
      </c>
      <c r="F20" s="8"/>
      <c r="G20" s="20"/>
      <c r="H20" s="18"/>
      <c r="I20" s="18"/>
      <c r="J20" s="18"/>
      <c r="K20" s="20"/>
      <c r="L20" s="21"/>
      <c r="M20" s="22"/>
      <c r="N20" s="23"/>
      <c r="O20" s="18" t="s">
        <v>24</v>
      </c>
      <c r="P20" s="18"/>
      <c r="Q20" s="19"/>
      <c r="R20" s="20" t="s">
        <v>25</v>
      </c>
      <c r="S20" s="17"/>
      <c r="T20" s="24"/>
      <c r="U20" s="20" t="s">
        <v>25</v>
      </c>
      <c r="V20" s="4" t="s">
        <v>70</v>
      </c>
      <c r="X20" s="2" t="str">
        <f aca="false">IFERROR(INDEX($A$1:$U$1,MATCH(X18,$A$1:$U$1,0)+1),"")</f>
        <v>Л:зубы</v>
      </c>
      <c r="Y20" s="16" t="s">
        <v>71</v>
      </c>
      <c r="Z20" s="16" t="str">
        <f aca="false">V20</f>
        <v>НОСКИ</v>
      </c>
      <c r="AA20" s="2" t="s">
        <v>72</v>
      </c>
    </row>
    <row r="21" customFormat="false" ht="15" hidden="false" customHeight="false" outlineLevel="0" collapsed="false">
      <c r="A21" s="17" t="n">
        <v>44915</v>
      </c>
      <c r="B21" s="18" t="e">
        <f aca="false">VLOOKUP(WEEKDAY(A21,2),[1]списки!$G$3:$H$9,2)</f>
        <v>#N/A</v>
      </c>
      <c r="C21" s="18"/>
      <c r="D21" s="19"/>
      <c r="E21" s="8"/>
      <c r="F21" s="8"/>
      <c r="G21" s="20"/>
      <c r="H21" s="18"/>
      <c r="I21" s="18"/>
      <c r="J21" s="18"/>
      <c r="K21" s="20"/>
      <c r="L21" s="21"/>
      <c r="M21" s="22"/>
      <c r="N21" s="23"/>
      <c r="O21" s="18" t="s">
        <v>24</v>
      </c>
      <c r="P21" s="18"/>
      <c r="Q21" s="19"/>
      <c r="R21" s="20" t="s">
        <v>25</v>
      </c>
      <c r="S21" s="17"/>
      <c r="T21" s="24"/>
      <c r="U21" s="20" t="s">
        <v>25</v>
      </c>
      <c r="V21" s="4" t="s">
        <v>73</v>
      </c>
      <c r="X21" s="2" t="str">
        <f aca="false">IFERROR(INDEX($A$1:$U$1,MATCH(X20,$A$1:$U$1,0)+1),"")</f>
        <v>Л:сон</v>
      </c>
      <c r="Y21" s="2" t="s">
        <v>74</v>
      </c>
      <c r="Z21" s="16" t="str">
        <f aca="false">V21</f>
        <v>ЗАБЫВАШКА</v>
      </c>
      <c r="AA21" s="2" t="s">
        <v>75</v>
      </c>
    </row>
    <row r="22" customFormat="false" ht="15" hidden="false" customHeight="false" outlineLevel="0" collapsed="false">
      <c r="A22" s="17" t="n">
        <v>44916</v>
      </c>
      <c r="B22" s="18" t="e">
        <f aca="false">VLOOKUP(WEEKDAY(A22,2),[1]списки!$G$3:$H$9,2)</f>
        <v>#N/A</v>
      </c>
      <c r="C22" s="18"/>
      <c r="D22" s="19"/>
      <c r="E22" s="8"/>
      <c r="F22" s="8"/>
      <c r="G22" s="20"/>
      <c r="H22" s="18"/>
      <c r="I22" s="18"/>
      <c r="J22" s="18"/>
      <c r="K22" s="20"/>
      <c r="L22" s="21"/>
      <c r="M22" s="22"/>
      <c r="N22" s="23"/>
      <c r="O22" s="18" t="s">
        <v>24</v>
      </c>
      <c r="P22" s="18"/>
      <c r="Q22" s="19"/>
      <c r="R22" s="20" t="s">
        <v>25</v>
      </c>
      <c r="S22" s="17"/>
      <c r="T22" s="24"/>
      <c r="U22" s="20" t="s">
        <v>25</v>
      </c>
      <c r="V22" s="2" t="s">
        <v>76</v>
      </c>
      <c r="X22" s="2" t="str">
        <f aca="false">IFERROR(INDEX($A$1:$U$1,MATCH(X21,$A$1:$U$1,0)+1),"")</f>
        <v>Л:еда</v>
      </c>
      <c r="Y22" s="2" t="s">
        <v>77</v>
      </c>
      <c r="Z22" s="16" t="str">
        <f aca="false">V22</f>
        <v>РУГАНЬ</v>
      </c>
      <c r="AA22" s="2" t="s">
        <v>78</v>
      </c>
    </row>
    <row r="23" customFormat="false" ht="15" hidden="false" customHeight="false" outlineLevel="0" collapsed="false">
      <c r="A23" s="17" t="n">
        <v>44917</v>
      </c>
      <c r="B23" s="18" t="e">
        <f aca="false">VLOOKUP(WEEKDAY(A23,2),[1]списки!$G$3:$H$9,2)</f>
        <v>#N/A</v>
      </c>
      <c r="C23" s="18"/>
      <c r="D23" s="19"/>
      <c r="E23" s="8"/>
      <c r="F23" s="8"/>
      <c r="G23" s="20"/>
      <c r="H23" s="18"/>
      <c r="I23" s="18"/>
      <c r="J23" s="18"/>
      <c r="K23" s="20"/>
      <c r="L23" s="21"/>
      <c r="M23" s="22"/>
      <c r="N23" s="23"/>
      <c r="O23" s="18" t="s">
        <v>24</v>
      </c>
      <c r="P23" s="18"/>
      <c r="Q23" s="19"/>
      <c r="R23" s="20" t="s">
        <v>25</v>
      </c>
      <c r="S23" s="17"/>
      <c r="T23" s="24"/>
      <c r="U23" s="20" t="s">
        <v>25</v>
      </c>
      <c r="V23" s="2" t="s">
        <v>79</v>
      </c>
      <c r="X23" s="2" t="str">
        <f aca="false">IFERROR(INDEX($A$1:$U$1,MATCH(X22,$A$1:$U$1,0)+1),"")</f>
        <v/>
      </c>
      <c r="Y23" s="2" t="s">
        <v>80</v>
      </c>
      <c r="Z23" s="16" t="str">
        <f aca="false">V23</f>
        <v>РАСПРАВА</v>
      </c>
      <c r="AA23" s="2" t="s">
        <v>81</v>
      </c>
    </row>
    <row r="24" customFormat="false" ht="15" hidden="false" customHeight="false" outlineLevel="0" collapsed="false">
      <c r="A24" s="17" t="n">
        <v>44918</v>
      </c>
      <c r="B24" s="18" t="e">
        <f aca="false">VLOOKUP(WEEKDAY(A24,2),[1]списки!$G$3:$H$9,2)</f>
        <v>#N/A</v>
      </c>
      <c r="C24" s="18"/>
      <c r="D24" s="19"/>
      <c r="E24" s="8" t="s">
        <v>38</v>
      </c>
      <c r="F24" s="8"/>
      <c r="G24" s="20"/>
      <c r="H24" s="18"/>
      <c r="I24" s="18"/>
      <c r="J24" s="18"/>
      <c r="K24" s="20"/>
      <c r="L24" s="21"/>
      <c r="M24" s="22"/>
      <c r="N24" s="23"/>
      <c r="O24" s="18" t="s">
        <v>24</v>
      </c>
      <c r="P24" s="18"/>
      <c r="Q24" s="19"/>
      <c r="R24" s="20" t="s">
        <v>25</v>
      </c>
      <c r="S24" s="17"/>
      <c r="T24" s="24"/>
      <c r="U24" s="20" t="s">
        <v>25</v>
      </c>
      <c r="V24" s="2" t="s">
        <v>82</v>
      </c>
      <c r="X24" s="2" t="str">
        <f aca="false">IFERROR(INDEX($A$1:$U$1,MATCH(X23,$A$1:$U$1,0)+1),"")</f>
        <v/>
      </c>
      <c r="Y24" s="16" t="s">
        <v>83</v>
      </c>
      <c r="Z24" s="16" t="str">
        <f aca="false">V24</f>
        <v>ЧАШКА</v>
      </c>
      <c r="AA24" s="2" t="s">
        <v>84</v>
      </c>
    </row>
    <row r="25" customFormat="false" ht="15" hidden="false" customHeight="false" outlineLevel="0" collapsed="false">
      <c r="A25" s="17" t="n">
        <v>44919</v>
      </c>
      <c r="B25" s="18" t="e">
        <f aca="false">VLOOKUP(WEEKDAY(A25,2),[1]списки!$G$3:$H$9,2)</f>
        <v>#N/A</v>
      </c>
      <c r="C25" s="18"/>
      <c r="D25" s="19"/>
      <c r="E25" s="8"/>
      <c r="F25" s="8"/>
      <c r="G25" s="20"/>
      <c r="H25" s="18"/>
      <c r="I25" s="18"/>
      <c r="J25" s="18"/>
      <c r="K25" s="20"/>
      <c r="L25" s="21"/>
      <c r="M25" s="22"/>
      <c r="N25" s="23"/>
      <c r="O25" s="18" t="s">
        <v>24</v>
      </c>
      <c r="P25" s="18"/>
      <c r="Q25" s="19"/>
      <c r="R25" s="20" t="s">
        <v>25</v>
      </c>
      <c r="S25" s="17"/>
      <c r="T25" s="24"/>
      <c r="U25" s="20" t="s">
        <v>25</v>
      </c>
      <c r="V25" s="2" t="s">
        <v>85</v>
      </c>
      <c r="W25" s="16"/>
      <c r="X25" s="2" t="str">
        <f aca="false">IFERROR(INDEX($A$1:$U$1,MATCH(X24,$A$1:$U$1,0)+1),"")</f>
        <v/>
      </c>
      <c r="Z25" s="16" t="str">
        <f aca="false">V25</f>
        <v>ВОЛОСЫ</v>
      </c>
      <c r="AA25" s="2" t="s">
        <v>86</v>
      </c>
    </row>
    <row r="26" customFormat="false" ht="15" hidden="false" customHeight="false" outlineLevel="0" collapsed="false">
      <c r="A26" s="17" t="n">
        <v>44920</v>
      </c>
      <c r="B26" s="18" t="e">
        <f aca="false">VLOOKUP(WEEKDAY(A26,2),[1]списки!$G$3:$H$9,2)</f>
        <v>#N/A</v>
      </c>
      <c r="C26" s="18"/>
      <c r="D26" s="19"/>
      <c r="E26" s="8"/>
      <c r="F26" s="8"/>
      <c r="G26" s="20"/>
      <c r="H26" s="18"/>
      <c r="I26" s="18"/>
      <c r="J26" s="18"/>
      <c r="K26" s="20"/>
      <c r="L26" s="21"/>
      <c r="M26" s="22"/>
      <c r="N26" s="23"/>
      <c r="O26" s="18" t="s">
        <v>24</v>
      </c>
      <c r="P26" s="18"/>
      <c r="Q26" s="19"/>
      <c r="R26" s="20" t="s">
        <v>25</v>
      </c>
      <c r="S26" s="17"/>
      <c r="T26" s="24"/>
      <c r="U26" s="20" t="s">
        <v>25</v>
      </c>
      <c r="V26" s="2" t="s">
        <v>87</v>
      </c>
      <c r="W26" s="16"/>
      <c r="X26" s="2" t="str">
        <f aca="false">IFERROR(INDEX($A$1:$U$1,MATCH(X25,$A$1:$U$1,0)+1),"")</f>
        <v/>
      </c>
      <c r="Z26" s="16" t="str">
        <f aca="false">V26</f>
        <v>СОЖАЛЕНИЕ</v>
      </c>
      <c r="AA26" s="2" t="s">
        <v>88</v>
      </c>
    </row>
    <row r="27" customFormat="false" ht="15" hidden="false" customHeight="false" outlineLevel="0" collapsed="false">
      <c r="A27" s="17" t="n">
        <v>44921</v>
      </c>
      <c r="B27" s="18" t="e">
        <f aca="false">VLOOKUP(WEEKDAY(A27,2),[1]списки!$G$3:$H$9,2)</f>
        <v>#N/A</v>
      </c>
      <c r="C27" s="18"/>
      <c r="D27" s="19"/>
      <c r="E27" s="8" t="s">
        <v>38</v>
      </c>
      <c r="F27" s="8"/>
      <c r="G27" s="20"/>
      <c r="H27" s="18"/>
      <c r="I27" s="18"/>
      <c r="J27" s="18"/>
      <c r="K27" s="20"/>
      <c r="L27" s="21"/>
      <c r="M27" s="22"/>
      <c r="N27" s="23"/>
      <c r="O27" s="18" t="s">
        <v>24</v>
      </c>
      <c r="P27" s="18"/>
      <c r="Q27" s="19"/>
      <c r="R27" s="20" t="s">
        <v>25</v>
      </c>
      <c r="S27" s="17"/>
      <c r="T27" s="24"/>
      <c r="U27" s="20" t="s">
        <v>25</v>
      </c>
      <c r="V27" s="29" t="s">
        <v>89</v>
      </c>
      <c r="W27" s="16"/>
      <c r="X27" s="2" t="str">
        <f aca="false">IFERROR(INDEX($A$1:$U$1,MATCH(X26,$A$1:$U$1,0)+1),"")</f>
        <v/>
      </c>
      <c r="Z27" s="16" t="str">
        <f aca="false">V27</f>
        <v>В МАСЛЕ</v>
      </c>
      <c r="AA27" s="2" t="s">
        <v>90</v>
      </c>
    </row>
    <row r="28" customFormat="false" ht="15" hidden="false" customHeight="false" outlineLevel="0" collapsed="false">
      <c r="A28" s="17" t="n">
        <v>44922</v>
      </c>
      <c r="B28" s="18" t="e">
        <f aca="false">VLOOKUP(WEEKDAY(A28,2),[1]списки!$G$3:$H$9,2)</f>
        <v>#N/A</v>
      </c>
      <c r="C28" s="18"/>
      <c r="D28" s="19"/>
      <c r="E28" s="8"/>
      <c r="F28" s="8"/>
      <c r="G28" s="20"/>
      <c r="H28" s="18"/>
      <c r="I28" s="18"/>
      <c r="J28" s="18"/>
      <c r="K28" s="20"/>
      <c r="L28" s="21"/>
      <c r="M28" s="22"/>
      <c r="N28" s="23"/>
      <c r="O28" s="18" t="s">
        <v>24</v>
      </c>
      <c r="P28" s="18"/>
      <c r="Q28" s="19"/>
      <c r="R28" s="20" t="s">
        <v>25</v>
      </c>
      <c r="S28" s="17"/>
      <c r="T28" s="24"/>
      <c r="U28" s="20" t="s">
        <v>25</v>
      </c>
      <c r="W28" s="16"/>
      <c r="X28" s="2" t="str">
        <f aca="false">IFERROR(INDEX($A$1:$U$1,MATCH(X27,$A$1:$U$1,0)+1),"")</f>
        <v/>
      </c>
    </row>
    <row r="29" customFormat="false" ht="15" hidden="false" customHeight="false" outlineLevel="0" collapsed="false">
      <c r="A29" s="17" t="n">
        <v>44923</v>
      </c>
      <c r="B29" s="18" t="e">
        <f aca="false">VLOOKUP(WEEKDAY(A29,2),[1]списки!$G$3:$H$9,2)</f>
        <v>#N/A</v>
      </c>
      <c r="C29" s="18"/>
      <c r="D29" s="19"/>
      <c r="E29" s="8"/>
      <c r="F29" s="8"/>
      <c r="G29" s="20"/>
      <c r="H29" s="18"/>
      <c r="I29" s="18"/>
      <c r="J29" s="18"/>
      <c r="K29" s="20"/>
      <c r="L29" s="21"/>
      <c r="M29" s="22"/>
      <c r="N29" s="23"/>
      <c r="O29" s="18" t="s">
        <v>24</v>
      </c>
      <c r="P29" s="18"/>
      <c r="Q29" s="19"/>
      <c r="R29" s="20" t="s">
        <v>25</v>
      </c>
      <c r="S29" s="17"/>
      <c r="T29" s="24"/>
      <c r="U29" s="20" t="s">
        <v>25</v>
      </c>
      <c r="W29" s="16"/>
      <c r="X29" s="2" t="str">
        <f aca="false">IFERROR(INDEX($A$1:$U$1,MATCH(X28,$A$1:$U$1,0)+1),"")</f>
        <v/>
      </c>
    </row>
    <row r="30" customFormat="false" ht="15" hidden="false" customHeight="false" outlineLevel="0" collapsed="false">
      <c r="A30" s="17" t="n">
        <v>44924</v>
      </c>
      <c r="B30" s="18" t="e">
        <f aca="false">VLOOKUP(WEEKDAY(A30,2),[1]списки!$G$3:$H$9,2)</f>
        <v>#N/A</v>
      </c>
      <c r="C30" s="18"/>
      <c r="D30" s="19"/>
      <c r="E30" s="8"/>
      <c r="F30" s="8"/>
      <c r="G30" s="20"/>
      <c r="H30" s="18"/>
      <c r="I30" s="18"/>
      <c r="J30" s="18"/>
      <c r="K30" s="20"/>
      <c r="L30" s="21"/>
      <c r="M30" s="22"/>
      <c r="N30" s="23"/>
      <c r="O30" s="18" t="s">
        <v>24</v>
      </c>
      <c r="P30" s="18"/>
      <c r="Q30" s="19"/>
      <c r="R30" s="20" t="s">
        <v>25</v>
      </c>
      <c r="S30" s="17"/>
      <c r="T30" s="24"/>
      <c r="U30" s="20" t="s">
        <v>25</v>
      </c>
      <c r="W30" s="16"/>
    </row>
    <row r="31" customFormat="false" ht="15" hidden="false" customHeight="false" outlineLevel="0" collapsed="false">
      <c r="A31" s="17" t="n">
        <v>44925</v>
      </c>
      <c r="B31" s="18" t="e">
        <f aca="false">VLOOKUP(WEEKDAY(A31,2),[1]списки!$G$3:$H$9,2)</f>
        <v>#N/A</v>
      </c>
      <c r="C31" s="18"/>
      <c r="D31" s="19"/>
      <c r="E31" s="8" t="s">
        <v>38</v>
      </c>
      <c r="F31" s="8"/>
      <c r="G31" s="20"/>
      <c r="H31" s="18"/>
      <c r="I31" s="18"/>
      <c r="J31" s="18"/>
      <c r="K31" s="20"/>
      <c r="L31" s="21"/>
      <c r="M31" s="22"/>
      <c r="N31" s="23"/>
      <c r="O31" s="18" t="s">
        <v>24</v>
      </c>
      <c r="P31" s="18"/>
      <c r="Q31" s="19"/>
      <c r="R31" s="20" t="s">
        <v>25</v>
      </c>
      <c r="S31" s="17"/>
      <c r="T31" s="24"/>
      <c r="U31" s="20" t="s">
        <v>25</v>
      </c>
    </row>
    <row r="32" customFormat="false" ht="15" hidden="false" customHeight="false" outlineLevel="0" collapsed="false">
      <c r="A32" s="17" t="n">
        <v>44926</v>
      </c>
      <c r="B32" s="18" t="e">
        <f aca="false">VLOOKUP(WEEKDAY(A32,2),[1]списки!$G$3:$H$9,2)</f>
        <v>#N/A</v>
      </c>
      <c r="C32" s="18"/>
      <c r="D32" s="19"/>
      <c r="E32" s="8"/>
      <c r="F32" s="8"/>
      <c r="G32" s="20"/>
      <c r="H32" s="18"/>
      <c r="I32" s="18"/>
      <c r="J32" s="18"/>
      <c r="K32" s="20"/>
      <c r="L32" s="21"/>
      <c r="M32" s="22"/>
      <c r="N32" s="23"/>
      <c r="O32" s="18" t="s">
        <v>24</v>
      </c>
      <c r="P32" s="18"/>
      <c r="Q32" s="19"/>
      <c r="R32" s="20" t="s">
        <v>25</v>
      </c>
      <c r="S32" s="17"/>
      <c r="T32" s="24"/>
      <c r="U32" s="20" t="s">
        <v>25</v>
      </c>
    </row>
  </sheetData>
  <conditionalFormatting sqref="Z33:AMJ1048576 Z28:AB32 AC8:AMJ32 AE1:AMJ7 AB1:AC7 A1:V2 V7:V8 V33:W1048576 W20:W24 W31:W32 W13:W18 AA16:AA18 AB8:AB27 AA20:AA27 Y21:Y23 X1:Y3 Y4:Y6 Y25:Y1048576 Y8:Y19 X4:X1048576 A2:U1048576 V3 V5">
    <cfRule type="containsText" priority="2" operator="containsText" aboveAverage="0" equalAverage="0" bottom="0" percent="0" rank="0" text="ТЕЩА" dxfId="0">
      <formula>NOT(ISERROR(SEARCH("ТЕЩА",A1)))</formula>
    </cfRule>
    <cfRule type="containsText" priority="3" operator="containsText" aboveAverage="0" equalAverage="0" bottom="0" percent="0" rank="0" text="ДОМ" dxfId="1">
      <formula>NOT(ISERROR(SEARCH("ДОМ",A1)))</formula>
    </cfRule>
    <cfRule type="containsText" priority="4" operator="containsText" aboveAverage="0" equalAverage="0" bottom="0" percent="0" rank="0" text="САД" dxfId="2">
      <formula>NOT(ISERROR(SEARCH("САД",A1)))</formula>
    </cfRule>
  </conditionalFormatting>
  <conditionalFormatting sqref="V22:V27 V16:V19">
    <cfRule type="containsText" priority="5" operator="containsText" aboveAverage="0" equalAverage="0" bottom="0" percent="0" rank="0" text="ТЕЩА" dxfId="3">
      <formula>NOT(ISERROR(SEARCH("ТЕЩА",V16)))</formula>
    </cfRule>
    <cfRule type="containsText" priority="6" operator="containsText" aboveAverage="0" equalAverage="0" bottom="0" percent="0" rank="0" text="дома" dxfId="4">
      <formula>NOT(ISERROR(SEARCH("дома",V16)))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8.5859375" defaultRowHeight="15" zeroHeight="false" outlineLevelRow="0" outlineLevelCol="0"/>
  <cols>
    <col collapsed="false" customWidth="true" hidden="false" outlineLevel="0" max="1" min="1" style="30" width="6.14"/>
    <col collapsed="false" customWidth="true" hidden="false" outlineLevel="0" max="2" min="2" style="30" width="4.43"/>
    <col collapsed="false" customWidth="true" hidden="false" outlineLevel="0" max="3" min="3" style="0" width="5.43"/>
    <col collapsed="false" customWidth="true" hidden="false" outlineLevel="0" max="4" min="4" style="0" width="6.28"/>
    <col collapsed="false" customWidth="true" hidden="false" outlineLevel="0" max="5" min="5" style="31" width="6.57"/>
    <col collapsed="false" customWidth="true" hidden="false" outlineLevel="0" max="6" min="6" style="0" width="6.85"/>
    <col collapsed="false" customWidth="true" hidden="false" outlineLevel="0" max="7" min="7" style="31" width="12.14"/>
    <col collapsed="false" customWidth="true" hidden="false" outlineLevel="0" max="8" min="8" style="0" width="8.85"/>
    <col collapsed="false" customWidth="true" hidden="false" outlineLevel="0" max="9" min="9" style="0" width="11.85"/>
    <col collapsed="false" customWidth="true" hidden="false" outlineLevel="0" max="10" min="10" style="0" width="7.85"/>
    <col collapsed="false" customWidth="true" hidden="false" outlineLevel="0" max="11" min="11" style="0" width="6.43"/>
    <col collapsed="false" customWidth="true" hidden="false" outlineLevel="0" max="14" min="12" style="0" width="10.14"/>
    <col collapsed="false" customWidth="true" hidden="false" outlineLevel="0" max="16" min="15" style="0" width="6.14"/>
    <col collapsed="false" customWidth="true" hidden="false" outlineLevel="0" max="17" min="17" style="0" width="7.28"/>
    <col collapsed="false" customWidth="true" hidden="false" outlineLevel="0" max="18" min="18" style="0" width="11.85"/>
    <col collapsed="false" customWidth="true" hidden="false" outlineLevel="0" max="19" min="19" style="0" width="6.43"/>
    <col collapsed="false" customWidth="true" hidden="false" outlineLevel="0" max="21" min="20" style="0" width="7.7"/>
    <col collapsed="false" customWidth="true" hidden="false" outlineLevel="0" max="22" min="22" style="0" width="11.71"/>
    <col collapsed="false" customWidth="true" hidden="false" outlineLevel="0" max="23" min="23" style="0" width="6.28"/>
  </cols>
  <sheetData>
    <row r="1" customFormat="false" ht="14.25" hidden="false" customHeight="true" outlineLevel="0" collapsed="false">
      <c r="A1" s="30" t="str">
        <f aca="false">INDEX('таблица на холод'!$Y$1:$Y$23,1)</f>
        <v>DATE</v>
      </c>
      <c r="B1" s="31" t="s">
        <v>91</v>
      </c>
      <c r="C1" s="31" t="str">
        <f aca="false">INDEX('таблица на холод'!$Y$1:$Y$25,MATCH(A1,'таблица на холод'!$Y$1:$Y$25,0)+1)</f>
        <v>MOD</v>
      </c>
      <c r="D1" s="31" t="str">
        <f aca="false">IFERROR(IF(INDEX('таблица на холод'!$Y$1:$Y$25,MATCH(C1,'таблица на холод'!$Y$1:$Y$25,0)+1)=0,"",INDEX('таблица на холод'!$Y$1:$Y$25,MATCH(C1,'таблица на холод'!$Y$1:$Y$25,0)+1)), "")</f>
        <v>WEAK</v>
      </c>
      <c r="E1" s="31" t="str">
        <f aca="false">IFERROR(IF(INDEX('таблица на холод'!$Y$1:$Y$25,MATCH(D1,'таблица на холод'!$Y$1:$Y$25,0)+1)=0,"",INDEX('таблица на холод'!$Y$1:$Y$25,MATCH(D1,'таблица на холод'!$Y$1:$Y$25,0)+1)), "")</f>
        <v>DUTY</v>
      </c>
      <c r="F1" s="31" t="str">
        <f aca="false">IFERROR(IF(INDEX('таблица на холод'!$Y$1:$Y$25,MATCH(E1,'таблица на холод'!$Y$1:$Y$25,0)+1)=0,"",INDEX('таблица на холод'!$Y$1:$Y$25,MATCH(E1,'таблица на холод'!$Y$1:$Y$25,0)+1)), "")</f>
        <v>A:GYM</v>
      </c>
      <c r="G1" s="31" t="str">
        <f aca="false">IFERROR(IF(INDEX('таблица на холод'!$Y$1:$Y$25,MATCH(F1,'таблица на холод'!$Y$1:$Y$25,0)+1)=0,"",INDEX('таблица на холод'!$Y$1:$Y$25,MATCH(F1,'таблица на холод'!$Y$1:$Y$25,0)+1)), "")</f>
        <v>A:SLEEPTIME</v>
      </c>
      <c r="H1" s="31" t="str">
        <f aca="false">IFERROR(IF(INDEX('таблица на холод'!$Y$1:$Y$25,MATCH(G1,'таблица на холод'!$Y$1:$Y$25,0)+1)=0,"",INDEX('таблица на холод'!$Y$1:$Y$25,MATCH(G1,'таблица на холод'!$Y$1:$Y$25,0)+1)), "")</f>
        <v>Z:STROLL</v>
      </c>
      <c r="I1" s="31" t="str">
        <f aca="false">IFERROR(IF(INDEX('таблица на холод'!$Y$1:$Y$25,MATCH(H1,'таблица на холод'!$Y$1:$Y$25,0)+1)=0,"",INDEX('таблица на холод'!$Y$1:$Y$25,MATCH(H1,'таблица на холод'!$Y$1:$Y$25,0)+1)), "")</f>
        <v>Z:SLEEPTIME</v>
      </c>
      <c r="J1" s="31" t="str">
        <f aca="false">IFERROR(IF(INDEX('таблица на холод'!$Y$1:$Y$25,MATCH(I1,'таблица на холод'!$Y$1:$Y$25,0)+1)=0,"",INDEX('таблица на холод'!$Y$1:$Y$25,MATCH(I1,'таблица на холод'!$Y$1:$Y$25,0)+1)), "")</f>
        <v>Z:TEETH</v>
      </c>
      <c r="K1" s="31" t="str">
        <f aca="false">IFERROR(IF(INDEX('таблица на холод'!$Y$1:$Y$25,MATCH(J1,'таблица на холод'!$Y$1:$Y$25,0)+1)=0,"",INDEX('таблица на холод'!$Y$1:$Y$25,MATCH(J1,'таблица на холод'!$Y$1:$Y$25,0)+1)), "")</f>
        <v>Z:TELE</v>
      </c>
      <c r="L1" s="31" t="str">
        <f aca="false">IFERROR(IF(INDEX('таблица на холод'!$Y$1:$Y$25,MATCH(K1,'таблица на холод'!$Y$1:$Y$25,0)+1)=0,"",INDEX('таблица на холод'!$Y$1:$Y$25,MATCH(K1,'таблица на холод'!$Y$1:$Y$25,0)+1)), "")</f>
        <v>F:VACUUM</v>
      </c>
      <c r="M1" s="31" t="str">
        <f aca="false">IFERROR(IF(INDEX('таблица на холод'!$Y$1:$Y$25,MATCH(L1,'таблица на холод'!$Y$1:$Y$25,0)+1)=0,"",INDEX('таблица на холод'!$Y$1:$Y$25,MATCH(L1,'таблица на холод'!$Y$1:$Y$25,0)+1)), "")</f>
        <v>F:KITCHEN</v>
      </c>
      <c r="N1" s="31" t="str">
        <f aca="false">IFERROR(IF(INDEX('таблица на холод'!$Y$1:$Y$25,MATCH(M1,'таблица на холод'!$Y$1:$Y$25,0)+1)=0,"",INDEX('таблица на холод'!$Y$1:$Y$25,MATCH(M1,'таблица на холод'!$Y$1:$Y$25,0)+1)), "")</f>
        <v>E:HYGIENE</v>
      </c>
      <c r="O1" s="31" t="str">
        <f aca="false">IFERROR(IF(INDEX('таблица на холод'!$Y$1:$Y$25,MATCH(N1,'таблица на холод'!$Y$1:$Y$25,0)+1)=0,"",INDEX('таблица на холод'!$Y$1:$Y$25,MATCH(N1,'таблица на холод'!$Y$1:$Y$25,0)+1)), "")</f>
        <v>E:PY</v>
      </c>
      <c r="P1" s="31" t="str">
        <f aca="false">IFERROR(IF(INDEX('таблица на холод'!$Y$1:$Y$25,MATCH(O1,'таблица на холод'!$Y$1:$Y$25,0)+1)=0,"",INDEX('таблица на холод'!$Y$1:$Y$25,MATCH(O1,'таблица на холод'!$Y$1:$Y$25,0)+1)), "")</f>
        <v>E:VIM</v>
      </c>
      <c r="Q1" s="31" t="str">
        <f aca="false">IFERROR(IF(INDEX('таблица на холод'!$Y$1:$Y$25,MATCH(P1,'таблица на холод'!$Y$1:$Y$25,0)+1)=0,"",INDEX('таблица на холод'!$Y$1:$Y$25,MATCH(P1,'таблица на холод'!$Y$1:$Y$25,0)+1)), "")</f>
        <v>E:PLAN</v>
      </c>
      <c r="R1" s="31" t="str">
        <f aca="false">IFERROR(IF(INDEX('таблица на холод'!$Y$1:$Y$25,MATCH(Q1,'таблица на холод'!$Y$1:$Y$25,0)+1)=0,"",INDEX('таблица на холод'!$Y$1:$Y$25,MATCH(Q1,'таблица на холод'!$Y$1:$Y$25,0)+1)), "")</f>
        <v>E:SLEEPTIME</v>
      </c>
      <c r="S1" s="31" t="str">
        <f aca="false">IFERROR(IF(INDEX('таблица на холод'!$Y$1:$Y$25,MATCH(R1,'таблица на холод'!$Y$1:$Y$25,0)+1)=0,"",INDEX('таблица на холод'!$Y$1:$Y$25,MATCH(R1,'таблица на холод'!$Y$1:$Y$25,0)+1)), "")</f>
        <v>E:DIET</v>
      </c>
      <c r="T1" s="31" t="str">
        <f aca="false">IFERROR(IF(INDEX('таблица на холод'!$Y$1:$Y$25,MATCH(S1,'таблица на холод'!$Y$1:$Y$25,0)+1)=0,"",INDEX('таблица на холод'!$Y$1:$Y$25,MATCH(S1,'таблица на холод'!$Y$1:$Y$25,0)+1)), "")</f>
        <v>E:MEALS</v>
      </c>
      <c r="U1" s="31" t="str">
        <f aca="false">IFERROR(IF(INDEX('таблица на холод'!$Y$1:$Y$25,MATCH(T1,'таблица на холод'!$Y$1:$Y$25,0)+1)=0,"",INDEX('таблица на холод'!$Y$1:$Y$25,MATCH(T1,'таблица на холод'!$Y$1:$Y$25,0)+1)), "")</f>
        <v>L:TEETH</v>
      </c>
      <c r="V1" s="31" t="str">
        <f aca="false">IFERROR(IF(INDEX('таблица на холод'!$Y$1:$Y$25,MATCH(U1,'таблица на холод'!$Y$1:$Y$25,0)+1)=0,"",INDEX('таблица на холод'!$Y$1:$Y$25,MATCH(U1,'таблица на холод'!$Y$1:$Y$25,0)+1)), "")</f>
        <v>L:SLEEPTIME</v>
      </c>
      <c r="W1" s="31" t="str">
        <f aca="false">IFERROR(IF(INDEX('таблица на холод'!$Y$1:$Y$25,MATCH(V1,'таблица на холод'!$Y$1:$Y$25,0)+1)=0,"",INDEX('таблица на холод'!$Y$1:$Y$25,MATCH(V1,'таблица на холод'!$Y$1:$Y$25,0)+1)), "")</f>
        <v>L:DIET</v>
      </c>
      <c r="X1" s="31" t="str">
        <f aca="false">IFERROR(IF(INDEX('таблица на холод'!$Y$1:$Y$25,MATCH(W1,'таблица на холод'!$Y$1:$Y$25,0)+1)=0,"",INDEX('таблица на холод'!$Y$1:$Y$25,MATCH(W1,'таблица на холод'!$Y$1:$Y$25,0)+1)), "")</f>
        <v>L:MEALS</v>
      </c>
      <c r="Y1" s="31" t="str">
        <f aca="false">IFERROR(IF(INDEX('таблица на холод'!$Y$1:$Y$25,MATCH(X1,'таблица на холод'!$Y$1:$Y$25,0)+1)=0,"",INDEX('таблица на холод'!$Y$1:$Y$25,MATCH(X1,'таблица на холод'!$Y$1:$Y$25,0)+1)), "")</f>
        <v>L:ALARM</v>
      </c>
      <c r="Z1" s="0" t="str">
        <f aca="false">IFERROR(IF(INDEX('таблица на холод'!$Y$1:$Y$25,MATCH(Y1,'таблица на холод'!$Y$1:$Y$25,0)+1)=0,"",INDEX('таблица на холод'!$Y$1:$Y$25,MATCH(Y1,'таблица на холод'!$Y$1:$Y$25,0)+1)), "")</f>
        <v/>
      </c>
      <c r="AA1" s="0" t="str">
        <f aca="false">IFERROR(IF(INDEX('таблица на холод'!$Y$1:$Y$25,MATCH(Z1,'таблица на холод'!$Y$1:$Y$25,0)+1)=0,"",INDEX('таблица на холод'!$Y$1:$Y$25,MATCH(Z1,'таблица на холод'!$Y$1:$Y$25,0)+1)), "")</f>
        <v/>
      </c>
      <c r="AB1" s="0" t="str">
        <f aca="false">IFERROR(IF(INDEX('таблица на холод'!$Y$1:$Y$25,MATCH(AA1,'таблица на холод'!$Y$1:$Y$25,0)+1)=0,"",INDEX('таблица на холод'!$Y$1:$Y$25,MATCH(AA1,'таблица на холод'!$Y$1:$Y$25,0)+1)), "")</f>
        <v/>
      </c>
      <c r="AC1" s="0" t="str">
        <f aca="false">IFERROR(IF(INDEX('таблица на холод'!$Y$1:$Y$25,MATCH(AB1,'таблица на холод'!$Y$1:$Y$25,0)+1)=0,"",INDEX('таблица на холод'!$Y$1:$Y$25,MATCH(AB1,'таблица на холод'!$Y$1:$Y$25,0)+1)), "")</f>
        <v/>
      </c>
      <c r="AD1" s="0" t="str">
        <f aca="false">IFERROR(IF(INDEX('таблица на холод'!$Y$1:$Y$25,MATCH(AC1,'таблица на холод'!$Y$1:$Y$25,0)+1)=0,"",INDEX('таблица на холод'!$Y$1:$Y$25,MATCH(AC1,'таблица на холод'!$Y$1:$Y$25,0)+1)), "")</f>
        <v/>
      </c>
    </row>
    <row r="2" customFormat="false" ht="15" hidden="false" customHeight="false" outlineLevel="0" collapsed="false">
      <c r="A2" s="30" t="n">
        <f aca="false">INDEX('таблица на холод'!A:A,2)</f>
        <v>44896</v>
      </c>
      <c r="B2" s="31" t="n">
        <f aca="false">IFERROR(WEEKDAY(A2,2),"")</f>
        <v>4</v>
      </c>
      <c r="C2" s="31" t="s">
        <v>92</v>
      </c>
      <c r="D2" s="31" t="s">
        <v>93</v>
      </c>
      <c r="E2" s="31" t="n">
        <f aca="false">IFERROR(IF(INDEX('таблица на холод'!E:E,MATCH(vedomost!A2,'таблица на холод'!A:A)) = 0, "", INDEX('таблица на холод'!E:E,MATCH(vedomost!A2,'таблица на холод'!A:A))),"")</f>
        <v>24</v>
      </c>
      <c r="F2" s="31"/>
      <c r="G2" s="31" t="s">
        <v>94</v>
      </c>
      <c r="H2" s="31"/>
      <c r="I2" s="31" t="s">
        <v>95</v>
      </c>
      <c r="J2" s="31" t="s">
        <v>96</v>
      </c>
      <c r="K2" s="31"/>
      <c r="L2" s="31"/>
      <c r="M2" s="31" t="s">
        <v>96</v>
      </c>
      <c r="N2" s="31" t="s">
        <v>96</v>
      </c>
      <c r="O2" s="31"/>
      <c r="P2" s="31"/>
      <c r="Q2" s="31" t="s">
        <v>96</v>
      </c>
      <c r="R2" s="31" t="s">
        <v>97</v>
      </c>
      <c r="S2" s="31" t="s">
        <v>96</v>
      </c>
      <c r="T2" s="31" t="s">
        <v>98</v>
      </c>
      <c r="U2" s="31" t="s">
        <v>96</v>
      </c>
      <c r="V2" s="31"/>
      <c r="W2" s="31" t="s">
        <v>96</v>
      </c>
      <c r="X2" s="31" t="s">
        <v>99</v>
      </c>
      <c r="Y2" s="31"/>
    </row>
    <row r="3" customFormat="false" ht="15" hidden="false" customHeight="false" outlineLevel="0" collapsed="false">
      <c r="A3" s="30" t="n">
        <f aca="false">IFERROR(IF(INDEX('таблица на холод'!A:A,MATCH(A2,'таблица на холод'!A:A)+1) = 0, "", INDEX('таблица на холод'!A:A,MATCH(A2,'таблица на холод'!A:A)+1)),"")</f>
        <v>44897</v>
      </c>
      <c r="B3" s="31" t="n">
        <f aca="false">IFERROR(WEEKDAY(A3,2),"")</f>
        <v>5</v>
      </c>
      <c r="C3" s="31" t="s">
        <v>92</v>
      </c>
      <c r="D3" s="31" t="s">
        <v>93</v>
      </c>
      <c r="E3" s="31" t="str">
        <f aca="false">IFERROR(IF(INDEX('таблица на холод'!E:E,MATCH(vedomost!A3,'таблица на холод'!A:A)) = 0, "", INDEX('таблица на холод'!E:E,MATCH(vedomost!A3,'таблица на холод'!A:A))),"")</f>
        <v/>
      </c>
      <c r="F3" s="31" t="s">
        <v>96</v>
      </c>
      <c r="G3" s="31" t="s">
        <v>100</v>
      </c>
      <c r="H3" s="31"/>
      <c r="I3" s="31" t="s">
        <v>95</v>
      </c>
      <c r="J3" s="31" t="s">
        <v>96</v>
      </c>
      <c r="K3" s="31" t="s">
        <v>96</v>
      </c>
      <c r="L3" s="31"/>
      <c r="M3" s="31" t="s">
        <v>96</v>
      </c>
      <c r="N3" s="31" t="s">
        <v>96</v>
      </c>
      <c r="O3" s="31"/>
      <c r="P3" s="31"/>
      <c r="Q3" s="31" t="s">
        <v>96</v>
      </c>
      <c r="R3" s="31" t="s">
        <v>101</v>
      </c>
      <c r="S3" s="31"/>
      <c r="T3" s="31" t="s">
        <v>98</v>
      </c>
      <c r="U3" s="31"/>
      <c r="V3" s="31" t="s">
        <v>101</v>
      </c>
      <c r="W3" s="31"/>
      <c r="X3" s="31"/>
      <c r="Y3" s="31"/>
    </row>
    <row r="4" customFormat="false" ht="15" hidden="false" customHeight="false" outlineLevel="0" collapsed="false">
      <c r="A4" s="30" t="n">
        <f aca="false">IFERROR(IF(INDEX('таблица на холод'!A:A,MATCH(A3,'таблица на холод'!A:A)+1) = 0, "", INDEX('таблица на холод'!A:A,MATCH(A3,'таблица на холод'!A:A)+1)),"")</f>
        <v>44898</v>
      </c>
      <c r="B4" s="31" t="n">
        <f aca="false">IFERROR(WEEKDAY(A4,2),"")</f>
        <v>6</v>
      </c>
      <c r="C4" s="31"/>
      <c r="D4" s="31" t="s">
        <v>93</v>
      </c>
      <c r="E4" s="31" t="str">
        <f aca="false">IFERROR(IF(INDEX('таблица на холод'!E:E,MATCH(vedomost!A4,'таблица на холод'!A:A)) = 0, "", INDEX('таблица на холод'!E:E,MATCH(vedomost!A4,'таблица на холод'!A:A))),"")</f>
        <v/>
      </c>
      <c r="F4" s="31" t="s">
        <v>96</v>
      </c>
      <c r="G4" s="31" t="s">
        <v>102</v>
      </c>
      <c r="H4" s="31" t="s">
        <v>93</v>
      </c>
      <c r="I4" s="31" t="s">
        <v>103</v>
      </c>
      <c r="J4" s="31" t="s">
        <v>96</v>
      </c>
      <c r="K4" s="31" t="s">
        <v>96</v>
      </c>
      <c r="L4" s="31" t="s">
        <v>104</v>
      </c>
      <c r="M4" s="31" t="s">
        <v>96</v>
      </c>
      <c r="N4" s="31" t="s">
        <v>96</v>
      </c>
      <c r="O4" s="31"/>
      <c r="P4" s="31"/>
      <c r="Q4" s="31" t="s">
        <v>96</v>
      </c>
      <c r="R4" s="31" t="s">
        <v>105</v>
      </c>
      <c r="S4" s="31" t="s">
        <v>96</v>
      </c>
      <c r="T4" s="31" t="s">
        <v>98</v>
      </c>
      <c r="U4" s="31" t="s">
        <v>96</v>
      </c>
      <c r="V4" s="31"/>
      <c r="W4" s="31" t="s">
        <v>96</v>
      </c>
      <c r="X4" s="31" t="s">
        <v>99</v>
      </c>
      <c r="Y4" s="31"/>
    </row>
    <row r="5" customFormat="false" ht="15" hidden="false" customHeight="false" outlineLevel="0" collapsed="false">
      <c r="A5" s="30" t="n">
        <f aca="false">IFERROR(IF(INDEX('таблица на холод'!A:A,MATCH(A4,'таблица на холод'!A:A)+1) = 0, "", INDEX('таблица на холод'!A:A,MATCH(A4,'таблица на холод'!A:A)+1)),"")</f>
        <v>44899</v>
      </c>
      <c r="B5" s="31" t="n">
        <f aca="false">IFERROR(WEEKDAY(A5,2),"")</f>
        <v>7</v>
      </c>
      <c r="C5" s="31"/>
      <c r="D5" s="31" t="s">
        <v>93</v>
      </c>
      <c r="E5" s="31" t="str">
        <f aca="false">IFERROR(IF(INDEX('таблица на холод'!E:E,MATCH(vedomost!A5,'таблица на холод'!A:A)) = 0, "", INDEX('таблица на холод'!E:E,MATCH(vedomost!A5,'таблица на холод'!A:A))),"")</f>
        <v>24</v>
      </c>
      <c r="F5" s="31"/>
      <c r="G5" s="31" t="s">
        <v>106</v>
      </c>
      <c r="H5" s="31" t="s">
        <v>99</v>
      </c>
      <c r="I5" s="31" t="s">
        <v>107</v>
      </c>
      <c r="J5" s="31"/>
      <c r="K5" s="31"/>
      <c r="L5" s="31"/>
      <c r="M5" s="31" t="s">
        <v>96</v>
      </c>
      <c r="N5" s="31" t="s">
        <v>96</v>
      </c>
      <c r="O5" s="31" t="s">
        <v>96</v>
      </c>
      <c r="P5" s="31" t="s">
        <v>96</v>
      </c>
      <c r="Q5" s="31" t="s">
        <v>96</v>
      </c>
      <c r="R5" s="31" t="s">
        <v>108</v>
      </c>
      <c r="S5" s="31" t="s">
        <v>96</v>
      </c>
      <c r="T5" s="31" t="s">
        <v>104</v>
      </c>
      <c r="U5" s="31" t="s">
        <v>96</v>
      </c>
      <c r="V5" s="31"/>
      <c r="W5" s="31" t="s">
        <v>96</v>
      </c>
      <c r="X5" s="31" t="s">
        <v>93</v>
      </c>
      <c r="Y5" s="31"/>
    </row>
    <row r="6" customFormat="false" ht="15" hidden="false" customHeight="false" outlineLevel="0" collapsed="false">
      <c r="A6" s="30" t="n">
        <f aca="false">IFERROR(IF(INDEX('таблица на холод'!A:A,MATCH(A5,'таблица на холод'!A:A)+1) = 0, "", INDEX('таблица на холод'!A:A,MATCH(A5,'таблица на холод'!A:A)+1)),"")</f>
        <v>44900</v>
      </c>
      <c r="B6" s="31" t="n">
        <f aca="false">IFERROR(WEEKDAY(A6,2),"")</f>
        <v>1</v>
      </c>
      <c r="C6" s="31" t="s">
        <v>109</v>
      </c>
      <c r="D6" s="31" t="s">
        <v>93</v>
      </c>
      <c r="E6" s="31" t="str">
        <f aca="false">IFERROR(IF(INDEX('таблица на холод'!E:E,MATCH(vedomost!A6,'таблица на холод'!A:A)) = 0, "", INDEX('таблица на холод'!E:E,MATCH(vedomost!A6,'таблица на холод'!A:A))),"")</f>
        <v/>
      </c>
      <c r="F6" s="31"/>
      <c r="G6" s="31" t="s">
        <v>110</v>
      </c>
      <c r="H6" s="31" t="s">
        <v>93</v>
      </c>
      <c r="I6" s="31" t="s">
        <v>111</v>
      </c>
      <c r="J6" s="31" t="s">
        <v>96</v>
      </c>
      <c r="K6" s="31"/>
      <c r="L6" s="31"/>
      <c r="M6" s="31" t="s">
        <v>96</v>
      </c>
      <c r="N6" s="31" t="s">
        <v>96</v>
      </c>
      <c r="O6" s="31"/>
      <c r="P6" s="31"/>
      <c r="Q6" s="31" t="s">
        <v>96</v>
      </c>
      <c r="R6" s="31" t="s">
        <v>101</v>
      </c>
      <c r="S6" s="31"/>
      <c r="T6" s="31" t="s">
        <v>98</v>
      </c>
      <c r="U6" s="31" t="s">
        <v>96</v>
      </c>
      <c r="V6" s="31" t="s">
        <v>112</v>
      </c>
      <c r="W6" s="31"/>
      <c r="X6" s="31"/>
      <c r="Y6" s="31"/>
    </row>
    <row r="7" customFormat="false" ht="15" hidden="false" customHeight="false" outlineLevel="0" collapsed="false">
      <c r="A7" s="30" t="n">
        <f aca="false">IFERROR(IF(INDEX('таблица на холод'!A:A,MATCH(A6,'таблица на холод'!A:A)+1) = 0, "", INDEX('таблица на холод'!A:A,MATCH(A6,'таблица на холод'!A:A)+1)),"")</f>
        <v>44901</v>
      </c>
      <c r="B7" s="31" t="n">
        <f aca="false">IFERROR(WEEKDAY(A7,2),"")</f>
        <v>2</v>
      </c>
      <c r="C7" s="31" t="s">
        <v>109</v>
      </c>
      <c r="D7" s="31" t="s">
        <v>93</v>
      </c>
      <c r="E7" s="31" t="str">
        <f aca="false">IFERROR(IF(INDEX('таблица на холод'!E:E,MATCH(vedomost!A7,'таблица на холод'!A:A)) = 0, "", INDEX('таблица на холод'!E:E,MATCH(vedomost!A7,'таблица на холод'!A:A))),"")</f>
        <v/>
      </c>
      <c r="F7" s="31"/>
      <c r="G7" s="31" t="s">
        <v>103</v>
      </c>
      <c r="H7" s="31"/>
      <c r="I7" s="31" t="s">
        <v>107</v>
      </c>
      <c r="J7" s="31" t="s">
        <v>96</v>
      </c>
      <c r="K7" s="31"/>
      <c r="L7" s="31" t="s">
        <v>98</v>
      </c>
      <c r="M7" s="31" t="s">
        <v>96</v>
      </c>
      <c r="N7" s="31" t="s">
        <v>96</v>
      </c>
      <c r="O7" s="31"/>
      <c r="P7" s="31"/>
      <c r="Q7" s="31"/>
      <c r="R7" s="31" t="s">
        <v>101</v>
      </c>
      <c r="S7" s="31" t="s">
        <v>96</v>
      </c>
      <c r="T7" s="31" t="s">
        <v>93</v>
      </c>
      <c r="U7" s="31" t="s">
        <v>96</v>
      </c>
      <c r="V7" s="31" t="s">
        <v>101</v>
      </c>
      <c r="W7" s="31" t="s">
        <v>96</v>
      </c>
      <c r="X7" s="31"/>
      <c r="Y7" s="31"/>
    </row>
    <row r="8" customFormat="false" ht="15" hidden="false" customHeight="false" outlineLevel="0" collapsed="false">
      <c r="A8" s="30" t="n">
        <f aca="false">IFERROR(IF(INDEX('таблица на холод'!A:A,MATCH(A7,'таблица на холод'!A:A)+1) = 0, "", INDEX('таблица на холод'!A:A,MATCH(A7,'таблица на холод'!A:A)+1)),"")</f>
        <v>44902</v>
      </c>
      <c r="B8" s="31" t="n">
        <f aca="false">IFERROR(WEEKDAY(A8,2),"")</f>
        <v>3</v>
      </c>
      <c r="C8" s="31" t="s">
        <v>109</v>
      </c>
      <c r="D8" s="31" t="s">
        <v>93</v>
      </c>
      <c r="E8" s="31" t="str">
        <f aca="false">IFERROR(IF(INDEX('таблица на холод'!E:E,MATCH(vedomost!A8,'таблица на холод'!A:A)) = 0, "", INDEX('таблица на холод'!E:E,MATCH(vedomost!A8,'таблица на холод'!A:A))),"")</f>
        <v>24</v>
      </c>
      <c r="F8" s="31" t="s">
        <v>96</v>
      </c>
      <c r="G8" s="31" t="s">
        <v>113</v>
      </c>
      <c r="H8" s="31"/>
      <c r="I8" s="31" t="s">
        <v>114</v>
      </c>
      <c r="J8" s="31" t="s">
        <v>96</v>
      </c>
      <c r="K8" s="31"/>
      <c r="L8" s="31"/>
      <c r="M8" s="31" t="s">
        <v>96</v>
      </c>
      <c r="N8" s="31" t="s">
        <v>96</v>
      </c>
      <c r="O8" s="31" t="s">
        <v>96</v>
      </c>
      <c r="P8" s="31" t="s">
        <v>96</v>
      </c>
      <c r="Q8" s="31" t="s">
        <v>96</v>
      </c>
      <c r="R8" s="31" t="s">
        <v>115</v>
      </c>
      <c r="S8" s="31" t="s">
        <v>96</v>
      </c>
      <c r="T8" s="31" t="s">
        <v>98</v>
      </c>
      <c r="U8" s="31" t="s">
        <v>96</v>
      </c>
      <c r="V8" s="31" t="s">
        <v>94</v>
      </c>
      <c r="W8" s="31" t="s">
        <v>96</v>
      </c>
      <c r="X8" s="31" t="s">
        <v>99</v>
      </c>
      <c r="Y8" s="31"/>
    </row>
    <row r="9" customFormat="false" ht="15" hidden="false" customHeight="false" outlineLevel="0" collapsed="false">
      <c r="A9" s="30" t="n">
        <f aca="false">IFERROR(IF(INDEX('таблица на холод'!A:A,MATCH(A8,'таблица на холод'!A:A)+1) = 0, "", INDEX('таблица на холод'!A:A,MATCH(A8,'таблица на холод'!A:A)+1)),"")</f>
        <v>44903</v>
      </c>
      <c r="B9" s="31" t="n">
        <f aca="false">IFERROR(WEEKDAY(A9,2),"")</f>
        <v>4</v>
      </c>
      <c r="C9" s="31" t="s">
        <v>109</v>
      </c>
      <c r="D9" s="31" t="s">
        <v>93</v>
      </c>
      <c r="E9" s="31" t="str">
        <f aca="false">IFERROR(IF(INDEX('таблица на холод'!E:E,MATCH(vedomost!A9,'таблица на холод'!A:A)) = 0, "", INDEX('таблица на холод'!E:E,MATCH(vedomost!A9,'таблица на холод'!A:A))),"")</f>
        <v/>
      </c>
      <c r="F9" s="31"/>
      <c r="G9" s="31" t="s">
        <v>116</v>
      </c>
      <c r="H9" s="31"/>
      <c r="I9" s="31" t="s">
        <v>117</v>
      </c>
      <c r="J9" s="31"/>
      <c r="K9" s="31"/>
      <c r="L9" s="31" t="s">
        <v>118</v>
      </c>
      <c r="M9" s="31" t="s">
        <v>96</v>
      </c>
      <c r="N9" s="31" t="s">
        <v>96</v>
      </c>
      <c r="O9" s="31"/>
      <c r="P9" s="31"/>
      <c r="Q9" s="31" t="s">
        <v>96</v>
      </c>
      <c r="R9" s="31" t="s">
        <v>119</v>
      </c>
      <c r="S9" s="31"/>
      <c r="T9" s="31" t="s">
        <v>99</v>
      </c>
      <c r="U9" s="31" t="s">
        <v>96</v>
      </c>
      <c r="V9" s="31" t="s">
        <v>119</v>
      </c>
      <c r="W9" s="31"/>
      <c r="X9" s="31"/>
      <c r="Y9" s="31"/>
    </row>
    <row r="10" customFormat="false" ht="15" hidden="false" customHeight="false" outlineLevel="0" collapsed="false">
      <c r="A10" s="30" t="n">
        <f aca="false">IFERROR(IF(INDEX('таблица на холод'!A:A,MATCH(A9,'таблица на холод'!A:A)+1) = 0, "", INDEX('таблица на холод'!A:A,MATCH(A9,'таблица на холод'!A:A)+1)),"")</f>
        <v>44904</v>
      </c>
      <c r="B10" s="31" t="n">
        <f aca="false">IFERROR(WEEKDAY(A10,2),"")</f>
        <v>5</v>
      </c>
      <c r="C10" s="31" t="s">
        <v>109</v>
      </c>
      <c r="D10" s="31" t="s">
        <v>93</v>
      </c>
      <c r="E10" s="31" t="str">
        <f aca="false">IFERROR(IF(INDEX('таблица на холод'!E:E,MATCH(vedomost!A10,'таблица на холод'!A:A)) = 0, "", INDEX('таблица на холод'!E:E,MATCH(vedomost!A10,'таблица на холод'!A:A))),"")</f>
        <v/>
      </c>
      <c r="F10" s="31"/>
      <c r="G10" s="31" t="s">
        <v>120</v>
      </c>
      <c r="H10" s="31" t="s">
        <v>99</v>
      </c>
      <c r="I10" s="31" t="s">
        <v>114</v>
      </c>
      <c r="J10" s="31" t="s">
        <v>96</v>
      </c>
      <c r="K10" s="31"/>
      <c r="L10" s="31" t="s">
        <v>93</v>
      </c>
      <c r="M10" s="31" t="s">
        <v>96</v>
      </c>
      <c r="N10" s="31" t="s">
        <v>96</v>
      </c>
      <c r="O10" s="31"/>
      <c r="P10" s="31"/>
      <c r="Q10" s="31"/>
      <c r="R10" s="31" t="s">
        <v>94</v>
      </c>
      <c r="S10" s="31" t="s">
        <v>96</v>
      </c>
      <c r="T10" s="31" t="s">
        <v>98</v>
      </c>
      <c r="U10" s="31" t="s">
        <v>96</v>
      </c>
      <c r="V10" s="31" t="s">
        <v>94</v>
      </c>
      <c r="W10" s="31" t="s">
        <v>96</v>
      </c>
      <c r="X10" s="31" t="s">
        <v>99</v>
      </c>
      <c r="Y10" s="31"/>
    </row>
    <row r="11" customFormat="false" ht="15" hidden="false" customHeight="false" outlineLevel="0" collapsed="false">
      <c r="A11" s="30" t="n">
        <f aca="false">IFERROR(IF(INDEX('таблица на холод'!A:A,MATCH(A10,'таблица на холод'!A:A)+1) = 0, "", INDEX('таблица на холод'!A:A,MATCH(A10,'таблица на холод'!A:A)+1)),"")</f>
        <v>44905</v>
      </c>
      <c r="B11" s="31" t="n">
        <f aca="false">IFERROR(WEEKDAY(A11,2),"")</f>
        <v>6</v>
      </c>
      <c r="C11" s="31"/>
      <c r="D11" s="31"/>
      <c r="E11" s="31" t="str">
        <f aca="false">IFERROR(IF(INDEX('таблица на холод'!E:E,MATCH(vedomost!A11,'таблица на холод'!A:A)) = 0, "", INDEX('таблица на холод'!E:E,MATCH(vedomost!A11,'таблица на холод'!A:A))),"")</f>
        <v>24</v>
      </c>
      <c r="F11" s="31"/>
      <c r="G11" s="31" t="s">
        <v>113</v>
      </c>
      <c r="H11" s="31"/>
      <c r="I11" s="31" t="s">
        <v>120</v>
      </c>
      <c r="J11" s="31"/>
      <c r="K11" s="31"/>
      <c r="L11" s="31"/>
      <c r="M11" s="31"/>
      <c r="N11" s="31" t="s">
        <v>96</v>
      </c>
      <c r="O11" s="31" t="s">
        <v>96</v>
      </c>
      <c r="P11" s="31" t="s">
        <v>96</v>
      </c>
      <c r="Q11" s="31" t="s">
        <v>96</v>
      </c>
      <c r="R11" s="31" t="s">
        <v>115</v>
      </c>
      <c r="S11" s="31" t="s">
        <v>96</v>
      </c>
      <c r="T11" s="31" t="s">
        <v>98</v>
      </c>
      <c r="U11" s="31" t="s">
        <v>96</v>
      </c>
      <c r="V11" s="31" t="s">
        <v>121</v>
      </c>
      <c r="W11" s="31" t="s">
        <v>96</v>
      </c>
      <c r="X11" s="31" t="s">
        <v>99</v>
      </c>
      <c r="Y11" s="31"/>
    </row>
    <row r="12" customFormat="false" ht="15" hidden="false" customHeight="false" outlineLevel="0" collapsed="false">
      <c r="A12" s="30" t="n">
        <f aca="false">IFERROR(IF(INDEX('таблица на холод'!A:A,MATCH(A11,'таблица на холод'!A:A)+1) = 0, "", INDEX('таблица на холод'!A:A,MATCH(A11,'таблица на холод'!A:A)+1)),"")</f>
        <v>44906</v>
      </c>
      <c r="B12" s="31" t="n">
        <f aca="false">IFERROR(WEEKDAY(A12,2),"")</f>
        <v>7</v>
      </c>
      <c r="C12" s="31"/>
      <c r="D12" s="31"/>
      <c r="E12" s="31" t="str">
        <f aca="false">IFERROR(IF(INDEX('таблица на холод'!E:E,MATCH(vedomost!A12,'таблица на холод'!A:A)) = 0, "", INDEX('таблица на холод'!E:E,MATCH(vedomost!A12,'таблица на холод'!A:A))),"")</f>
        <v/>
      </c>
      <c r="F12" s="31"/>
      <c r="G12" s="31" t="s">
        <v>115</v>
      </c>
      <c r="H12" s="31"/>
      <c r="I12" s="31" t="s">
        <v>122</v>
      </c>
      <c r="J12" s="31" t="s">
        <v>96</v>
      </c>
      <c r="K12" s="31"/>
      <c r="L12" s="31" t="s">
        <v>93</v>
      </c>
      <c r="M12" s="31" t="s">
        <v>96</v>
      </c>
      <c r="N12" s="31" t="s">
        <v>96</v>
      </c>
      <c r="O12" s="31" t="s">
        <v>96</v>
      </c>
      <c r="P12" s="31" t="s">
        <v>96</v>
      </c>
      <c r="Q12" s="31"/>
      <c r="R12" s="31" t="s">
        <v>123</v>
      </c>
      <c r="S12" s="31" t="s">
        <v>96</v>
      </c>
      <c r="T12" s="31" t="s">
        <v>99</v>
      </c>
      <c r="U12" s="31" t="s">
        <v>96</v>
      </c>
      <c r="V12" s="31" t="s">
        <v>95</v>
      </c>
      <c r="W12" s="31" t="s">
        <v>96</v>
      </c>
      <c r="X12" s="31" t="s">
        <v>99</v>
      </c>
      <c r="Y12" s="31"/>
    </row>
    <row r="13" customFormat="false" ht="15" hidden="false" customHeight="false" outlineLevel="0" collapsed="false">
      <c r="A13" s="30" t="n">
        <f aca="false">IFERROR(IF(INDEX('таблица на холод'!A:A,MATCH(A12,'таблица на холод'!A:A)+1) = 0, "", INDEX('таблица на холод'!A:A,MATCH(A12,'таблица на холод'!A:A)+1)),"")</f>
        <v>44907</v>
      </c>
      <c r="B13" s="31" t="n">
        <f aca="false">IFERROR(WEEKDAY(A13,2),"")</f>
        <v>1</v>
      </c>
      <c r="C13" s="31" t="s">
        <v>92</v>
      </c>
      <c r="D13" s="31" t="s">
        <v>93</v>
      </c>
      <c r="E13" s="31" t="str">
        <f aca="false">IFERROR(IF(INDEX('таблица на холод'!E:E,MATCH(vedomost!A13,'таблица на холод'!A:A)) = 0, "", INDEX('таблица на холод'!E:E,MATCH(vedomost!A13,'таблица на холод'!A:A))),"")</f>
        <v/>
      </c>
      <c r="F13" s="31" t="s">
        <v>96</v>
      </c>
      <c r="G13" s="31" t="s">
        <v>114</v>
      </c>
      <c r="H13" s="31"/>
      <c r="I13" s="31" t="s">
        <v>111</v>
      </c>
      <c r="J13" s="31" t="s">
        <v>96</v>
      </c>
      <c r="K13" s="31" t="s">
        <v>96</v>
      </c>
      <c r="L13" s="31" t="s">
        <v>93</v>
      </c>
      <c r="M13" s="31" t="s">
        <v>96</v>
      </c>
      <c r="N13" s="31" t="s">
        <v>96</v>
      </c>
      <c r="O13" s="31"/>
      <c r="P13" s="31"/>
      <c r="Q13" s="31" t="s">
        <v>96</v>
      </c>
      <c r="R13" s="31" t="s">
        <v>124</v>
      </c>
      <c r="S13" s="31"/>
      <c r="T13" s="31" t="s">
        <v>99</v>
      </c>
      <c r="U13" s="31" t="s">
        <v>96</v>
      </c>
      <c r="V13" s="31" t="s">
        <v>124</v>
      </c>
      <c r="W13" s="31"/>
      <c r="X13" s="31" t="s">
        <v>99</v>
      </c>
      <c r="Y13" s="31"/>
    </row>
    <row r="14" customFormat="false" ht="15" hidden="false" customHeight="false" outlineLevel="0" collapsed="false">
      <c r="A14" s="30" t="n">
        <f aca="false">IFERROR(IF(INDEX('таблица на холод'!A:A,MATCH(A13,'таблица на холод'!A:A)+1) = 0, "", INDEX('таблица на холод'!A:A,MATCH(A13,'таблица на холод'!A:A)+1)),"")</f>
        <v>44908</v>
      </c>
      <c r="B14" s="31" t="n">
        <f aca="false">IFERROR(WEEKDAY(A14,2),"")</f>
        <v>2</v>
      </c>
      <c r="C14" s="31" t="s">
        <v>92</v>
      </c>
      <c r="D14" s="31" t="s">
        <v>93</v>
      </c>
      <c r="E14" s="31" t="str">
        <f aca="false">IFERROR(IF(INDEX('таблица на холод'!E:E,MATCH(vedomost!A14,'таблица на холод'!A:A)) = 0, "", INDEX('таблица на холод'!E:E,MATCH(vedomost!A14,'таблица на холод'!A:A))),"")</f>
        <v/>
      </c>
      <c r="F14" s="31"/>
      <c r="G14" s="31" t="s">
        <v>120</v>
      </c>
      <c r="H14" s="31"/>
      <c r="I14" s="31" t="s">
        <v>125</v>
      </c>
      <c r="J14" s="31" t="s">
        <v>96</v>
      </c>
      <c r="K14" s="31" t="s">
        <v>96</v>
      </c>
      <c r="L14" s="31"/>
      <c r="M14" s="31" t="s">
        <v>96</v>
      </c>
      <c r="N14" s="31" t="s">
        <v>96</v>
      </c>
      <c r="O14" s="31"/>
      <c r="P14" s="31"/>
      <c r="Q14" s="31"/>
      <c r="R14" s="31" t="s">
        <v>112</v>
      </c>
      <c r="S14" s="31" t="s">
        <v>96</v>
      </c>
      <c r="T14" s="31" t="s">
        <v>99</v>
      </c>
      <c r="U14" s="31" t="s">
        <v>96</v>
      </c>
      <c r="V14" s="31" t="s">
        <v>101</v>
      </c>
      <c r="W14" s="31" t="s">
        <v>96</v>
      </c>
      <c r="X14" s="31" t="s">
        <v>93</v>
      </c>
      <c r="Y14" s="31" t="s">
        <v>99</v>
      </c>
    </row>
    <row r="15" customFormat="false" ht="15" hidden="false" customHeight="false" outlineLevel="0" collapsed="false">
      <c r="A15" s="30" t="n">
        <f aca="false">IFERROR(IF(INDEX('таблица на холод'!A:A,MATCH(A14,'таблица на холод'!A:A)+1) = 0, "", INDEX('таблица на холод'!A:A,MATCH(A14,'таблица на холод'!A:A)+1)),"")</f>
        <v>44909</v>
      </c>
      <c r="B15" s="31" t="n">
        <f aca="false">IFERROR(WEEKDAY(A15,2),"")</f>
        <v>3</v>
      </c>
      <c r="C15" s="31" t="s">
        <v>92</v>
      </c>
      <c r="D15" s="31" t="s">
        <v>93</v>
      </c>
      <c r="E15" s="31" t="str">
        <f aca="false">IFERROR(IF(INDEX('таблица на холод'!E:E,MATCH(vedomost!A15,'таблица на холод'!A:A)) = 0, "", INDEX('таблица на холод'!E:E,MATCH(vedomost!A15,'таблица на холод'!A:A))),"")</f>
        <v>24</v>
      </c>
      <c r="F15" s="31"/>
      <c r="G15" s="31" t="s">
        <v>120</v>
      </c>
      <c r="H15" s="31" t="s">
        <v>93</v>
      </c>
      <c r="I15" s="31" t="s">
        <v>126</v>
      </c>
      <c r="J15" s="31"/>
      <c r="K15" s="31"/>
      <c r="L15" s="31"/>
      <c r="M15" s="31" t="s">
        <v>96</v>
      </c>
      <c r="N15" s="31" t="s">
        <v>96</v>
      </c>
      <c r="O15" s="31" t="s">
        <v>96</v>
      </c>
      <c r="P15" s="31" t="s">
        <v>96</v>
      </c>
      <c r="Q15" s="31" t="s">
        <v>96</v>
      </c>
      <c r="R15" s="31" t="s">
        <v>127</v>
      </c>
      <c r="S15" s="31" t="s">
        <v>96</v>
      </c>
      <c r="T15" s="31" t="s">
        <v>104</v>
      </c>
      <c r="U15" s="31" t="s">
        <v>96</v>
      </c>
      <c r="V15" s="31" t="s">
        <v>128</v>
      </c>
      <c r="W15" s="31" t="s">
        <v>96</v>
      </c>
      <c r="X15" s="31" t="s">
        <v>98</v>
      </c>
      <c r="Y15" s="31"/>
    </row>
    <row r="16" customFormat="false" ht="15" hidden="false" customHeight="false" outlineLevel="0" collapsed="false">
      <c r="A16" s="30" t="n">
        <f aca="false">IFERROR(IF(INDEX('таблица на холод'!A:A,MATCH(A15,'таблица на холод'!A:A)+1) = 0, "", INDEX('таблица на холод'!A:A,MATCH(A15,'таблица на холод'!A:A)+1)),"")</f>
        <v>44910</v>
      </c>
      <c r="B16" s="31" t="n">
        <f aca="false">IFERROR(WEEKDAY(A16,2),"")</f>
        <v>4</v>
      </c>
      <c r="C16" s="31" t="s">
        <v>92</v>
      </c>
      <c r="D16" s="31" t="s">
        <v>93</v>
      </c>
      <c r="E16" s="31" t="str">
        <f aca="false">IFERROR(IF(INDEX('таблица на холод'!E:E,MATCH(vedomost!A16,'таблица на холод'!A:A)) = 0, "", INDEX('таблица на холод'!E:E,MATCH(vedomost!A16,'таблица на холод'!A:A))),"")</f>
        <v/>
      </c>
      <c r="F16" s="31"/>
      <c r="G16" s="31" t="s">
        <v>129</v>
      </c>
      <c r="H16" s="31"/>
      <c r="I16" s="31" t="s">
        <v>130</v>
      </c>
      <c r="J16" s="31" t="s">
        <v>96</v>
      </c>
      <c r="K16" s="31" t="s">
        <v>96</v>
      </c>
      <c r="L16" s="31"/>
      <c r="M16" s="31" t="s">
        <v>96</v>
      </c>
      <c r="N16" s="31" t="s">
        <v>96</v>
      </c>
      <c r="O16" s="31"/>
      <c r="P16" s="31"/>
      <c r="Q16" s="31" t="s">
        <v>96</v>
      </c>
      <c r="R16" s="31" t="s">
        <v>94</v>
      </c>
      <c r="S16" s="31"/>
      <c r="T16" s="31" t="s">
        <v>99</v>
      </c>
      <c r="U16" s="31"/>
      <c r="V16" s="31" t="s">
        <v>94</v>
      </c>
      <c r="W16" s="31"/>
      <c r="X16" s="31"/>
      <c r="Y16" s="31"/>
    </row>
    <row r="17" customFormat="false" ht="15" hidden="false" customHeight="false" outlineLevel="0" collapsed="false">
      <c r="A17" s="30" t="n">
        <f aca="false">IFERROR(IF(INDEX('таблица на холод'!A:A,MATCH(A16,'таблица на холод'!A:A)+1) = 0, "", INDEX('таблица на холод'!A:A,MATCH(A16,'таблица на холод'!A:A)+1)),"")</f>
        <v>44911</v>
      </c>
      <c r="B17" s="31" t="n">
        <f aca="false">IFERROR(WEEKDAY(A17,2),"")</f>
        <v>5</v>
      </c>
      <c r="C17" s="31" t="s">
        <v>92</v>
      </c>
      <c r="D17" s="31" t="s">
        <v>93</v>
      </c>
      <c r="E17" s="31" t="str">
        <f aca="false">IFERROR(IF(INDEX('таблица на холод'!E:E,MATCH(vedomost!A17,'таблица на холод'!A:A)) = 0, "", INDEX('таблица на холод'!E:E,MATCH(vedomost!A17,'таблица на холод'!A:A))),"")</f>
        <v/>
      </c>
      <c r="F17" s="31"/>
      <c r="G17" s="31" t="s">
        <v>131</v>
      </c>
      <c r="H17" s="31"/>
      <c r="I17" s="31" t="s">
        <v>95</v>
      </c>
      <c r="J17" s="31" t="s">
        <v>96</v>
      </c>
      <c r="K17" s="31" t="s">
        <v>96</v>
      </c>
      <c r="L17" s="31" t="s">
        <v>132</v>
      </c>
      <c r="M17" s="31" t="s">
        <v>96</v>
      </c>
      <c r="N17" s="31" t="s">
        <v>96</v>
      </c>
      <c r="O17" s="31"/>
      <c r="P17" s="31"/>
      <c r="Q17" s="31"/>
      <c r="R17" s="31" t="s">
        <v>114</v>
      </c>
      <c r="S17" s="31" t="s">
        <v>96</v>
      </c>
      <c r="T17" s="31" t="s">
        <v>93</v>
      </c>
      <c r="U17" s="31" t="s">
        <v>96</v>
      </c>
      <c r="V17" s="31"/>
      <c r="W17" s="31" t="s">
        <v>96</v>
      </c>
      <c r="X17" s="31"/>
      <c r="Y17" s="31"/>
    </row>
    <row r="18" customFormat="false" ht="15" hidden="false" customHeight="false" outlineLevel="0" collapsed="false">
      <c r="A18" s="30" t="n">
        <f aca="false">IFERROR(IF(INDEX('таблица на холод'!A:A,MATCH(A17,'таблица на холод'!A:A)+1) = 0, "", INDEX('таблица на холод'!A:A,MATCH(A17,'таблица на холод'!A:A)+1)),"")</f>
        <v>44912</v>
      </c>
      <c r="B18" s="31" t="n">
        <f aca="false">IFERROR(WEEKDAY(A18,2),"")</f>
        <v>6</v>
      </c>
      <c r="C18" s="31"/>
      <c r="D18" s="31" t="s">
        <v>93</v>
      </c>
      <c r="E18" s="31" t="str">
        <f aca="false">IFERROR(IF(INDEX('таблица на холод'!E:E,MATCH(vedomost!A18,'таблица на холод'!A:A)) = 0, "", INDEX('таблица на холод'!E:E,MATCH(vedomost!A18,'таблица на холод'!A:A))),"")</f>
        <v>24</v>
      </c>
      <c r="F18" s="31"/>
      <c r="G18" s="31" t="s">
        <v>125</v>
      </c>
      <c r="H18" s="31"/>
      <c r="I18" s="31" t="s">
        <v>120</v>
      </c>
      <c r="J18" s="31" t="s">
        <v>96</v>
      </c>
      <c r="K18" s="31"/>
      <c r="L18" s="31"/>
      <c r="M18" s="31" t="s">
        <v>96</v>
      </c>
      <c r="N18" s="31" t="s">
        <v>96</v>
      </c>
      <c r="O18" s="31" t="s">
        <v>96</v>
      </c>
      <c r="P18" s="31" t="s">
        <v>96</v>
      </c>
      <c r="Q18" s="31" t="s">
        <v>96</v>
      </c>
      <c r="R18" s="31" t="s">
        <v>115</v>
      </c>
      <c r="S18" s="31" t="s">
        <v>96</v>
      </c>
      <c r="T18" s="31" t="s">
        <v>99</v>
      </c>
      <c r="U18" s="31"/>
      <c r="V18" s="31" t="s">
        <v>128</v>
      </c>
      <c r="W18" s="31" t="s">
        <v>96</v>
      </c>
      <c r="X18" s="31" t="s">
        <v>93</v>
      </c>
      <c r="Y18" s="31"/>
    </row>
    <row r="19" customFormat="false" ht="15" hidden="false" customHeight="false" outlineLevel="0" collapsed="false">
      <c r="A19" s="30" t="n">
        <f aca="false">IFERROR(IF(INDEX('таблица на холод'!A:A,MATCH(A18,'таблица на холод'!A:A)+1) = 0, "", INDEX('таблица на холод'!A:A,MATCH(A18,'таблица на холод'!A:A)+1)),"")</f>
        <v>44913</v>
      </c>
      <c r="B19" s="31" t="n">
        <f aca="false">IFERROR(WEEKDAY(A19,2),"")</f>
        <v>7</v>
      </c>
      <c r="C19" s="31"/>
      <c r="D19" s="31"/>
      <c r="E19" s="31" t="str">
        <f aca="false">IFERROR(IF(INDEX('таблица на холод'!E:E,MATCH(vedomost!A19,'таблица на холод'!A:A)) = 0, "", INDEX('таблица на холод'!E:E,MATCH(vedomost!A19,'таблица на холод'!A:A))),"")</f>
        <v/>
      </c>
      <c r="F19" s="31"/>
      <c r="G19" s="31" t="s">
        <v>133</v>
      </c>
      <c r="H19" s="31" t="s">
        <v>93</v>
      </c>
      <c r="I19" s="31" t="s">
        <v>113</v>
      </c>
      <c r="J19" s="31" t="s">
        <v>96</v>
      </c>
      <c r="K19" s="31" t="s">
        <v>96</v>
      </c>
      <c r="L19" s="31"/>
      <c r="M19" s="31" t="s">
        <v>96</v>
      </c>
      <c r="N19" s="31" t="s">
        <v>96</v>
      </c>
      <c r="O19" s="31"/>
      <c r="P19" s="31"/>
      <c r="Q19" s="31" t="s">
        <v>96</v>
      </c>
      <c r="R19" s="31" t="s">
        <v>101</v>
      </c>
      <c r="S19" s="31" t="s">
        <v>96</v>
      </c>
      <c r="T19" s="31" t="s">
        <v>99</v>
      </c>
      <c r="U19" s="31"/>
      <c r="V19" s="31"/>
      <c r="W19" s="31" t="s">
        <v>96</v>
      </c>
      <c r="X19" s="31" t="s">
        <v>99</v>
      </c>
      <c r="Y19" s="31"/>
    </row>
    <row r="20" customFormat="false" ht="15" hidden="false" customHeight="false" outlineLevel="0" collapsed="false">
      <c r="A20" s="30" t="n">
        <f aca="false">IFERROR(IF(INDEX('таблица на холод'!A:A,MATCH(A19,'таблица на холод'!A:A)+1) = 0, "", INDEX('таблица на холод'!A:A,MATCH(A19,'таблица на холод'!A:A)+1)),"")</f>
        <v>44914</v>
      </c>
      <c r="B20" s="31" t="n">
        <f aca="false">IFERROR(WEEKDAY(A20,2),"")</f>
        <v>1</v>
      </c>
      <c r="C20" s="31" t="s">
        <v>92</v>
      </c>
      <c r="D20" s="31"/>
      <c r="E20" s="31" t="str">
        <f aca="false">IFERROR(IF(INDEX('таблица на холод'!E:E,MATCH(vedomost!A20,'таблица на холод'!A:A)) = 0, "", INDEX('таблица на холод'!E:E,MATCH(vedomost!A20,'таблица на холод'!A:A))),"")</f>
        <v>24</v>
      </c>
      <c r="F20" s="31"/>
      <c r="H20" s="31"/>
      <c r="I20" s="31" t="s">
        <v>107</v>
      </c>
      <c r="J20" s="31" t="s">
        <v>96</v>
      </c>
      <c r="K20" s="31"/>
      <c r="L20" s="31"/>
      <c r="M20" s="31" t="s">
        <v>96</v>
      </c>
      <c r="N20" s="31" t="s">
        <v>96</v>
      </c>
      <c r="O20" s="31" t="s">
        <v>96</v>
      </c>
      <c r="P20" s="31" t="s">
        <v>96</v>
      </c>
      <c r="Q20" s="31" t="s">
        <v>96</v>
      </c>
      <c r="R20" s="31" t="s">
        <v>134</v>
      </c>
      <c r="S20" s="31"/>
      <c r="T20" s="31" t="s">
        <v>104</v>
      </c>
      <c r="U20" s="31"/>
      <c r="V20" s="31"/>
      <c r="W20" s="31"/>
      <c r="X20" s="31"/>
      <c r="Y20" s="31"/>
    </row>
    <row r="21" customFormat="false" ht="15" hidden="false" customHeight="false" outlineLevel="0" collapsed="false">
      <c r="A21" s="30" t="n">
        <f aca="false">IFERROR(IF(INDEX('таблица на холод'!A:A,MATCH(A20,'таблица на холод'!A:A)+1) = 0, "", INDEX('таблица на холод'!A:A,MATCH(A20,'таблица на холод'!A:A)+1)),"")</f>
        <v>44915</v>
      </c>
      <c r="B21" s="31" t="n">
        <f aca="false">IFERROR(WEEKDAY(A21,2),"")</f>
        <v>2</v>
      </c>
      <c r="C21" s="31" t="s">
        <v>92</v>
      </c>
      <c r="D21" s="31"/>
      <c r="E21" s="31" t="str">
        <f aca="false">IFERROR(IF(INDEX('таблица на холод'!E:E,MATCH(vedomost!A21,'таблица на холод'!A:A)) = 0, "", INDEX('таблица на холод'!E:E,MATCH(vedomost!A21,'таблица на холод'!A:A))),"")</f>
        <v/>
      </c>
      <c r="F21" s="31"/>
      <c r="G21" s="31" t="s">
        <v>121</v>
      </c>
      <c r="H21" s="31"/>
      <c r="I21" s="31" t="s">
        <v>107</v>
      </c>
      <c r="J21" s="31" t="s">
        <v>96</v>
      </c>
      <c r="K21" s="31" t="s">
        <v>96</v>
      </c>
      <c r="L21" s="31"/>
      <c r="M21" s="31" t="s">
        <v>96</v>
      </c>
      <c r="N21" s="31" t="s">
        <v>96</v>
      </c>
      <c r="O21" s="31" t="s">
        <v>96</v>
      </c>
      <c r="P21" s="31" t="s">
        <v>96</v>
      </c>
      <c r="Q21" s="31"/>
      <c r="R21" s="31" t="s">
        <v>134</v>
      </c>
      <c r="S21" s="31"/>
      <c r="T21" s="31"/>
      <c r="U21" s="31" t="s">
        <v>96</v>
      </c>
      <c r="V21" s="31" t="s">
        <v>121</v>
      </c>
      <c r="W21" s="31" t="s">
        <v>96</v>
      </c>
      <c r="X21" s="31"/>
      <c r="Y21" s="31"/>
    </row>
    <row r="22" customFormat="false" ht="15" hidden="false" customHeight="false" outlineLevel="0" collapsed="false">
      <c r="A22" s="30" t="n">
        <f aca="false">IFERROR(IF(INDEX('таблица на холод'!A:A,MATCH(A21,'таблица на холод'!A:A)+1) = 0, "", INDEX('таблица на холод'!A:A,MATCH(A21,'таблица на холод'!A:A)+1)),"")</f>
        <v>44916</v>
      </c>
      <c r="B22" s="31" t="n">
        <f aca="false">IFERROR(WEEKDAY(A22,2),"")</f>
        <v>3</v>
      </c>
      <c r="C22" s="31" t="s">
        <v>92</v>
      </c>
      <c r="D22" s="31"/>
      <c r="E22" s="31" t="str">
        <f aca="false">IFERROR(IF(INDEX('таблица на холод'!E:E,MATCH(vedomost!A22,'таблица на холод'!A:A)) = 0, "", INDEX('таблица на холод'!E:E,MATCH(vedomost!A22,'таблица на холод'!A:A))),"")</f>
        <v/>
      </c>
      <c r="F22" s="31"/>
      <c r="G22" s="31" t="s">
        <v>135</v>
      </c>
      <c r="H22" s="31"/>
      <c r="I22" s="31" t="s">
        <v>111</v>
      </c>
      <c r="J22" s="31" t="s">
        <v>96</v>
      </c>
      <c r="K22" s="31"/>
      <c r="L22" s="31" t="s">
        <v>118</v>
      </c>
      <c r="M22" s="31" t="s">
        <v>96</v>
      </c>
      <c r="N22" s="31"/>
      <c r="O22" s="31" t="s">
        <v>96</v>
      </c>
      <c r="P22" s="31" t="s">
        <v>96</v>
      </c>
      <c r="Q22" s="31" t="s">
        <v>96</v>
      </c>
      <c r="R22" s="31" t="s">
        <v>105</v>
      </c>
      <c r="S22" s="31" t="s">
        <v>96</v>
      </c>
      <c r="T22" s="31" t="s">
        <v>93</v>
      </c>
      <c r="U22" s="31" t="s">
        <v>96</v>
      </c>
      <c r="V22" s="31" t="s">
        <v>110</v>
      </c>
      <c r="W22" s="31"/>
      <c r="X22" s="31" t="s">
        <v>93</v>
      </c>
      <c r="Y22" s="31"/>
    </row>
    <row r="23" customFormat="false" ht="15" hidden="false" customHeight="false" outlineLevel="0" collapsed="false">
      <c r="A23" s="30" t="n">
        <f aca="false">IFERROR(IF(INDEX('таблица на холод'!A:A,MATCH(A22,'таблица на холод'!A:A)+1) = 0, "", INDEX('таблица на холод'!A:A,MATCH(A22,'таблица на холод'!A:A)+1)),"")</f>
        <v>44917</v>
      </c>
      <c r="B23" s="31" t="n">
        <f aca="false">IFERROR(WEEKDAY(A23,2),"")</f>
        <v>4</v>
      </c>
      <c r="C23" s="31" t="s">
        <v>92</v>
      </c>
      <c r="D23" s="31"/>
      <c r="E23" s="31" t="str">
        <f aca="false">IFERROR(IF(INDEX('таблица на холод'!E:E,MATCH(vedomost!A23,'таблица на холод'!A:A)) = 0, "", INDEX('таблица на холод'!E:E,MATCH(vedomost!A23,'таблица на холод'!A:A))),"")</f>
        <v/>
      </c>
      <c r="F23" s="31"/>
      <c r="G23" s="31" t="s">
        <v>115</v>
      </c>
      <c r="H23" s="31" t="s">
        <v>93</v>
      </c>
      <c r="I23" s="31" t="s">
        <v>136</v>
      </c>
      <c r="J23" s="31" t="s">
        <v>96</v>
      </c>
      <c r="K23" s="31" t="s">
        <v>96</v>
      </c>
      <c r="L23" s="31"/>
      <c r="M23" s="31" t="s">
        <v>96</v>
      </c>
      <c r="N23" s="31" t="s">
        <v>96</v>
      </c>
      <c r="O23" s="31" t="s">
        <v>96</v>
      </c>
      <c r="P23" s="31" t="s">
        <v>96</v>
      </c>
      <c r="Q23" s="31"/>
      <c r="R23" s="31" t="s">
        <v>114</v>
      </c>
      <c r="S23" s="31"/>
      <c r="T23" s="31"/>
      <c r="U23" s="31" t="s">
        <v>96</v>
      </c>
      <c r="V23" s="31" t="s">
        <v>123</v>
      </c>
      <c r="W23" s="31" t="s">
        <v>96</v>
      </c>
      <c r="X23" s="31"/>
      <c r="Y23" s="31"/>
    </row>
    <row r="24" customFormat="false" ht="15" hidden="false" customHeight="false" outlineLevel="0" collapsed="false">
      <c r="A24" s="30" t="n">
        <f aca="false">IFERROR(IF(INDEX('таблица на холод'!A:A,MATCH(A23,'таблица на холод'!A:A)+1) = 0, "", INDEX('таблица на холод'!A:A,MATCH(A23,'таблица на холод'!A:A)+1)),"")</f>
        <v>44918</v>
      </c>
      <c r="B24" s="31" t="n">
        <f aca="false">IFERROR(WEEKDAY(A24,2),"")</f>
        <v>5</v>
      </c>
      <c r="C24" s="31" t="s">
        <v>92</v>
      </c>
      <c r="D24" s="31"/>
      <c r="E24" s="31" t="str">
        <f aca="false">IFERROR(IF(INDEX('таблица на холод'!E:E,MATCH(vedomost!A24,'таблица на холод'!A:A)) = 0, "", INDEX('таблица на холод'!E:E,MATCH(vedomost!A24,'таблица на холод'!A:A))),"")</f>
        <v>24</v>
      </c>
      <c r="F24" s="31"/>
      <c r="G24" s="31" t="s">
        <v>95</v>
      </c>
      <c r="H24" s="31"/>
      <c r="I24" s="31" t="s">
        <v>137</v>
      </c>
      <c r="J24" s="31" t="s">
        <v>96</v>
      </c>
      <c r="K24" s="31"/>
      <c r="L24" s="31"/>
      <c r="M24" s="31" t="s">
        <v>96</v>
      </c>
      <c r="N24" s="31" t="s">
        <v>96</v>
      </c>
      <c r="O24" s="31"/>
      <c r="P24" s="31"/>
      <c r="Q24" s="31" t="s">
        <v>96</v>
      </c>
      <c r="R24" s="31" t="s">
        <v>95</v>
      </c>
      <c r="S24" s="31" t="s">
        <v>96</v>
      </c>
      <c r="T24" s="31" t="s">
        <v>98</v>
      </c>
      <c r="U24" s="31"/>
      <c r="V24" s="31" t="s">
        <v>138</v>
      </c>
      <c r="W24" s="31"/>
      <c r="X24" s="31"/>
      <c r="Y24" s="31"/>
    </row>
    <row r="25" customFormat="false" ht="15" hidden="false" customHeight="false" outlineLevel="0" collapsed="false">
      <c r="A25" s="30" t="n">
        <f aca="false">IFERROR(IF(INDEX('таблица на холод'!A:A,MATCH(A24,'таблица на холод'!A:A)+1) = 0, "", INDEX('таблица на холод'!A:A,MATCH(A24,'таблица на холод'!A:A)+1)),"")</f>
        <v>44919</v>
      </c>
      <c r="B25" s="31" t="n">
        <f aca="false">IFERROR(WEEKDAY(A25,2),"")</f>
        <v>6</v>
      </c>
      <c r="C25" s="31"/>
      <c r="D25" s="31"/>
      <c r="E25" s="31" t="str">
        <f aca="false">IFERROR(IF(INDEX('таблица на холод'!E:E,MATCH(vedomost!A25,'таблица на холод'!A:A)) = 0, "", INDEX('таблица на холод'!E:E,MATCH(vedomost!A25,'таблица на холод'!A:A))),"")</f>
        <v/>
      </c>
      <c r="F25" s="31"/>
      <c r="G25" s="31" t="s">
        <v>126</v>
      </c>
      <c r="H25" s="31" t="s">
        <v>93</v>
      </c>
      <c r="I25" s="31" t="s">
        <v>139</v>
      </c>
      <c r="J25" s="31"/>
      <c r="K25" s="31" t="s">
        <v>96</v>
      </c>
      <c r="L25" s="31" t="s">
        <v>93</v>
      </c>
      <c r="M25" s="31" t="s">
        <v>96</v>
      </c>
      <c r="N25" s="31"/>
      <c r="O25" s="31"/>
      <c r="P25" s="31"/>
      <c r="Q25" s="31"/>
      <c r="R25" s="31" t="s">
        <v>140</v>
      </c>
      <c r="S25" s="31"/>
      <c r="T25" s="31" t="s">
        <v>93</v>
      </c>
      <c r="U25" s="31" t="s">
        <v>96</v>
      </c>
      <c r="V25" s="31" t="s">
        <v>108</v>
      </c>
      <c r="W25" s="31"/>
      <c r="X25" s="31" t="s">
        <v>99</v>
      </c>
      <c r="Y25" s="31"/>
    </row>
    <row r="26" customFormat="false" ht="15" hidden="false" customHeight="false" outlineLevel="0" collapsed="false">
      <c r="A26" s="30" t="n">
        <f aca="false">IFERROR(IF(INDEX('таблица на холод'!A:A,MATCH(A25,'таблица на холод'!A:A)+1) = 0, "", INDEX('таблица на холод'!A:A,MATCH(A25,'таблица на холод'!A:A)+1)),"")</f>
        <v>44920</v>
      </c>
      <c r="B26" s="31" t="n">
        <f aca="false">IFERROR(WEEKDAY(A26,2),"")</f>
        <v>7</v>
      </c>
      <c r="C26" s="31"/>
      <c r="D26" s="31"/>
      <c r="E26" s="31" t="str">
        <f aca="false">IFERROR(IF(INDEX('таблица на холод'!E:E,MATCH(vedomost!A26,'таблица на холод'!A:A)) = 0, "", INDEX('таблица на холод'!E:E,MATCH(vedomost!A26,'таблица на холод'!A:A))),"")</f>
        <v/>
      </c>
      <c r="F26" s="31"/>
      <c r="G26" s="31" t="s">
        <v>120</v>
      </c>
      <c r="H26" s="31" t="s">
        <v>93</v>
      </c>
      <c r="I26" s="31" t="s">
        <v>125</v>
      </c>
      <c r="J26" s="31" t="s">
        <v>96</v>
      </c>
      <c r="K26" s="31" t="s">
        <v>96</v>
      </c>
      <c r="L26" s="31" t="s">
        <v>93</v>
      </c>
      <c r="M26" s="31"/>
      <c r="N26" s="31" t="s">
        <v>96</v>
      </c>
      <c r="O26" s="31" t="s">
        <v>96</v>
      </c>
      <c r="P26" s="31" t="s">
        <v>96</v>
      </c>
      <c r="Q26" s="31"/>
      <c r="R26" s="31" t="s">
        <v>127</v>
      </c>
      <c r="S26" s="31" t="s">
        <v>96</v>
      </c>
      <c r="T26" s="31" t="s">
        <v>98</v>
      </c>
      <c r="U26" s="31" t="s">
        <v>96</v>
      </c>
      <c r="V26" s="31" t="s">
        <v>94</v>
      </c>
      <c r="W26" s="31" t="s">
        <v>96</v>
      </c>
      <c r="X26" s="31" t="s">
        <v>93</v>
      </c>
      <c r="Y26" s="31"/>
    </row>
    <row r="27" customFormat="false" ht="15" hidden="false" customHeight="false" outlineLevel="0" collapsed="false">
      <c r="A27" s="30" t="n">
        <f aca="false">IFERROR(IF(INDEX('таблица на холод'!A:A,MATCH(A26,'таблица на холод'!A:A)+1) = 0, "", INDEX('таблица на холод'!A:A,MATCH(A26,'таблица на холод'!A:A)+1)),"")</f>
        <v>44921</v>
      </c>
      <c r="B27" s="31" t="n">
        <f aca="false">IFERROR(WEEKDAY(A27,2),"")</f>
        <v>1</v>
      </c>
      <c r="C27" s="31" t="s">
        <v>92</v>
      </c>
      <c r="D27" s="31"/>
      <c r="E27" s="31" t="str">
        <f aca="false">IFERROR(IF(INDEX('таблица на холод'!E:E,MATCH(vedomost!A27,'таблица на холод'!A:A)) = 0, "", INDEX('таблица на холод'!E:E,MATCH(vedomost!A27,'таблица на холод'!A:A))),"")</f>
        <v>24</v>
      </c>
      <c r="F27" s="31"/>
      <c r="H27" s="31"/>
      <c r="I27" s="31"/>
      <c r="J27" s="31"/>
      <c r="K27" s="31"/>
      <c r="L27" s="31"/>
      <c r="M27" s="31"/>
      <c r="N27" s="31" t="s">
        <v>96</v>
      </c>
      <c r="O27" s="31" t="s">
        <v>96</v>
      </c>
      <c r="P27" s="31" t="s">
        <v>96</v>
      </c>
      <c r="Q27" s="31" t="s">
        <v>96</v>
      </c>
      <c r="R27" s="31" t="s">
        <v>95</v>
      </c>
      <c r="S27" s="31" t="s">
        <v>96</v>
      </c>
      <c r="T27" s="31" t="s">
        <v>99</v>
      </c>
      <c r="U27" s="31" t="s">
        <v>96</v>
      </c>
      <c r="V27" s="31"/>
      <c r="W27" s="31" t="s">
        <v>96</v>
      </c>
      <c r="X27" s="31"/>
      <c r="Y27" s="31"/>
    </row>
    <row r="28" customFormat="false" ht="15" hidden="false" customHeight="false" outlineLevel="0" collapsed="false">
      <c r="A28" s="30" t="n">
        <f aca="false">IFERROR(IF(INDEX('таблица на холод'!A:A,MATCH(A27,'таблица на холод'!A:A)+1) = 0, "", INDEX('таблица на холод'!A:A,MATCH(A27,'таблица на холод'!A:A)+1)),"")</f>
        <v>44922</v>
      </c>
      <c r="B28" s="31" t="n">
        <f aca="false">IFERROR(WEEKDAY(A28,2),"")</f>
        <v>2</v>
      </c>
      <c r="C28" s="31" t="s">
        <v>92</v>
      </c>
      <c r="D28" s="31"/>
      <c r="E28" s="31" t="str">
        <f aca="false">IFERROR(IF(INDEX('таблица на холод'!E:E,MATCH(vedomost!A28,'таблица на холод'!A:A)) = 0, "", INDEX('таблица на холод'!E:E,MATCH(vedomost!A28,'таблица на холод'!A:A))),"")</f>
        <v/>
      </c>
      <c r="F28" s="31"/>
      <c r="G28" s="31" t="s">
        <v>134</v>
      </c>
      <c r="H28" s="31" t="s">
        <v>93</v>
      </c>
      <c r="I28" s="31" t="s">
        <v>136</v>
      </c>
      <c r="J28" s="31" t="s">
        <v>96</v>
      </c>
      <c r="K28" s="31" t="s">
        <v>96</v>
      </c>
      <c r="L28" s="31"/>
      <c r="M28" s="31" t="s">
        <v>96</v>
      </c>
      <c r="N28" s="31" t="s">
        <v>96</v>
      </c>
      <c r="O28" s="31" t="s">
        <v>96</v>
      </c>
      <c r="P28" s="31" t="s">
        <v>96</v>
      </c>
      <c r="Q28" s="31" t="s">
        <v>96</v>
      </c>
      <c r="R28" s="31" t="s">
        <v>141</v>
      </c>
      <c r="S28" s="31" t="s">
        <v>96</v>
      </c>
      <c r="T28" s="31" t="s">
        <v>93</v>
      </c>
      <c r="U28" s="31"/>
      <c r="V28" s="31" t="s">
        <v>101</v>
      </c>
      <c r="W28" s="31" t="s">
        <v>96</v>
      </c>
      <c r="X28" s="31" t="s">
        <v>99</v>
      </c>
      <c r="Y28" s="31"/>
    </row>
    <row r="29" customFormat="false" ht="15" hidden="false" customHeight="false" outlineLevel="0" collapsed="false">
      <c r="A29" s="30" t="n">
        <f aca="false">IFERROR(IF(INDEX('таблица на холод'!A:A,MATCH(A28,'таблица на холод'!A:A)+1) = 0, "", INDEX('таблица на холод'!A:A,MATCH(A28,'таблица на холод'!A:A)+1)),"")</f>
        <v>44923</v>
      </c>
      <c r="B29" s="31" t="n">
        <f aca="false">IFERROR(WEEKDAY(A29,2),"")</f>
        <v>3</v>
      </c>
      <c r="C29" s="31" t="s">
        <v>92</v>
      </c>
      <c r="D29" s="31"/>
      <c r="E29" s="31" t="str">
        <f aca="false">IFERROR(IF(INDEX('таблица на холод'!E:E,MATCH(vedomost!A29,'таблица на холод'!A:A)) = 0, "", INDEX('таблица на холод'!E:E,MATCH(vedomost!A29,'таблица на холод'!A:A))),"")</f>
        <v/>
      </c>
      <c r="F29" s="31"/>
      <c r="G29" s="31" t="s">
        <v>101</v>
      </c>
      <c r="H29" s="31" t="s">
        <v>99</v>
      </c>
      <c r="I29" s="31" t="s">
        <v>142</v>
      </c>
      <c r="J29" s="31" t="s">
        <v>96</v>
      </c>
      <c r="K29" s="31" t="s">
        <v>96</v>
      </c>
      <c r="L29" s="31" t="s">
        <v>118</v>
      </c>
      <c r="M29" s="31" t="s">
        <v>96</v>
      </c>
      <c r="N29" s="31" t="s">
        <v>96</v>
      </c>
      <c r="O29" s="31" t="s">
        <v>96</v>
      </c>
      <c r="P29" s="31" t="s">
        <v>96</v>
      </c>
      <c r="Q29" s="31"/>
      <c r="R29" s="31" t="s">
        <v>101</v>
      </c>
      <c r="S29" s="31"/>
      <c r="T29" s="31"/>
      <c r="U29" s="31" t="s">
        <v>96</v>
      </c>
      <c r="V29" s="31" t="s">
        <v>101</v>
      </c>
      <c r="W29" s="31"/>
      <c r="X29" s="31"/>
      <c r="Y29" s="31"/>
    </row>
    <row r="30" customFormat="false" ht="15" hidden="false" customHeight="false" outlineLevel="0" collapsed="false">
      <c r="A30" s="30" t="n">
        <f aca="false">IFERROR(IF(INDEX('таблица на холод'!A:A,MATCH(A29,'таблица на холод'!A:A)+1) = 0, "", INDEX('таблица на холод'!A:A,MATCH(A29,'таблица на холод'!A:A)+1)),"")</f>
        <v>44924</v>
      </c>
      <c r="B30" s="31" t="n">
        <f aca="false">IFERROR(WEEKDAY(A30,2),"")</f>
        <v>4</v>
      </c>
      <c r="C30" s="31" t="s">
        <v>92</v>
      </c>
      <c r="D30" s="31"/>
      <c r="E30" s="31" t="str">
        <f aca="false">IFERROR(IF(INDEX('таблица на холод'!E:E,MATCH(vedomost!A30,'таблица на холод'!A:A)) = 0, "", INDEX('таблица на холод'!E:E,MATCH(vedomost!A30,'таблица на холод'!A:A))),"")</f>
        <v/>
      </c>
      <c r="F30" s="31"/>
      <c r="G30" s="31" t="s">
        <v>111</v>
      </c>
      <c r="H30" s="31"/>
      <c r="I30" s="31" t="s">
        <v>143</v>
      </c>
      <c r="J30" s="31" t="s">
        <v>96</v>
      </c>
      <c r="K30" s="31" t="s">
        <v>96</v>
      </c>
      <c r="L30" s="31"/>
      <c r="M30" s="31" t="s">
        <v>96</v>
      </c>
      <c r="N30" s="31"/>
      <c r="O30" s="31"/>
      <c r="P30" s="31"/>
      <c r="Q30" s="31"/>
      <c r="R30" s="31" t="s">
        <v>134</v>
      </c>
      <c r="S30" s="31" t="s">
        <v>96</v>
      </c>
      <c r="T30" s="31"/>
      <c r="U30" s="31" t="s">
        <v>96</v>
      </c>
      <c r="V30" s="31" t="s">
        <v>95</v>
      </c>
      <c r="W30" s="31"/>
      <c r="X30" s="31"/>
      <c r="Y30" s="31"/>
    </row>
    <row r="31" customFormat="false" ht="15" hidden="false" customHeight="false" outlineLevel="0" collapsed="false">
      <c r="A31" s="30" t="n">
        <f aca="false">IFERROR(IF(INDEX('таблица на холод'!A:A,MATCH(A30,'таблица на холод'!A:A)+1) = 0, "", INDEX('таблица на холод'!A:A,MATCH(A30,'таблица на холод'!A:A)+1)),"")</f>
        <v>44925</v>
      </c>
      <c r="B31" s="31" t="n">
        <f aca="false">IFERROR(WEEKDAY(A31,2),"")</f>
        <v>5</v>
      </c>
      <c r="C31" s="31" t="s">
        <v>92</v>
      </c>
      <c r="D31" s="31"/>
      <c r="E31" s="31" t="str">
        <f aca="false">IFERROR(IF(INDEX('таблица на холод'!E:E,MATCH(vedomost!A31,'таблица на холод'!A:A)) = 0, "", INDEX('таблица на холод'!E:E,MATCH(vedomost!A31,'таблица на холод'!A:A))),"")</f>
        <v>24</v>
      </c>
      <c r="F31" s="31"/>
      <c r="G31" s="31" t="s">
        <v>120</v>
      </c>
      <c r="H31" s="31"/>
      <c r="I31" s="31" t="s">
        <v>95</v>
      </c>
      <c r="J31" s="31"/>
      <c r="K31" s="31"/>
      <c r="L31" s="31"/>
      <c r="M31" s="31"/>
      <c r="N31" s="31" t="s">
        <v>96</v>
      </c>
      <c r="O31" s="31" t="s">
        <v>96</v>
      </c>
      <c r="P31" s="31" t="s">
        <v>96</v>
      </c>
      <c r="Q31" s="31" t="s">
        <v>96</v>
      </c>
      <c r="R31" s="31" t="s">
        <v>95</v>
      </c>
      <c r="S31" s="31" t="s">
        <v>96</v>
      </c>
      <c r="T31" s="31" t="s">
        <v>99</v>
      </c>
      <c r="U31" s="31" t="s">
        <v>96</v>
      </c>
      <c r="V31" s="31" t="s">
        <v>144</v>
      </c>
      <c r="W31" s="31" t="s">
        <v>96</v>
      </c>
      <c r="X31" s="31" t="s">
        <v>93</v>
      </c>
      <c r="Y31" s="31"/>
    </row>
    <row r="32" customFormat="false" ht="15" hidden="false" customHeight="false" outlineLevel="0" collapsed="false">
      <c r="A32" s="30" t="n">
        <f aca="false">IFERROR(IF(INDEX('таблица на холод'!A:A,MATCH(A31,'таблица на холод'!A:A)+1) = 0, "", INDEX('таблица на холод'!A:A,MATCH(A31,'таблица на холод'!A:A)+1)),"")</f>
        <v>44926</v>
      </c>
      <c r="B32" s="31" t="n">
        <f aca="false">IFERROR(WEEKDAY(A32,2),"")</f>
        <v>6</v>
      </c>
      <c r="C32" s="31"/>
      <c r="D32" s="31"/>
      <c r="E32" s="31" t="str">
        <f aca="false">IFERROR(IF(INDEX('таблица на холод'!E:E,MATCH(vedomost!A32,'таблица на холод'!A:A)) = 0, "", INDEX('таблица на холод'!E:E,MATCH(vedomost!A32,'таблица на холод'!A:A))),"")</f>
        <v/>
      </c>
      <c r="F32" s="31"/>
      <c r="G32" s="31" t="s">
        <v>145</v>
      </c>
      <c r="H32" s="31"/>
      <c r="I32" s="31" t="s">
        <v>117</v>
      </c>
      <c r="J32" s="31" t="s">
        <v>96</v>
      </c>
      <c r="K32" s="31" t="s">
        <v>96</v>
      </c>
      <c r="L32" s="31"/>
      <c r="M32" s="31" t="s">
        <v>96</v>
      </c>
      <c r="N32" s="31"/>
      <c r="O32" s="31"/>
      <c r="P32" s="31"/>
      <c r="Q32" s="31" t="s">
        <v>96</v>
      </c>
      <c r="R32" s="31" t="s">
        <v>146</v>
      </c>
      <c r="S32" s="31"/>
      <c r="T32" s="31" t="s">
        <v>93</v>
      </c>
      <c r="U32" s="31" t="s">
        <v>96</v>
      </c>
      <c r="V32" s="31" t="s">
        <v>147</v>
      </c>
      <c r="W32" s="31"/>
      <c r="X32" s="31"/>
      <c r="Y32" s="31"/>
    </row>
    <row r="33" customFormat="false" ht="15" hidden="false" customHeight="false" outlineLevel="0" collapsed="false">
      <c r="N33" s="31"/>
    </row>
    <row r="34" customFormat="false" ht="15" hidden="false" customHeight="false" outlineLevel="0" collapsed="false">
      <c r="N34" s="3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J8" activeCellId="0" sqref="J8"/>
    </sheetView>
  </sheetViews>
  <sheetFormatPr defaultColWidth="8.5859375" defaultRowHeight="15" zeroHeight="false" outlineLevelRow="0" outlineLevelCol="0"/>
  <cols>
    <col collapsed="false" customWidth="true" hidden="false" outlineLevel="0" max="1" min="1" style="31" width="13.14"/>
    <col collapsed="false" customWidth="true" hidden="false" outlineLevel="0" max="2" min="2" style="31" width="9.14"/>
    <col collapsed="false" customWidth="true" hidden="false" outlineLevel="0" max="3" min="3" style="0" width="5.43"/>
    <col collapsed="false" customWidth="false" hidden="false" outlineLevel="0" max="5" min="4" style="31" width="8.57"/>
  </cols>
  <sheetData>
    <row r="1" customFormat="false" ht="15" hidden="false" customHeight="false" outlineLevel="0" collapsed="false">
      <c r="A1" s="31" t="str">
        <f aca="false">TEXT('таблица на холод'!AA1,"")</f>
        <v>longbox</v>
      </c>
      <c r="B1" s="31" t="s">
        <v>148</v>
      </c>
      <c r="C1" s="0" t="s">
        <v>149</v>
      </c>
      <c r="D1" s="31" t="s">
        <v>150</v>
      </c>
      <c r="E1" s="31" t="s">
        <v>151</v>
      </c>
      <c r="F1" s="0" t="s">
        <v>152</v>
      </c>
      <c r="G1" s="0" t="s">
        <v>153</v>
      </c>
    </row>
    <row r="2" customFormat="false" ht="15" hidden="false" customHeight="false" outlineLevel="0" collapsed="false">
      <c r="A2" s="31" t="str">
        <f aca="false">TEXT('таблица на холод'!AA2,"")</f>
        <v>L:DANCE</v>
      </c>
      <c r="B2" s="31" t="str">
        <f aca="false">IFERROR(IF(FIND(":",A2)&gt;0,"long_box"),"fine/enc")</f>
        <v>long_box</v>
      </c>
      <c r="C2" s="0" t="n">
        <v>100</v>
      </c>
      <c r="D2" s="0" t="n">
        <v>1</v>
      </c>
      <c r="E2" s="0"/>
      <c r="F2" s="0" t="n">
        <f aca="false">IF(D2="",,C2*D2)</f>
        <v>100</v>
      </c>
      <c r="G2" s="0" t="n">
        <f aca="false">IF(E2="",,C2*E2)</f>
        <v>0</v>
      </c>
    </row>
    <row r="3" customFormat="false" ht="15" hidden="false" customHeight="false" outlineLevel="0" collapsed="false">
      <c r="A3" s="31" t="str">
        <f aca="false">TEXT('таблица на холод'!AA3,"")</f>
        <v>A:VAC</v>
      </c>
      <c r="B3" s="31" t="str">
        <f aca="false">IFERROR(IF(FIND(":",A3)&gt;0,"long_box"),"fine/enc")</f>
        <v>long_box</v>
      </c>
      <c r="C3" s="0" t="n">
        <v>100</v>
      </c>
      <c r="D3" s="0" t="n">
        <v>0.5</v>
      </c>
      <c r="E3" s="0" t="n">
        <v>0.5</v>
      </c>
      <c r="F3" s="0" t="n">
        <f aca="false">IF(D3="",,C3*D3)</f>
        <v>50</v>
      </c>
      <c r="G3" s="0" t="n">
        <f aca="false">IF(E3="",,C3*E3)</f>
        <v>50</v>
      </c>
    </row>
    <row r="4" customFormat="false" ht="15" hidden="false" customHeight="false" outlineLevel="0" collapsed="false">
      <c r="A4" s="31" t="str">
        <f aca="false">TEXT('таблица на холод'!AA4,"")</f>
        <v>A:GO</v>
      </c>
      <c r="B4" s="31" t="str">
        <f aca="false">IFERROR(IF(FIND(":",A4)&gt;0,"long_box"),"fine/enc")</f>
        <v>long_box</v>
      </c>
      <c r="C4" s="0" t="n">
        <v>100</v>
      </c>
      <c r="D4" s="0" t="n">
        <v>0.5</v>
      </c>
      <c r="E4" s="0" t="n">
        <v>0.5</v>
      </c>
      <c r="F4" s="0" t="n">
        <f aca="false">IF(D4="",,C4*D4)</f>
        <v>50</v>
      </c>
      <c r="G4" s="0" t="n">
        <f aca="false">IF(E4="",,C4*E4)</f>
        <v>50</v>
      </c>
    </row>
    <row r="5" customFormat="false" ht="15" hidden="false" customHeight="false" outlineLevel="0" collapsed="false">
      <c r="A5" s="31" t="str">
        <f aca="false">TEXT('таблица на холод'!AA5,"")</f>
        <v>E:Banks</v>
      </c>
      <c r="B5" s="31" t="str">
        <f aca="false">IFERROR(IF(FIND(":",A5)&gt;0,"long_box"),"fine/enc")</f>
        <v>long_box</v>
      </c>
      <c r="C5" s="0" t="n">
        <v>100</v>
      </c>
      <c r="D5" s="0" t="n">
        <v>1</v>
      </c>
      <c r="E5" s="0"/>
      <c r="F5" s="0" t="n">
        <f aca="false">IF(D5="",,C5*D5)</f>
        <v>100</v>
      </c>
      <c r="G5" s="0" t="n">
        <f aca="false">IF(E5="",,C5*E5)</f>
        <v>0</v>
      </c>
    </row>
    <row r="6" customFormat="false" ht="15" hidden="false" customHeight="false" outlineLevel="0" collapsed="false">
      <c r="A6" s="31" t="str">
        <f aca="false">TEXT('таблица на холод'!AA6,"")</f>
        <v>L:clothes</v>
      </c>
      <c r="B6" s="31" t="str">
        <f aca="false">IFERROR(IF(FIND(":",A6)&gt;0,"long_box"),"fine/enc")</f>
        <v>long_box</v>
      </c>
      <c r="C6" s="0" t="n">
        <v>100</v>
      </c>
      <c r="D6" s="0"/>
      <c r="E6" s="0" t="n">
        <v>1</v>
      </c>
      <c r="F6" s="0" t="n">
        <f aca="false">IF(D6="",,C6*D6)</f>
        <v>0</v>
      </c>
      <c r="G6" s="0" t="n">
        <f aca="false">IF(E6="",,C6*E6)</f>
        <v>100</v>
      </c>
    </row>
    <row r="7" customFormat="false" ht="15" hidden="false" customHeight="false" outlineLevel="0" collapsed="false">
      <c r="A7" s="31" t="str">
        <f aca="false">TEXT('таблица на холод'!AA7,"")</f>
        <v>E:comp clean</v>
      </c>
      <c r="B7" s="31" t="str">
        <f aca="false">IFERROR(IF(FIND(":",A7)&gt;0,"long_box"),"fine/enc")</f>
        <v>long_box</v>
      </c>
      <c r="C7" s="0" t="n">
        <v>100</v>
      </c>
      <c r="D7" s="0" t="n">
        <v>1</v>
      </c>
      <c r="E7" s="0"/>
      <c r="F7" s="0" t="n">
        <f aca="false">IF(D7="",,C7*D7)</f>
        <v>100</v>
      </c>
      <c r="G7" s="0" t="n">
        <f aca="false">IF(E7="",,C7*E7)</f>
        <v>0</v>
      </c>
    </row>
    <row r="8" customFormat="false" ht="15" hidden="false" customHeight="false" outlineLevel="0" collapsed="false">
      <c r="A8" s="31" t="str">
        <f aca="false">TEXT('таблица на холод'!AA8,"")</f>
        <v>E:telephone clean</v>
      </c>
      <c r="B8" s="31" t="str">
        <f aca="false">IFERROR(IF(FIND(":",A8)&gt;0,"long_box"),"fine/enc")</f>
        <v>long_box</v>
      </c>
      <c r="C8" s="0" t="n">
        <v>100</v>
      </c>
      <c r="D8" s="0" t="n">
        <v>1</v>
      </c>
      <c r="E8" s="0"/>
      <c r="F8" s="0" t="n">
        <f aca="false">IF(D8="",,C8*D8)</f>
        <v>100</v>
      </c>
      <c r="G8" s="0" t="n">
        <f aca="false">IF(E8="",,C8*E8)</f>
        <v>0</v>
      </c>
    </row>
    <row r="9" customFormat="false" ht="15" hidden="false" customHeight="false" outlineLevel="0" collapsed="false">
      <c r="A9" s="31" t="str">
        <f aca="false">TEXT('таблица на холод'!AA9,"")</f>
        <v>E:avto</v>
      </c>
      <c r="B9" s="31" t="str">
        <f aca="false">IFERROR(IF(FIND(":",A9)&gt;0,"long_box"),"fine/enc")</f>
        <v>long_box</v>
      </c>
      <c r="C9" s="0" t="n">
        <v>100</v>
      </c>
      <c r="D9" s="0" t="n">
        <v>1</v>
      </c>
      <c r="E9" s="0"/>
      <c r="F9" s="0" t="n">
        <f aca="false">IF(D9="",,C9*D9)</f>
        <v>100</v>
      </c>
      <c r="G9" s="0" t="n">
        <f aca="false">IF(E9="",,C9*E9)</f>
        <v>0</v>
      </c>
    </row>
    <row r="10" customFormat="false" ht="15" hidden="false" customHeight="false" outlineLevel="0" collapsed="false">
      <c r="A10" s="31" t="str">
        <f aca="false">TEXT('таблица на холод'!AA10,"")</f>
        <v/>
      </c>
      <c r="B10" s="31" t="str">
        <f aca="false">IFERROR(IF(FIND(":",A10)&gt;0,"long_box"),"fine/enc")</f>
        <v>fine/enc</v>
      </c>
      <c r="D10" s="0"/>
      <c r="E10" s="0"/>
      <c r="F10" s="0" t="n">
        <f aca="false">IF(D10="",,C10*D10)</f>
        <v>0</v>
      </c>
      <c r="G10" s="0" t="n">
        <f aca="false">IF(E10="",,C10*E10)</f>
        <v>0</v>
      </c>
    </row>
    <row r="11" customFormat="false" ht="15" hidden="false" customHeight="false" outlineLevel="0" collapsed="false">
      <c r="A11" s="31" t="str">
        <f aca="false">TEXT('таблица на холод'!AA11,"")</f>
        <v/>
      </c>
      <c r="B11" s="31" t="str">
        <f aca="false">IFERROR(IF(FIND(":",A11)&gt;0,"long_box"),"fine/enc")</f>
        <v>fine/enc</v>
      </c>
      <c r="D11" s="0"/>
      <c r="E11" s="0"/>
      <c r="F11" s="0" t="n">
        <f aca="false">IF(D11="",,C11*D11)</f>
        <v>0</v>
      </c>
      <c r="G11" s="0" t="n">
        <f aca="false">IF(E11="",,C11*E11)</f>
        <v>0</v>
      </c>
    </row>
    <row r="12" customFormat="false" ht="15" hidden="false" customHeight="false" outlineLevel="0" collapsed="false">
      <c r="A12" s="31" t="str">
        <f aca="false">TEXT('таблица на холод'!AA12,"")</f>
        <v/>
      </c>
      <c r="B12" s="31" t="str">
        <f aca="false">IFERROR(IF(FIND(":",A12)&gt;0,"long_box"),"fine/enc")</f>
        <v>fine/enc</v>
      </c>
      <c r="D12" s="0"/>
      <c r="E12" s="0"/>
      <c r="F12" s="0" t="n">
        <f aca="false">IF(D12="",,C12*D12)</f>
        <v>0</v>
      </c>
      <c r="G12" s="0" t="n">
        <f aca="false">IF(E12="",,C12*E12)</f>
        <v>0</v>
      </c>
    </row>
    <row r="13" customFormat="false" ht="15" hidden="false" customHeight="false" outlineLevel="0" collapsed="false">
      <c r="A13" s="31" t="str">
        <f aca="false">TEXT('таблица на холод'!AA13,"")</f>
        <v/>
      </c>
      <c r="B13" s="31" t="str">
        <f aca="false">IFERROR(IF(FIND(":",A13)&gt;0,"long_box"),"fine/enc")</f>
        <v>fine/enc</v>
      </c>
      <c r="D13" s="0"/>
      <c r="E13" s="0"/>
      <c r="F13" s="0" t="n">
        <f aca="false">IF(D13="",,C13*D13)</f>
        <v>0</v>
      </c>
      <c r="G13" s="0" t="n">
        <f aca="false">IF(E13="",,C13*E13)</f>
        <v>0</v>
      </c>
    </row>
    <row r="14" customFormat="false" ht="15" hidden="false" customHeight="false" outlineLevel="0" collapsed="false">
      <c r="A14" s="31" t="str">
        <f aca="false">TEXT('таблица на холод'!AA14,"")</f>
        <v/>
      </c>
      <c r="B14" s="31" t="str">
        <f aca="false">IFERROR(IF(FIND(":",A14)&gt;0,"long_box"),"fine/enc")</f>
        <v>fine/enc</v>
      </c>
      <c r="D14" s="0"/>
      <c r="E14" s="0"/>
      <c r="F14" s="0" t="n">
        <f aca="false">IF(D14="",,C14*D14)</f>
        <v>0</v>
      </c>
      <c r="G14" s="0" t="n">
        <f aca="false">IF(E14="",,C14*E14)</f>
        <v>0</v>
      </c>
    </row>
    <row r="15" customFormat="false" ht="15" hidden="false" customHeight="false" outlineLevel="0" collapsed="false">
      <c r="A15" s="31" t="str">
        <f aca="false">TEXT('таблица на холод'!AA15,"")</f>
        <v/>
      </c>
      <c r="B15" s="31" t="str">
        <f aca="false">IFERROR(IF(FIND(":",A15)&gt;0,"long_box"),"fine/enc")</f>
        <v>fine/enc</v>
      </c>
      <c r="D15" s="0"/>
      <c r="E15" s="0"/>
      <c r="F15" s="0" t="n">
        <f aca="false">IF(D15="",,C15*D15)</f>
        <v>0</v>
      </c>
      <c r="G15" s="0" t="n">
        <f aca="false">IF(E15="",,C15*E15)</f>
        <v>0</v>
      </c>
    </row>
    <row r="16" customFormat="false" ht="15" hidden="false" customHeight="false" outlineLevel="0" collapsed="false">
      <c r="A16" s="31" t="str">
        <f aca="false">TEXT('таблица на холод'!AA16,"")</f>
        <v>ENCOURAGE</v>
      </c>
      <c r="B16" s="31" t="str">
        <f aca="false">IFERROR(IF(FIND(":",A16)&gt;0,"long_box"),"fine/enc")</f>
        <v>fine/enc</v>
      </c>
      <c r="C16" s="0" t="n">
        <v>50</v>
      </c>
      <c r="D16" s="0" t="s">
        <v>154</v>
      </c>
      <c r="E16" s="0" t="s">
        <v>104</v>
      </c>
      <c r="F16" s="0" t="n">
        <f aca="false">IF(D16="",,C16*D16)</f>
        <v>450</v>
      </c>
      <c r="G16" s="0" t="n">
        <f aca="false">IF(E16="",,C16*E16)</f>
        <v>200</v>
      </c>
    </row>
    <row r="17" customFormat="false" ht="15" hidden="false" customHeight="false" outlineLevel="0" collapsed="false">
      <c r="A17" s="31" t="str">
        <f aca="false">TEXT('таблица на холод'!AA17,"")</f>
        <v/>
      </c>
      <c r="B17" s="31" t="str">
        <f aca="false">IFERROR(IF(FIND(":",A17)&gt;0,"long_box"),"fine/enc")</f>
        <v>fine/enc</v>
      </c>
      <c r="D17" s="0"/>
      <c r="E17" s="0"/>
      <c r="F17" s="0" t="n">
        <f aca="false">IF(D17="",,C17*D17)</f>
        <v>0</v>
      </c>
      <c r="G17" s="0" t="n">
        <f aca="false">IF(E17="",,C17*E17)</f>
        <v>0</v>
      </c>
    </row>
    <row r="18" customFormat="false" ht="15" hidden="false" customHeight="false" outlineLevel="0" collapsed="false">
      <c r="A18" s="31" t="str">
        <f aca="false">TEXT('таблица на холод'!AA18,"")</f>
        <v/>
      </c>
      <c r="B18" s="31" t="str">
        <f aca="false">IFERROR(IF(FIND(":",A18)&gt;0,"long_box"),"fine/enc")</f>
        <v>fine/enc</v>
      </c>
      <c r="D18" s="0"/>
      <c r="E18" s="0"/>
      <c r="F18" s="0" t="n">
        <f aca="false">IF(D18="",,C18*D18)</f>
        <v>0</v>
      </c>
      <c r="G18" s="0" t="n">
        <f aca="false">IF(E18="",,C18*E18)</f>
        <v>0</v>
      </c>
    </row>
    <row r="19" customFormat="false" ht="15" hidden="false" customHeight="false" outlineLevel="0" collapsed="false">
      <c r="A19" s="31" t="str">
        <f aca="false">TEXT('таблица на холод'!AA19,"")</f>
        <v/>
      </c>
      <c r="B19" s="31" t="str">
        <f aca="false">IFERROR(IF(FIND(":",A19)&gt;0,"long_box"),"fine/enc")</f>
        <v>fine/enc</v>
      </c>
      <c r="D19" s="0"/>
      <c r="E19" s="0"/>
      <c r="F19" s="0" t="n">
        <f aca="false">IF(D19="",,C19*D19)</f>
        <v>0</v>
      </c>
      <c r="G19" s="0" t="n">
        <f aca="false">IF(E19="",,C19*E19)</f>
        <v>0</v>
      </c>
    </row>
    <row r="20" customFormat="false" ht="15" hidden="false" customHeight="false" outlineLevel="0" collapsed="false">
      <c r="A20" s="31" t="str">
        <f aca="false">TEXT('таблица на холод'!AA20,"")</f>
        <v>SOCKS</v>
      </c>
      <c r="B20" s="31" t="str">
        <f aca="false">IFERROR(IF(FIND(":",A20)&gt;0,"long_box"),"fine/enc")</f>
        <v>fine/enc</v>
      </c>
      <c r="C20" s="0" t="n">
        <v>-100</v>
      </c>
      <c r="D20" s="0"/>
      <c r="E20" s="0"/>
      <c r="F20" s="0" t="n">
        <f aca="false">IF(D20="",,C20*D20)</f>
        <v>0</v>
      </c>
      <c r="G20" s="0" t="n">
        <f aca="false">IF(E20="",,C20*E20)</f>
        <v>0</v>
      </c>
    </row>
    <row r="21" customFormat="false" ht="15" hidden="false" customHeight="false" outlineLevel="0" collapsed="false">
      <c r="A21" s="31" t="str">
        <f aca="false">TEXT('таблица на холод'!AA21,"")</f>
        <v>FORGET</v>
      </c>
      <c r="B21" s="31" t="str">
        <f aca="false">IFERROR(IF(FIND(":",A21)&gt;0,"long_box"),"fine/enc")</f>
        <v>fine/enc</v>
      </c>
      <c r="C21" s="0" t="n">
        <v>-100</v>
      </c>
      <c r="D21" s="0"/>
      <c r="E21" s="0"/>
      <c r="F21" s="0" t="n">
        <f aca="false">IF(D21="",,C21*D21)</f>
        <v>0</v>
      </c>
      <c r="G21" s="0" t="n">
        <f aca="false">IF(E21="",,C21*E21)</f>
        <v>0</v>
      </c>
    </row>
    <row r="22" customFormat="false" ht="15" hidden="false" customHeight="false" outlineLevel="0" collapsed="false">
      <c r="A22" s="31" t="str">
        <f aca="false">TEXT('таблица на холод'!AA22,"")</f>
        <v>BADWORDS</v>
      </c>
      <c r="B22" s="31" t="str">
        <f aca="false">IFERROR(IF(FIND(":",A22)&gt;0,"long_box"),"fine/enc")</f>
        <v>fine/enc</v>
      </c>
      <c r="C22" s="0" t="n">
        <v>-50</v>
      </c>
      <c r="D22" s="0" t="n">
        <v>7</v>
      </c>
      <c r="E22" s="0" t="n">
        <v>4</v>
      </c>
      <c r="F22" s="0" t="n">
        <f aca="false">IF(D22="",,C22*D22)</f>
        <v>-350</v>
      </c>
      <c r="G22" s="0" t="n">
        <f aca="false">IF(E22="",,C22*E22)</f>
        <v>-200</v>
      </c>
    </row>
    <row r="23" customFormat="false" ht="15" hidden="false" customHeight="false" outlineLevel="0" collapsed="false">
      <c r="A23" s="31" t="str">
        <f aca="false">TEXT('таблица на холод'!AA23,"")</f>
        <v>MASSACRE</v>
      </c>
      <c r="B23" s="31" t="str">
        <f aca="false">IFERROR(IF(FIND(":",A23)&gt;0,"long_box"),"fine/enc")</f>
        <v>fine/enc</v>
      </c>
      <c r="C23" s="0" t="n">
        <v>-100</v>
      </c>
      <c r="D23" s="0" t="n">
        <v>2</v>
      </c>
      <c r="E23" s="0" t="n">
        <v>1</v>
      </c>
      <c r="F23" s="0" t="n">
        <f aca="false">IF(D23="",,C23*D23)</f>
        <v>-200</v>
      </c>
      <c r="G23" s="0" t="n">
        <f aca="false">IF(E23="",,C23*E23)</f>
        <v>-100</v>
      </c>
    </row>
    <row r="24" customFormat="false" ht="15" hidden="false" customHeight="false" outlineLevel="0" collapsed="false">
      <c r="A24" s="31" t="str">
        <f aca="false">TEXT('таблица на холод'!AA24,"")</f>
        <v>CUP</v>
      </c>
      <c r="B24" s="31" t="str">
        <f aca="false">IFERROR(IF(FIND(":",A24)&gt;0,"long_box"),"fine/enc")</f>
        <v>fine/enc</v>
      </c>
      <c r="C24" s="0" t="n">
        <v>-100</v>
      </c>
      <c r="D24" s="0" t="n">
        <v>2</v>
      </c>
      <c r="E24" s="0"/>
      <c r="F24" s="0" t="n">
        <f aca="false">IF(D24="",,C24*D24)</f>
        <v>-200</v>
      </c>
      <c r="G24" s="0" t="n">
        <f aca="false">IF(E24="",,C24*E24)</f>
        <v>0</v>
      </c>
    </row>
    <row r="25" customFormat="false" ht="15" hidden="false" customHeight="false" outlineLevel="0" collapsed="false">
      <c r="A25" s="31" t="str">
        <f aca="false">TEXT('таблица на холод'!AA25,"")</f>
        <v>HAIR</v>
      </c>
      <c r="B25" s="31" t="str">
        <f aca="false">IFERROR(IF(FIND(":",A25)&gt;0,"long_box"),"fine/enc")</f>
        <v>fine/enc</v>
      </c>
      <c r="C25" s="0" t="n">
        <v>-100</v>
      </c>
      <c r="D25" s="0"/>
      <c r="E25" s="0"/>
      <c r="F25" s="0" t="n">
        <f aca="false">IF(D25="",,C25*D25)</f>
        <v>0</v>
      </c>
      <c r="G25" s="0" t="n">
        <f aca="false">IF(E25="",,C25*E25)</f>
        <v>0</v>
      </c>
    </row>
    <row r="26" customFormat="false" ht="15" hidden="false" customHeight="false" outlineLevel="0" collapsed="false">
      <c r="A26" s="31" t="str">
        <f aca="false">TEXT('таблица на холод'!AA26,"")</f>
        <v>REGRET</v>
      </c>
      <c r="B26" s="31" t="str">
        <f aca="false">IFERROR(IF(FIND(":",A26)&gt;0,"long_box"),"fine/enc")</f>
        <v>fine/enc</v>
      </c>
      <c r="C26" s="0" t="n">
        <v>-100</v>
      </c>
      <c r="D26" s="0" t="n">
        <v>-4</v>
      </c>
      <c r="E26" s="0"/>
      <c r="F26" s="0" t="n">
        <f aca="false">IF(D26="",,C26*D26)</f>
        <v>400</v>
      </c>
      <c r="G26" s="0" t="n">
        <f aca="false">IF(E26="",,C26*E26)</f>
        <v>0</v>
      </c>
    </row>
    <row r="27" customFormat="false" ht="15" hidden="false" customHeight="false" outlineLevel="0" collapsed="false">
      <c r="A27" s="31" t="str">
        <f aca="false">TEXT('таблица на холод'!AA27,"")</f>
        <v>COVRD IN OIL</v>
      </c>
      <c r="B27" s="31" t="str">
        <f aca="false">IFERROR(IF(FIND(":",A27)&gt;0,"long_box"),"fine/enc")</f>
        <v>fine/enc</v>
      </c>
      <c r="C27" s="0" t="n">
        <v>-100</v>
      </c>
      <c r="D27" s="0" t="n">
        <v>1</v>
      </c>
      <c r="E27" s="0"/>
      <c r="F27" s="0" t="n">
        <f aca="false">IF(D27="",,C27*D27)</f>
        <v>-100</v>
      </c>
      <c r="G27" s="0" t="n">
        <f aca="false">IF(E27="",,C27*E27)</f>
        <v>0</v>
      </c>
    </row>
    <row r="28" customFormat="false" ht="15" hidden="false" customHeight="false" outlineLevel="0" collapsed="false">
      <c r="A28" s="32" t="s">
        <v>155</v>
      </c>
      <c r="B28" s="32"/>
      <c r="C28" s="33"/>
      <c r="D28" s="32"/>
      <c r="E28" s="32"/>
      <c r="F28" s="33" t="n">
        <f aca="false">SUM(F2:F27)</f>
        <v>600</v>
      </c>
      <c r="G28" s="33" t="n">
        <f aca="false">SUM(G2:G27)</f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6.85"/>
    <col collapsed="false" customWidth="true" hidden="false" outlineLevel="0" max="3" min="3" style="0" width="23.15"/>
    <col collapsed="false" customWidth="true" hidden="false" outlineLevel="0" max="4" min="4" style="0" width="8.85"/>
    <col collapsed="false" customWidth="true" hidden="false" outlineLevel="0" max="5" min="5" style="0" width="24.85"/>
    <col collapsed="false" customWidth="true" hidden="false" outlineLevel="0" max="6" min="6" style="0" width="7.7"/>
    <col collapsed="false" customWidth="true" hidden="false" outlineLevel="0" max="7" min="7" style="34" width="7.7"/>
    <col collapsed="false" customWidth="true" hidden="false" outlineLevel="0" max="8" min="8" style="0" width="10.57"/>
    <col collapsed="false" customWidth="true" hidden="false" outlineLevel="0" max="10" min="9" style="0" width="10.14"/>
    <col collapsed="false" customWidth="true" hidden="false" outlineLevel="0" max="11" min="11" style="0" width="4.7"/>
    <col collapsed="false" customWidth="true" hidden="false" outlineLevel="0" max="12" min="12" style="0" width="6.14"/>
    <col collapsed="false" customWidth="true" hidden="false" outlineLevel="0" max="13" min="13" style="0" width="7.28"/>
    <col collapsed="false" customWidth="true" hidden="false" outlineLevel="0" max="14" min="14" style="0" width="22.85"/>
    <col collapsed="false" customWidth="true" hidden="false" outlineLevel="0" max="15" min="15" style="0" width="6.43"/>
    <col collapsed="false" customWidth="true" hidden="false" outlineLevel="0" max="17" min="17" style="0" width="7.7"/>
    <col collapsed="false" customWidth="true" hidden="false" outlineLevel="0" max="18" min="18" style="0" width="22.85"/>
  </cols>
  <sheetData>
    <row r="1" customFormat="false" ht="15" hidden="false" customHeight="false" outlineLevel="0" collapsed="false">
      <c r="A1" s="35" t="s">
        <v>149</v>
      </c>
      <c r="B1" s="36" t="str">
        <f aca="false">vedomost!F1</f>
        <v>A:GYM</v>
      </c>
      <c r="C1" s="36" t="str">
        <f aca="false">vedomost!G1</f>
        <v>A:SLEEPTIME</v>
      </c>
      <c r="D1" s="36" t="str">
        <f aca="false">vedomost!H1</f>
        <v>Z:STROLL</v>
      </c>
      <c r="E1" s="36" t="str">
        <f aca="false">vedomost!I1</f>
        <v>Z:SLEEPTIME</v>
      </c>
      <c r="F1" s="36" t="str">
        <f aca="false">vedomost!J1</f>
        <v>Z:TEETH</v>
      </c>
      <c r="G1" s="36" t="str">
        <f aca="false">vedomost!K1</f>
        <v>Z:TELE</v>
      </c>
      <c r="H1" s="36" t="str">
        <f aca="false">vedomost!L1</f>
        <v>F:VACUUM</v>
      </c>
      <c r="I1" s="36" t="str">
        <f aca="false">vedomost!M1</f>
        <v>F:KITCHEN</v>
      </c>
      <c r="J1" s="36" t="str">
        <f aca="false">vedomost!N1</f>
        <v>E:HYGIENE</v>
      </c>
      <c r="K1" s="36" t="str">
        <f aca="false">vedomost!O1</f>
        <v>E:PY</v>
      </c>
      <c r="L1" s="36" t="str">
        <f aca="false">vedomost!P1</f>
        <v>E:VIM</v>
      </c>
      <c r="M1" s="36" t="str">
        <f aca="false">vedomost!Q1</f>
        <v>E:PLAN</v>
      </c>
      <c r="N1" s="36" t="str">
        <f aca="false">vedomost!R1</f>
        <v>E:SLEEPTIME</v>
      </c>
      <c r="O1" s="36" t="str">
        <f aca="false">vedomost!S1</f>
        <v>E:DIET</v>
      </c>
      <c r="P1" s="36" t="str">
        <f aca="false">vedomost!T1</f>
        <v>E:MEALS</v>
      </c>
      <c r="Q1" s="36" t="str">
        <f aca="false">vedomost!U1</f>
        <v>L:TEETH</v>
      </c>
      <c r="R1" s="36" t="str">
        <f aca="false">vedomost!V1</f>
        <v>L:SLEEPTIME</v>
      </c>
      <c r="S1" s="36" t="str">
        <f aca="false">vedomost!W1</f>
        <v>L:DIET</v>
      </c>
      <c r="T1" s="36" t="str">
        <f aca="false">vedomost!X1</f>
        <v>L:MEALS</v>
      </c>
      <c r="U1" s="36" t="str">
        <f aca="false">vedomost!Y1</f>
        <v>L:ALARM</v>
      </c>
    </row>
    <row r="2" customFormat="false" ht="15" hidden="false" customHeight="false" outlineLevel="0" collapsed="false">
      <c r="A2" s="37" t="s">
        <v>156</v>
      </c>
      <c r="B2" s="36" t="n">
        <v>100</v>
      </c>
      <c r="C2" s="36" t="s">
        <v>157</v>
      </c>
      <c r="D2" s="36" t="s">
        <v>158</v>
      </c>
      <c r="E2" s="36" t="s">
        <v>157</v>
      </c>
      <c r="F2" s="36" t="n">
        <v>50</v>
      </c>
      <c r="G2" s="36" t="n">
        <v>300</v>
      </c>
      <c r="H2" s="36" t="s">
        <v>159</v>
      </c>
      <c r="I2" s="36" t="n">
        <v>100</v>
      </c>
      <c r="J2" s="36" t="n">
        <v>25</v>
      </c>
      <c r="K2" s="36" t="n">
        <v>25</v>
      </c>
      <c r="L2" s="36" t="n">
        <v>25</v>
      </c>
      <c r="M2" s="36" t="n">
        <v>25</v>
      </c>
      <c r="N2" s="36" t="s">
        <v>160</v>
      </c>
      <c r="O2" s="36" t="n">
        <v>0</v>
      </c>
      <c r="P2" s="36" t="s">
        <v>161</v>
      </c>
      <c r="Q2" s="36" t="n">
        <v>50</v>
      </c>
      <c r="R2" s="36" t="s">
        <v>162</v>
      </c>
      <c r="S2" s="36" t="n">
        <v>100</v>
      </c>
      <c r="T2" s="36" t="s">
        <v>163</v>
      </c>
      <c r="U2" s="36" t="s">
        <v>164</v>
      </c>
    </row>
    <row r="3" customFormat="false" ht="15" hidden="false" customHeight="false" outlineLevel="0" collapsed="false">
      <c r="A3" s="37" t="s">
        <v>165</v>
      </c>
      <c r="B3" s="36" t="n">
        <v>0</v>
      </c>
      <c r="C3" s="36" t="n">
        <v>-50</v>
      </c>
      <c r="D3" s="36" t="n">
        <v>0</v>
      </c>
      <c r="E3" s="36" t="n">
        <v>-50</v>
      </c>
      <c r="F3" s="36" t="n">
        <v>0</v>
      </c>
      <c r="G3" s="36" t="n">
        <v>0</v>
      </c>
      <c r="H3" s="36" t="n">
        <v>0</v>
      </c>
      <c r="I3" s="36" t="n">
        <v>0</v>
      </c>
      <c r="J3" s="36" t="n">
        <v>0</v>
      </c>
      <c r="K3" s="36" t="n">
        <v>0</v>
      </c>
      <c r="L3" s="36" t="n">
        <v>0</v>
      </c>
      <c r="M3" s="36" t="n">
        <v>0</v>
      </c>
      <c r="N3" s="36" t="n">
        <v>-50</v>
      </c>
      <c r="O3" s="36" t="n">
        <v>-50</v>
      </c>
      <c r="P3" s="36" t="n">
        <v>0</v>
      </c>
      <c r="Q3" s="36" t="n">
        <v>0</v>
      </c>
      <c r="R3" s="36"/>
      <c r="S3" s="36" t="n">
        <v>0</v>
      </c>
      <c r="T3" s="36" t="n">
        <v>0</v>
      </c>
      <c r="U3" s="36" t="n">
        <v>0</v>
      </c>
    </row>
    <row r="4" customFormat="false" ht="15" hidden="false" customHeight="false" outlineLevel="0" collapsed="false">
      <c r="A4" s="38" t="s">
        <v>166</v>
      </c>
      <c r="B4" s="36" t="n">
        <v>50</v>
      </c>
      <c r="C4" s="36" t="s">
        <v>167</v>
      </c>
      <c r="D4" s="36" t="s">
        <v>168</v>
      </c>
      <c r="E4" s="36" t="s">
        <v>169</v>
      </c>
      <c r="F4" s="36" t="n">
        <v>50</v>
      </c>
      <c r="G4" s="36" t="n">
        <v>50</v>
      </c>
      <c r="H4" s="36" t="s">
        <v>164</v>
      </c>
      <c r="I4" s="36" t="n">
        <v>50</v>
      </c>
      <c r="J4" s="36" t="n">
        <v>50</v>
      </c>
      <c r="K4" s="36" t="n">
        <v>50</v>
      </c>
      <c r="L4" s="36" t="n">
        <v>50</v>
      </c>
      <c r="M4" s="36" t="n">
        <v>50</v>
      </c>
      <c r="N4" s="36" t="s">
        <v>170</v>
      </c>
      <c r="O4" s="36" t="n">
        <v>50</v>
      </c>
      <c r="P4" s="36" t="s">
        <v>164</v>
      </c>
      <c r="Q4" s="36" t="n">
        <v>50</v>
      </c>
      <c r="R4" s="36" t="s">
        <v>170</v>
      </c>
      <c r="S4" s="36" t="n">
        <v>50</v>
      </c>
      <c r="T4" s="36" t="s">
        <v>164</v>
      </c>
      <c r="U4" s="36" t="s">
        <v>161</v>
      </c>
    </row>
    <row r="5" customFormat="false" ht="15" hidden="false" customHeight="false" outlineLevel="0" collapsed="false">
      <c r="A5" s="38" t="s">
        <v>171</v>
      </c>
      <c r="B5" s="36" t="n">
        <v>0</v>
      </c>
      <c r="C5" s="36" t="n">
        <v>-50</v>
      </c>
      <c r="D5" s="36" t="n">
        <v>0</v>
      </c>
      <c r="E5" s="36" t="n">
        <v>-50</v>
      </c>
      <c r="F5" s="36" t="n">
        <v>-50</v>
      </c>
      <c r="G5" s="36" t="n">
        <v>-50</v>
      </c>
      <c r="H5" s="36" t="n">
        <v>0</v>
      </c>
      <c r="I5" s="36" t="n">
        <v>0</v>
      </c>
      <c r="J5" s="36" t="n">
        <v>0</v>
      </c>
      <c r="K5" s="36" t="n">
        <v>0</v>
      </c>
      <c r="L5" s="36" t="n">
        <v>0</v>
      </c>
      <c r="M5" s="36" t="n">
        <v>0</v>
      </c>
      <c r="N5" s="36" t="n">
        <v>-50</v>
      </c>
      <c r="O5" s="36" t="n">
        <v>0</v>
      </c>
      <c r="P5" s="36" t="n">
        <v>0</v>
      </c>
      <c r="Q5" s="36" t="n">
        <v>-50</v>
      </c>
      <c r="R5" s="36"/>
      <c r="S5" s="36" t="n">
        <v>0</v>
      </c>
      <c r="T5" s="36" t="n">
        <v>0</v>
      </c>
      <c r="U5" s="36" t="n">
        <v>0</v>
      </c>
    </row>
    <row r="6" customFormat="false" ht="15" hidden="false" customHeight="false" outlineLevel="0" collapsed="false">
      <c r="A6" s="39" t="s">
        <v>172</v>
      </c>
      <c r="B6" s="36" t="n">
        <v>0.75</v>
      </c>
      <c r="C6" s="36" t="n">
        <v>0.75</v>
      </c>
      <c r="D6" s="36" t="n">
        <v>0.75</v>
      </c>
      <c r="E6" s="36" t="n">
        <v>0.75</v>
      </c>
      <c r="F6" s="36" t="n">
        <v>0.75</v>
      </c>
      <c r="G6" s="36" t="n">
        <v>0.75</v>
      </c>
      <c r="H6" s="36" t="n">
        <v>1.25</v>
      </c>
      <c r="I6" s="36" t="n">
        <v>1.5</v>
      </c>
      <c r="J6" s="36" t="n">
        <v>1.5</v>
      </c>
      <c r="K6" s="36" t="n">
        <v>1.5</v>
      </c>
      <c r="L6" s="36" t="n">
        <v>1.5</v>
      </c>
      <c r="M6" s="36" t="n">
        <v>1.5</v>
      </c>
      <c r="N6" s="36" t="n">
        <v>1.5</v>
      </c>
      <c r="O6" s="36" t="n">
        <v>1.5</v>
      </c>
      <c r="P6" s="36" t="n">
        <v>1</v>
      </c>
      <c r="Q6" s="36" t="n">
        <v>0.75</v>
      </c>
      <c r="R6" s="36" t="n">
        <v>0.75</v>
      </c>
      <c r="S6" s="36" t="n">
        <v>0.75</v>
      </c>
      <c r="T6" s="36" t="n">
        <v>0.75</v>
      </c>
      <c r="U6" s="36" t="n">
        <v>0.75</v>
      </c>
    </row>
    <row r="7" customFormat="false" ht="15" hidden="false" customHeight="false" outlineLevel="0" collapsed="false">
      <c r="A7" s="40" t="s">
        <v>173</v>
      </c>
      <c r="B7" s="36" t="n">
        <v>1.25</v>
      </c>
      <c r="C7" s="36" t="n">
        <v>1.25</v>
      </c>
      <c r="D7" s="36" t="n">
        <v>1.25</v>
      </c>
      <c r="E7" s="36" t="n">
        <v>1.25</v>
      </c>
      <c r="F7" s="36" t="n">
        <v>1.25</v>
      </c>
      <c r="G7" s="36" t="n">
        <v>1.25</v>
      </c>
      <c r="H7" s="36" t="n">
        <v>1.25</v>
      </c>
      <c r="I7" s="36" t="n">
        <v>1.25</v>
      </c>
      <c r="J7" s="36" t="n">
        <v>1.25</v>
      </c>
      <c r="K7" s="36" t="n">
        <v>1.25</v>
      </c>
      <c r="L7" s="36" t="n">
        <v>1.25</v>
      </c>
      <c r="M7" s="36" t="n">
        <v>1.25</v>
      </c>
      <c r="N7" s="36" t="n">
        <v>1.25</v>
      </c>
      <c r="O7" s="36" t="n">
        <v>1.25</v>
      </c>
      <c r="P7" s="36" t="n">
        <v>1.25</v>
      </c>
      <c r="Q7" s="36" t="n">
        <v>1.25</v>
      </c>
      <c r="R7" s="36" t="n">
        <v>1.25</v>
      </c>
      <c r="S7" s="36" t="n">
        <v>1.25</v>
      </c>
      <c r="T7" s="36" t="n">
        <v>1.25</v>
      </c>
      <c r="U7" s="36" t="n">
        <v>1.25</v>
      </c>
    </row>
    <row r="8" customFormat="false" ht="15" hidden="false" customHeight="false" outlineLevel="0" collapsed="false">
      <c r="A8" s="40" t="s">
        <v>174</v>
      </c>
      <c r="B8" s="36" t="n">
        <v>1.5</v>
      </c>
      <c r="C8" s="36" t="n">
        <v>1.5</v>
      </c>
      <c r="D8" s="36" t="n">
        <v>1.5</v>
      </c>
      <c r="E8" s="36" t="n">
        <v>1.5</v>
      </c>
      <c r="F8" s="36" t="n">
        <v>1.5</v>
      </c>
      <c r="G8" s="36" t="n">
        <v>1.5</v>
      </c>
      <c r="H8" s="36" t="n">
        <v>1.5</v>
      </c>
      <c r="I8" s="36" t="n">
        <v>1.5</v>
      </c>
      <c r="J8" s="36" t="n">
        <v>1.5</v>
      </c>
      <c r="K8" s="36" t="n">
        <v>1.5</v>
      </c>
      <c r="L8" s="36" t="n">
        <v>1.5</v>
      </c>
      <c r="M8" s="36" t="n">
        <v>1.5</v>
      </c>
      <c r="N8" s="36" t="n">
        <v>1.5</v>
      </c>
      <c r="O8" s="36" t="n">
        <v>1.5</v>
      </c>
      <c r="P8" s="36" t="n">
        <v>1.5</v>
      </c>
      <c r="Q8" s="36" t="n">
        <v>1.5</v>
      </c>
      <c r="R8" s="36" t="n">
        <v>1.5</v>
      </c>
      <c r="S8" s="36" t="n">
        <v>1.5</v>
      </c>
      <c r="T8" s="36" t="n">
        <v>1.5</v>
      </c>
      <c r="U8" s="36" t="n">
        <v>1.5</v>
      </c>
    </row>
    <row r="9" customFormat="false" ht="15" hidden="false" customHeight="false" outlineLevel="0" collapsed="false">
      <c r="A9" s="41" t="s">
        <v>92</v>
      </c>
      <c r="B9" s="36" t="n">
        <v>0.5</v>
      </c>
      <c r="C9" s="36" t="n">
        <v>0.5</v>
      </c>
      <c r="D9" s="36" t="n">
        <v>2</v>
      </c>
      <c r="E9" s="36" t="n">
        <v>0.5</v>
      </c>
      <c r="F9" s="36" t="n">
        <v>1</v>
      </c>
      <c r="G9" s="36" t="n">
        <v>0.5</v>
      </c>
      <c r="H9" s="36" t="n">
        <v>0.5</v>
      </c>
      <c r="I9" s="36" t="n">
        <v>0.5</v>
      </c>
      <c r="J9" s="36" t="n">
        <v>0.5</v>
      </c>
      <c r="K9" s="36" t="n">
        <v>0.5</v>
      </c>
      <c r="L9" s="36" t="n">
        <v>0.5</v>
      </c>
      <c r="M9" s="36" t="n">
        <v>0.5</v>
      </c>
      <c r="N9" s="36" t="n">
        <v>0.5</v>
      </c>
      <c r="O9" s="36" t="n">
        <v>0.5</v>
      </c>
      <c r="P9" s="36" t="n">
        <v>1</v>
      </c>
      <c r="Q9" s="36" t="n">
        <v>0.5</v>
      </c>
      <c r="R9" s="36" t="n">
        <v>0.5</v>
      </c>
      <c r="S9" s="36" t="n">
        <v>0.5</v>
      </c>
      <c r="T9" s="36" t="n">
        <v>1</v>
      </c>
      <c r="U9" s="36" t="n">
        <v>0.5</v>
      </c>
    </row>
    <row r="10" customFormat="false" ht="15" hidden="false" customHeight="false" outlineLevel="0" collapsed="false">
      <c r="A10" s="41" t="s">
        <v>109</v>
      </c>
      <c r="B10" s="36" t="n">
        <v>0.75</v>
      </c>
      <c r="C10" s="36" t="n">
        <v>0.75</v>
      </c>
      <c r="D10" s="36" t="n">
        <v>1.5</v>
      </c>
      <c r="E10" s="36" t="n">
        <v>0.75</v>
      </c>
      <c r="F10" s="36" t="n">
        <v>1</v>
      </c>
      <c r="G10" s="36" t="n">
        <v>0.75</v>
      </c>
      <c r="H10" s="36" t="n">
        <v>0.75</v>
      </c>
      <c r="I10" s="36" t="n">
        <v>0.75</v>
      </c>
      <c r="J10" s="36" t="n">
        <v>0.75</v>
      </c>
      <c r="K10" s="36" t="n">
        <v>0.75</v>
      </c>
      <c r="L10" s="36" t="n">
        <v>0.75</v>
      </c>
      <c r="M10" s="36" t="n">
        <v>0.75</v>
      </c>
      <c r="N10" s="36" t="n">
        <v>0.75</v>
      </c>
      <c r="O10" s="36" t="n">
        <v>0.75</v>
      </c>
      <c r="P10" s="36" t="n">
        <v>1</v>
      </c>
      <c r="Q10" s="36" t="n">
        <v>0.75</v>
      </c>
      <c r="R10" s="36" t="n">
        <v>0.75</v>
      </c>
      <c r="S10" s="36" t="n">
        <v>0.75</v>
      </c>
      <c r="T10" s="36" t="n">
        <v>1</v>
      </c>
      <c r="U10" s="36" t="n">
        <v>0.75</v>
      </c>
    </row>
    <row r="11" customFormat="false" ht="15" hidden="false" customHeight="false" outlineLevel="0" collapsed="false">
      <c r="A11" s="42" t="s">
        <v>175</v>
      </c>
      <c r="B11" s="36" t="n">
        <v>1</v>
      </c>
      <c r="C11" s="36" t="n">
        <v>1</v>
      </c>
      <c r="D11" s="36" t="n">
        <v>1</v>
      </c>
      <c r="E11" s="36" t="n">
        <v>1</v>
      </c>
      <c r="F11" s="36" t="n">
        <v>1</v>
      </c>
      <c r="G11" s="36" t="s">
        <v>93</v>
      </c>
      <c r="H11" s="36" t="n">
        <v>1</v>
      </c>
      <c r="I11" s="36" t="n">
        <v>1</v>
      </c>
      <c r="J11" s="36" t="s">
        <v>93</v>
      </c>
      <c r="K11" s="36" t="s">
        <v>93</v>
      </c>
      <c r="L11" s="36" t="s">
        <v>93</v>
      </c>
      <c r="M11" s="36" t="s">
        <v>93</v>
      </c>
      <c r="N11" s="36" t="s">
        <v>93</v>
      </c>
      <c r="O11" s="36" t="s">
        <v>93</v>
      </c>
      <c r="P11" s="36" t="n">
        <v>1</v>
      </c>
      <c r="Q11" s="36" t="n">
        <v>1</v>
      </c>
      <c r="R11" s="36" t="n">
        <v>1</v>
      </c>
      <c r="S11" s="36" t="s">
        <v>93</v>
      </c>
      <c r="T11" s="36" t="n">
        <v>1.5</v>
      </c>
      <c r="U11" s="36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8.5859375" defaultRowHeight="15" zeroHeight="false" outlineLevelRow="0" outlineLevelCol="0"/>
  <cols>
    <col collapsed="false" customWidth="true" hidden="false" outlineLevel="0" max="1" min="1" style="31" width="9.14"/>
    <col collapsed="false" customWidth="true" hidden="false" outlineLevel="0" max="2" min="2" style="31" width="5.43"/>
    <col collapsed="false" customWidth="true" hidden="false" outlineLevel="0" max="3" min="3" style="31" width="6.28"/>
    <col collapsed="false" customWidth="true" hidden="false" outlineLevel="0" max="4" min="4" style="31" width="6.57"/>
    <col collapsed="false" customWidth="true" hidden="false" outlineLevel="0" max="5" min="5" style="31" width="6.85"/>
    <col collapsed="false" customWidth="true" hidden="false" outlineLevel="0" max="6" min="6" style="0" width="12.14"/>
    <col collapsed="false" customWidth="true" hidden="false" outlineLevel="0" max="7" min="7" style="31" width="8.85"/>
    <col collapsed="false" customWidth="true" hidden="false" outlineLevel="0" max="8" min="8" style="0" width="11.85"/>
    <col collapsed="false" customWidth="true" hidden="false" outlineLevel="0" max="9" min="9" style="31" width="7.85"/>
    <col collapsed="false" customWidth="true" hidden="false" outlineLevel="0" max="10" min="10" style="31" width="6.43"/>
    <col collapsed="false" customWidth="true" hidden="false" outlineLevel="0" max="13" min="11" style="31" width="10.14"/>
    <col collapsed="false" customWidth="true" hidden="false" outlineLevel="0" max="15" min="14" style="31" width="6.14"/>
    <col collapsed="false" customWidth="true" hidden="false" outlineLevel="0" max="16" min="16" style="31" width="7.28"/>
    <col collapsed="false" customWidth="true" hidden="false" outlineLevel="0" max="17" min="17" style="0" width="11.85"/>
    <col collapsed="false" customWidth="true" hidden="false" outlineLevel="0" max="18" min="18" style="31" width="6.43"/>
    <col collapsed="false" customWidth="true" hidden="false" outlineLevel="0" max="20" min="19" style="31" width="7.7"/>
    <col collapsed="false" customWidth="true" hidden="false" outlineLevel="0" max="21" min="21" style="0" width="11.71"/>
    <col collapsed="false" customWidth="true" hidden="false" outlineLevel="0" max="22" min="22" style="31" width="6.28"/>
    <col collapsed="false" customWidth="true" hidden="false" outlineLevel="0" max="24" min="23" style="31" width="9.14"/>
  </cols>
  <sheetData>
    <row r="1" customFormat="false" ht="14.25" hidden="false" customHeight="true" outlineLevel="0" collapsed="false">
      <c r="A1" s="31" t="s">
        <v>176</v>
      </c>
      <c r="B1" s="31" t="s">
        <v>27</v>
      </c>
      <c r="C1" s="31" t="str">
        <f aca="false">IFERROR(IF(INDEX('таблица на холод'!$Y$1:$Y$25,MATCH(B1,'таблица на холод'!$Y$1:$Y$25,0)+1)=0,"",INDEX('таблица на холод'!$Y$1:$Y$25,MATCH(B1,'таблица на холод'!$Y$1:$Y$25,0)+1)), "")</f>
        <v>WEAK</v>
      </c>
      <c r="D1" s="31" t="str">
        <f aca="false">IFERROR(IF(INDEX('таблица на холод'!$Y$1:$Y$25,MATCH(C1,'таблица на холод'!$Y$1:$Y$25,0)+1)=0,"",INDEX('таблица на холод'!$Y$1:$Y$25,MATCH(C1,'таблица на холод'!$Y$1:$Y$25,0)+1)), "")</f>
        <v>DUTY</v>
      </c>
      <c r="E1" s="31" t="str">
        <f aca="false">IFERROR(IF(INDEX('таблица на холод'!$Y$1:$Y$25,MATCH(D1,'таблица на холод'!$Y$1:$Y$25,0)+1)=0,"",INDEX('таблица на холод'!$Y$1:$Y$25,MATCH(D1,'таблица на холод'!$Y$1:$Y$25,0)+1)), "")</f>
        <v>A:GYM</v>
      </c>
      <c r="F1" s="31" t="str">
        <f aca="false">IFERROR(IF(INDEX('таблица на холод'!$Y$1:$Y$25,MATCH(E1,'таблица на холод'!$Y$1:$Y$25,0)+1)=0,"",INDEX('таблица на холод'!$Y$1:$Y$25,MATCH(E1,'таблица на холод'!$Y$1:$Y$25,0)+1)), "")</f>
        <v>A:SLEEPTIME</v>
      </c>
      <c r="G1" s="31" t="str">
        <f aca="false">IFERROR(IF(INDEX('таблица на холод'!$Y$1:$Y$25,MATCH(F1,'таблица на холод'!$Y$1:$Y$25,0)+1)=0,"",INDEX('таблица на холод'!$Y$1:$Y$25,MATCH(F1,'таблица на холод'!$Y$1:$Y$25,0)+1)), "")</f>
        <v>Z:STROLL</v>
      </c>
      <c r="H1" s="31" t="str">
        <f aca="false">IFERROR(IF(INDEX('таблица на холод'!$Y$1:$Y$25,MATCH(G1,'таблица на холод'!$Y$1:$Y$25,0)+1)=0,"",INDEX('таблица на холод'!$Y$1:$Y$25,MATCH(G1,'таблица на холод'!$Y$1:$Y$25,0)+1)), "")</f>
        <v>Z:SLEEPTIME</v>
      </c>
      <c r="I1" s="31" t="str">
        <f aca="false">IFERROR(IF(INDEX('таблица на холод'!$Y$1:$Y$25,MATCH(H1,'таблица на холод'!$Y$1:$Y$25,0)+1)=0,"",INDEX('таблица на холод'!$Y$1:$Y$25,MATCH(H1,'таблица на холод'!$Y$1:$Y$25,0)+1)), "")</f>
        <v>Z:TEETH</v>
      </c>
      <c r="J1" s="31" t="str">
        <f aca="false">IFERROR(IF(INDEX('таблица на холод'!$Y$1:$Y$25,MATCH(I1,'таблица на холод'!$Y$1:$Y$25,0)+1)=0,"",INDEX('таблица на холод'!$Y$1:$Y$25,MATCH(I1,'таблица на холод'!$Y$1:$Y$25,0)+1)), "")</f>
        <v>Z:TELE</v>
      </c>
      <c r="K1" s="31" t="str">
        <f aca="false">IFERROR(IF(INDEX('таблица на холод'!$Y$1:$Y$25,MATCH(J1,'таблица на холод'!$Y$1:$Y$25,0)+1)=0,"",INDEX('таблица на холод'!$Y$1:$Y$25,MATCH(J1,'таблица на холод'!$Y$1:$Y$25,0)+1)), "")</f>
        <v>F:VACUUM</v>
      </c>
      <c r="L1" s="31" t="str">
        <f aca="false">IFERROR(IF(INDEX('таблица на холод'!$Y$1:$Y$25,MATCH(K1,'таблица на холод'!$Y$1:$Y$25,0)+1)=0,"",INDEX('таблица на холод'!$Y$1:$Y$25,MATCH(K1,'таблица на холод'!$Y$1:$Y$25,0)+1)), "")</f>
        <v>F:KITCHEN</v>
      </c>
      <c r="M1" s="31" t="str">
        <f aca="false">IFERROR(IF(INDEX('таблица на холод'!$Y$1:$Y$25,MATCH(L1,'таблица на холод'!$Y$1:$Y$25,0)+1)=0,"",INDEX('таблица на холод'!$Y$1:$Y$25,MATCH(L1,'таблица на холод'!$Y$1:$Y$25,0)+1)), "")</f>
        <v>E:HYGIENE</v>
      </c>
      <c r="N1" s="31" t="str">
        <f aca="false">IFERROR(IF(INDEX('таблица на холод'!$Y$1:$Y$25,MATCH(M1,'таблица на холод'!$Y$1:$Y$25,0)+1)=0,"",INDEX('таблица на холод'!$Y$1:$Y$25,MATCH(M1,'таблица на холод'!$Y$1:$Y$25,0)+1)), "")</f>
        <v>E:PY</v>
      </c>
      <c r="O1" s="31" t="str">
        <f aca="false">IFERROR(IF(INDEX('таблица на холод'!$Y$1:$Y$25,MATCH(N1,'таблица на холод'!$Y$1:$Y$25,0)+1)=0,"",INDEX('таблица на холод'!$Y$1:$Y$25,MATCH(N1,'таблица на холод'!$Y$1:$Y$25,0)+1)), "")</f>
        <v>E:VIM</v>
      </c>
      <c r="P1" s="31" t="str">
        <f aca="false">IFERROR(IF(INDEX('таблица на холод'!$Y$1:$Y$25,MATCH(O1,'таблица на холод'!$Y$1:$Y$25,0)+1)=0,"",INDEX('таблица на холод'!$Y$1:$Y$25,MATCH(O1,'таблица на холод'!$Y$1:$Y$25,0)+1)), "")</f>
        <v>E:PLAN</v>
      </c>
      <c r="Q1" s="31" t="str">
        <f aca="false">IFERROR(IF(INDEX('таблица на холод'!$Y$1:$Y$25,MATCH(P1,'таблица на холод'!$Y$1:$Y$25,0)+1)=0,"",INDEX('таблица на холод'!$Y$1:$Y$25,MATCH(P1,'таблица на холод'!$Y$1:$Y$25,0)+1)), "")</f>
        <v>E:SLEEPTIME</v>
      </c>
      <c r="R1" s="31" t="str">
        <f aca="false">IFERROR(IF(INDEX('таблица на холод'!$Y$1:$Y$25,MATCH(Q1,'таблица на холод'!$Y$1:$Y$25,0)+1)=0,"",INDEX('таблица на холод'!$Y$1:$Y$25,MATCH(Q1,'таблица на холод'!$Y$1:$Y$25,0)+1)), "")</f>
        <v>E:DIET</v>
      </c>
      <c r="S1" s="31" t="str">
        <f aca="false">IFERROR(IF(INDEX('таблица на холод'!$Y$1:$Y$25,MATCH(R1,'таблица на холод'!$Y$1:$Y$25,0)+1)=0,"",INDEX('таблица на холод'!$Y$1:$Y$25,MATCH(R1,'таблица на холод'!$Y$1:$Y$25,0)+1)), "")</f>
        <v>E:MEALS</v>
      </c>
      <c r="T1" s="31" t="str">
        <f aca="false">IFERROR(IF(INDEX('таблица на холод'!$Y$1:$Y$25,MATCH(S1,'таблица на холод'!$Y$1:$Y$25,0)+1)=0,"",INDEX('таблица на холод'!$Y$1:$Y$25,MATCH(S1,'таблица на холод'!$Y$1:$Y$25,0)+1)), "")</f>
        <v>L:TEETH</v>
      </c>
      <c r="U1" s="31" t="str">
        <f aca="false">IFERROR(IF(INDEX('таблица на холод'!$Y$1:$Y$25,MATCH(T1,'таблица на холод'!$Y$1:$Y$25,0)+1)=0,"",INDEX('таблица на холод'!$Y$1:$Y$25,MATCH(T1,'таблица на холод'!$Y$1:$Y$25,0)+1)), "")</f>
        <v>L:SLEEPTIME</v>
      </c>
      <c r="V1" s="31" t="str">
        <f aca="false">IFERROR(IF(INDEX('таблица на холод'!$Y$1:$Y$25,MATCH(U1,'таблица на холод'!$Y$1:$Y$25,0)+1)=0,"",INDEX('таблица на холод'!$Y$1:$Y$25,MATCH(U1,'таблица на холод'!$Y$1:$Y$25,0)+1)), "")</f>
        <v>L:DIET</v>
      </c>
      <c r="W1" s="31" t="str">
        <f aca="false">IFERROR(IF(INDEX('таблица на холод'!$Y$1:$Y$25,MATCH(V1,'таблица на холод'!$Y$1:$Y$25,0)+1)=0,"",INDEX('таблица на холод'!$Y$1:$Y$25,MATCH(V1,'таблица на холод'!$Y$1:$Y$25,0)+1)), "")</f>
        <v>L:MEALS</v>
      </c>
      <c r="X1" s="31" t="str">
        <f aca="false">IFERROR(IF(INDEX('таблица на холод'!$Y$1:$Y$25,MATCH(W1,'таблица на холод'!$Y$1:$Y$25,0)+1)=0,"",INDEX('таблица на холод'!$Y$1:$Y$25,MATCH(W1,'таблица на холод'!$Y$1:$Y$25,0)+1)), "")</f>
        <v>L:ALARM</v>
      </c>
      <c r="Y1" s="0" t="str">
        <f aca="false">IFERROR(IF(INDEX('таблица на холод'!$Y$1:$Y$25,MATCH(X1,'таблица на холод'!$Y$1:$Y$25,0)+1)=0,"",INDEX('таблица на холод'!$Y$1:$Y$25,MATCH(X1,'таблица на холод'!$Y$1:$Y$25,0)+1)), "")</f>
        <v/>
      </c>
      <c r="Z1" s="0" t="str">
        <f aca="false">IFERROR(IF(INDEX('таблица на холод'!$Y$1:$Y$25,MATCH(Y1,'таблица на холод'!$Y$1:$Y$25,0)+1)=0,"",INDEX('таблица на холод'!$Y$1:$Y$25,MATCH(Y1,'таблица на холод'!$Y$1:$Y$25,0)+1)), "")</f>
        <v/>
      </c>
      <c r="AA1" s="0" t="str">
        <f aca="false">IFERROR(IF(INDEX('таблица на холод'!$Y$1:$Y$25,MATCH(Z1,'таблица на холод'!$Y$1:$Y$25,0)+1)=0,"",INDEX('таблица на холод'!$Y$1:$Y$25,MATCH(Z1,'таблица на холод'!$Y$1:$Y$25,0)+1)), "")</f>
        <v/>
      </c>
      <c r="AB1" s="0" t="str">
        <f aca="false">IFERROR(IF(INDEX('таблица на холод'!$Y$1:$Y$25,MATCH(AA1,'таблица на холод'!$Y$1:$Y$25,0)+1)=0,"",INDEX('таблица на холод'!$Y$1:$Y$25,MATCH(AA1,'таблица на холод'!$Y$1:$Y$25,0)+1)), "")</f>
        <v/>
      </c>
      <c r="AC1" s="0" t="str">
        <f aca="false">IFERROR(IF(INDEX('таблица на холод'!$Y$1:$Y$25,MATCH(AB1,'таблица на холод'!$Y$1:$Y$25,0)+1)=0,"",INDEX('таблица на холод'!$Y$1:$Y$25,MATCH(AB1,'таблица на холод'!$Y$1:$Y$25,0)+1)), "")</f>
        <v/>
      </c>
    </row>
    <row r="2" customFormat="false" ht="15" hidden="false" customHeight="false" outlineLevel="0" collapsed="false">
      <c r="A2" s="31" t="n">
        <v>1</v>
      </c>
      <c r="B2" s="31" t="s">
        <v>92</v>
      </c>
      <c r="C2" s="31" t="n">
        <v>1</v>
      </c>
      <c r="D2" s="31" t="n">
        <v>24</v>
      </c>
      <c r="E2" s="31" t="s">
        <v>96</v>
      </c>
      <c r="F2" s="31" t="s">
        <v>177</v>
      </c>
      <c r="G2" s="31" t="n">
        <v>1</v>
      </c>
      <c r="H2" s="31" t="s">
        <v>177</v>
      </c>
      <c r="I2" s="31" t="s">
        <v>96</v>
      </c>
      <c r="J2" s="31" t="s">
        <v>96</v>
      </c>
      <c r="K2" s="31" t="n">
        <v>1</v>
      </c>
      <c r="L2" s="31" t="s">
        <v>96</v>
      </c>
      <c r="M2" s="31" t="s">
        <v>96</v>
      </c>
      <c r="N2" s="31" t="s">
        <v>96</v>
      </c>
      <c r="O2" s="31" t="s">
        <v>96</v>
      </c>
      <c r="P2" s="31" t="s">
        <v>96</v>
      </c>
      <c r="Q2" s="31" t="s">
        <v>177</v>
      </c>
      <c r="R2" s="31" t="s">
        <v>96</v>
      </c>
      <c r="S2" s="31" t="n">
        <v>1</v>
      </c>
      <c r="T2" s="31" t="s">
        <v>96</v>
      </c>
      <c r="U2" s="31" t="s">
        <v>177</v>
      </c>
      <c r="V2" s="31" t="s">
        <v>96</v>
      </c>
      <c r="W2" s="31" t="n">
        <v>1</v>
      </c>
      <c r="X2" s="31" t="n">
        <v>1</v>
      </c>
    </row>
    <row r="3" customFormat="false" ht="15" hidden="false" customHeight="false" outlineLevel="0" collapsed="false">
      <c r="A3" s="31" t="n">
        <v>2</v>
      </c>
      <c r="B3" s="31" t="s">
        <v>109</v>
      </c>
      <c r="C3" s="31" t="n">
        <v>2</v>
      </c>
      <c r="D3" s="31" t="n">
        <v>8</v>
      </c>
      <c r="F3" s="31" t="s">
        <v>178</v>
      </c>
      <c r="G3" s="31" t="n">
        <v>2</v>
      </c>
      <c r="H3" s="31" t="s">
        <v>178</v>
      </c>
      <c r="K3" s="31" t="n">
        <v>2</v>
      </c>
      <c r="Q3" s="31" t="s">
        <v>178</v>
      </c>
      <c r="S3" s="31" t="n">
        <v>2</v>
      </c>
      <c r="U3" s="31" t="s">
        <v>178</v>
      </c>
      <c r="W3" s="31" t="n">
        <v>2</v>
      </c>
      <c r="X3" s="31" t="n">
        <v>2</v>
      </c>
    </row>
    <row r="4" customFormat="false" ht="15" hidden="false" customHeight="false" outlineLevel="0" collapsed="false">
      <c r="A4" s="31" t="n">
        <v>3</v>
      </c>
      <c r="B4" s="31" t="s">
        <v>175</v>
      </c>
      <c r="F4" s="31" t="s">
        <v>113</v>
      </c>
      <c r="H4" s="31" t="s">
        <v>113</v>
      </c>
      <c r="K4" s="31" t="n">
        <v>3</v>
      </c>
      <c r="Q4" s="31" t="s">
        <v>113</v>
      </c>
      <c r="S4" s="31" t="n">
        <v>3</v>
      </c>
      <c r="U4" s="31" t="s">
        <v>113</v>
      </c>
      <c r="W4" s="31" t="n">
        <v>3</v>
      </c>
      <c r="X4" s="31" t="n">
        <v>3</v>
      </c>
    </row>
    <row r="5" customFormat="false" ht="15" hidden="false" customHeight="false" outlineLevel="0" collapsed="false">
      <c r="A5" s="31" t="n">
        <v>4</v>
      </c>
      <c r="F5" s="31" t="s">
        <v>95</v>
      </c>
      <c r="H5" s="31" t="s">
        <v>95</v>
      </c>
      <c r="K5" s="31" t="n">
        <v>4</v>
      </c>
      <c r="Q5" s="31" t="s">
        <v>95</v>
      </c>
      <c r="S5" s="31" t="n">
        <v>4</v>
      </c>
      <c r="U5" s="31" t="s">
        <v>95</v>
      </c>
      <c r="W5" s="31" t="n">
        <v>4</v>
      </c>
    </row>
    <row r="6" customFormat="false" ht="15" hidden="false" customHeight="false" outlineLevel="0" collapsed="false">
      <c r="A6" s="31" t="n">
        <v>5</v>
      </c>
      <c r="F6" s="31" t="s">
        <v>101</v>
      </c>
      <c r="H6" s="31" t="s">
        <v>101</v>
      </c>
      <c r="K6" s="31" t="n">
        <v>5</v>
      </c>
      <c r="Q6" s="31" t="s">
        <v>101</v>
      </c>
      <c r="U6" s="31" t="s">
        <v>101</v>
      </c>
    </row>
    <row r="7" customFormat="false" ht="15" hidden="false" customHeight="false" outlineLevel="0" collapsed="false">
      <c r="A7" s="31" t="n">
        <v>6</v>
      </c>
      <c r="F7" s="31" t="s">
        <v>147</v>
      </c>
      <c r="H7" s="31" t="s">
        <v>147</v>
      </c>
      <c r="Q7" s="31" t="s">
        <v>147</v>
      </c>
      <c r="U7" s="31" t="s">
        <v>147</v>
      </c>
    </row>
    <row r="8" customFormat="false" ht="15" hidden="false" customHeight="false" outlineLevel="0" collapsed="false">
      <c r="F8" s="43"/>
      <c r="H8" s="43"/>
    </row>
    <row r="9" customFormat="false" ht="15" hidden="false" customHeight="false" outlineLevel="0" collapsed="false">
      <c r="F9" s="43"/>
      <c r="H9" s="43"/>
    </row>
    <row r="10" customFormat="false" ht="15" hidden="false" customHeight="false" outlineLevel="0" collapsed="false">
      <c r="F10" s="43"/>
      <c r="H10" s="43"/>
    </row>
    <row r="11" customFormat="false" ht="15" hidden="false" customHeight="false" outlineLevel="0" collapsed="false">
      <c r="F11" s="43"/>
      <c r="H11" s="43"/>
    </row>
    <row r="12" customFormat="false" ht="15" hidden="false" customHeight="false" outlineLevel="0" collapsed="false">
      <c r="F12" s="43"/>
      <c r="H12" s="43"/>
    </row>
    <row r="13" customFormat="false" ht="15" hidden="false" customHeight="false" outlineLevel="0" collapsed="false">
      <c r="F13" s="43"/>
      <c r="H13" s="43"/>
    </row>
    <row r="14" customFormat="false" ht="15" hidden="false" customHeight="false" outlineLevel="0" collapsed="false">
      <c r="F14" s="43"/>
      <c r="H14" s="43"/>
    </row>
    <row r="15" customFormat="false" ht="15" hidden="false" customHeight="false" outlineLevel="0" collapsed="false">
      <c r="F15" s="43"/>
      <c r="H15" s="43"/>
    </row>
    <row r="16" customFormat="false" ht="15" hidden="false" customHeight="false" outlineLevel="0" collapsed="false">
      <c r="F16" s="43"/>
      <c r="H16" s="43"/>
    </row>
    <row r="17" customFormat="false" ht="15" hidden="false" customHeight="false" outlineLevel="0" collapsed="false">
      <c r="F17" s="43"/>
      <c r="H17" s="43"/>
    </row>
    <row r="18" customFormat="false" ht="15" hidden="false" customHeight="false" outlineLevel="0" collapsed="false">
      <c r="F18" s="43"/>
      <c r="H18" s="4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2022-12-01T19:19:11Z</cp:lastPrinted>
  <dcterms:modified xsi:type="dcterms:W3CDTF">2023-01-25T11:10:10Z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