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учимся жить\oct22\original\"/>
    </mc:Choice>
  </mc:AlternateContent>
  <bookViews>
    <workbookView xWindow="0" yWindow="0" windowWidth="24000" windowHeight="12900" activeTab="1"/>
  </bookViews>
  <sheets>
    <sheet name="таблица на холод" sheetId="1" r:id="rId1"/>
    <sheet name="vedomost" sheetId="2" r:id="rId2"/>
    <sheet name="fine-encourage" sheetId="3" r:id="rId3"/>
    <sheet name="price" sheetId="4" r:id="rId4"/>
  </sheets>
  <externalReferences>
    <externalReference r:id="rId5"/>
  </externalReferences>
  <calcPr calcId="162913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9" i="4" l="1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2" i="4"/>
  <c r="A1" i="3"/>
  <c r="A2" i="3"/>
  <c r="A18" i="3" l="1"/>
  <c r="A19" i="3"/>
  <c r="A20" i="3"/>
  <c r="A21" i="3"/>
  <c r="B2" i="3" l="1"/>
  <c r="A3" i="3"/>
  <c r="B3" i="3" s="1"/>
  <c r="A4" i="3"/>
  <c r="A5" i="3"/>
  <c r="B5" i="3" s="1"/>
  <c r="A6" i="3"/>
  <c r="B6" i="3" s="1"/>
  <c r="A7" i="3"/>
  <c r="B7" i="3" s="1"/>
  <c r="A8" i="3"/>
  <c r="B8" i="3" s="1"/>
  <c r="A9" i="3"/>
  <c r="B9" i="3" s="1"/>
  <c r="A10" i="3"/>
  <c r="B10" i="3" s="1"/>
  <c r="A11" i="3"/>
  <c r="B11" i="3" s="1"/>
  <c r="A12" i="3"/>
  <c r="A13" i="3"/>
  <c r="B13" i="3" s="1"/>
  <c r="A14" i="3"/>
  <c r="B14" i="3" s="1"/>
  <c r="A15" i="3"/>
  <c r="B15" i="3" s="1"/>
  <c r="A16" i="3"/>
  <c r="A17" i="3"/>
  <c r="B17" i="3" s="1"/>
  <c r="B4" i="3"/>
  <c r="B12" i="3"/>
  <c r="B16" i="3"/>
  <c r="X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1" i="1"/>
  <c r="B2" i="1"/>
  <c r="A2" i="2"/>
  <c r="V8" i="1"/>
  <c r="V20" i="1"/>
  <c r="V16" i="1"/>
  <c r="V17" i="1"/>
  <c r="B27" i="1"/>
  <c r="A1" i="2"/>
  <c r="V1" i="1"/>
  <c r="V2" i="1"/>
  <c r="V3" i="1"/>
  <c r="V4" i="1"/>
  <c r="V5" i="1"/>
  <c r="V6" i="1"/>
  <c r="V9" i="1"/>
  <c r="V10" i="1"/>
  <c r="V11" i="1"/>
  <c r="V12" i="1"/>
  <c r="V13" i="1"/>
  <c r="V15" i="1"/>
  <c r="V19" i="1"/>
  <c r="V21" i="1"/>
  <c r="A3" i="2" l="1"/>
  <c r="E3" i="2" s="1"/>
  <c r="E2" i="2"/>
  <c r="B2" i="2"/>
  <c r="C1" i="2"/>
  <c r="D1" i="2" s="1"/>
  <c r="E1" i="2" s="1"/>
  <c r="F1" i="2" s="1"/>
  <c r="G1" i="2" s="1"/>
  <c r="A4" i="2"/>
  <c r="E4" i="2" s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3" i="2" l="1"/>
  <c r="H1" i="2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A5" i="2"/>
  <c r="E5" i="2" s="1"/>
  <c r="B4" i="2"/>
  <c r="A6" i="2" l="1"/>
  <c r="E6" i="2" s="1"/>
  <c r="B5" i="2"/>
  <c r="B6" i="2" l="1"/>
  <c r="A7" i="2"/>
  <c r="E7" i="2" s="1"/>
  <c r="A8" i="2" l="1"/>
  <c r="E8" i="2" s="1"/>
  <c r="B7" i="2"/>
  <c r="B8" i="2" l="1"/>
  <c r="A9" i="2"/>
  <c r="E9" i="2" s="1"/>
  <c r="A10" i="2" l="1"/>
  <c r="E10" i="2" s="1"/>
  <c r="B9" i="2"/>
  <c r="A11" i="2" l="1"/>
  <c r="E11" i="2" s="1"/>
  <c r="B10" i="2"/>
  <c r="A12" i="2" l="1"/>
  <c r="E12" i="2" s="1"/>
  <c r="B11" i="2"/>
  <c r="B12" i="2" l="1"/>
  <c r="A13" i="2"/>
  <c r="E13" i="2" s="1"/>
  <c r="A14" i="2" l="1"/>
  <c r="E14" i="2" s="1"/>
  <c r="B13" i="2"/>
  <c r="B14" i="2" l="1"/>
  <c r="A15" i="2"/>
  <c r="E15" i="2" s="1"/>
  <c r="A16" i="2" l="1"/>
  <c r="E16" i="2" s="1"/>
  <c r="B15" i="2"/>
  <c r="B16" i="2" l="1"/>
  <c r="A17" i="2"/>
  <c r="E17" i="2" s="1"/>
  <c r="A18" i="2" l="1"/>
  <c r="E18" i="2" s="1"/>
  <c r="B17" i="2"/>
  <c r="B18" i="2" l="1"/>
  <c r="A19" i="2"/>
  <c r="E19" i="2" s="1"/>
  <c r="A20" i="2" l="1"/>
  <c r="E20" i="2" s="1"/>
  <c r="B19" i="2"/>
  <c r="B20" i="2" l="1"/>
  <c r="A21" i="2"/>
  <c r="E21" i="2" s="1"/>
  <c r="A22" i="2" l="1"/>
  <c r="E22" i="2" s="1"/>
  <c r="B21" i="2"/>
  <c r="B22" i="2" l="1"/>
  <c r="A23" i="2"/>
  <c r="E23" i="2" s="1"/>
  <c r="A24" i="2" l="1"/>
  <c r="E24" i="2" s="1"/>
  <c r="B23" i="2"/>
  <c r="B24" i="2" l="1"/>
  <c r="A25" i="2"/>
  <c r="E25" i="2" s="1"/>
  <c r="A26" i="2" l="1"/>
  <c r="E26" i="2" s="1"/>
  <c r="B25" i="2"/>
  <c r="B26" i="2" l="1"/>
  <c r="A27" i="2"/>
  <c r="E27" i="2" s="1"/>
  <c r="B27" i="2" l="1"/>
</calcChain>
</file>

<file path=xl/sharedStrings.xml><?xml version="1.0" encoding="utf-8"?>
<sst xmlns="http://schemas.openxmlformats.org/spreadsheetml/2006/main" count="393" uniqueCount="110">
  <si>
    <t>В МАСЛЕ</t>
  </si>
  <si>
    <t xml:space="preserve">     |</t>
  </si>
  <si>
    <t xml:space="preserve">        |</t>
  </si>
  <si>
    <t xml:space="preserve">       |до       ч</t>
  </si>
  <si>
    <t xml:space="preserve">       |</t>
  </si>
  <si>
    <t>СОЖАЛЕНИЕ</t>
  </si>
  <si>
    <t>ВОЛОСЫ</t>
  </si>
  <si>
    <t>ЧАШКА</t>
  </si>
  <si>
    <t>РАСПРАВА</t>
  </si>
  <si>
    <t>РУГАНЬ</t>
  </si>
  <si>
    <t>штрафы</t>
  </si>
  <si>
    <t>Поощрения</t>
  </si>
  <si>
    <t>долгий ящик</t>
  </si>
  <si>
    <t>Л:еда</t>
  </si>
  <si>
    <t>Л:зубы</t>
  </si>
  <si>
    <t>Е:еда</t>
  </si>
  <si>
    <t>E:план</t>
  </si>
  <si>
    <t>Е:py/vim</t>
  </si>
  <si>
    <t>Е:гигена</t>
  </si>
  <si>
    <t>З:теле</t>
  </si>
  <si>
    <t>З:зубы</t>
  </si>
  <si>
    <t>З:засыпание</t>
  </si>
  <si>
    <t>З:улица</t>
  </si>
  <si>
    <t>А:кров</t>
  </si>
  <si>
    <t>деж</t>
  </si>
  <si>
    <t>МОД</t>
  </si>
  <si>
    <t>дата</t>
  </si>
  <si>
    <t>боль</t>
  </si>
  <si>
    <t>О:кухня</t>
  </si>
  <si>
    <t>Е: ООП</t>
  </si>
  <si>
    <t>Е: перенеси на питон</t>
  </si>
  <si>
    <t>Е: табл финансы</t>
  </si>
  <si>
    <t>Л: стоматолог</t>
  </si>
  <si>
    <t>О: закупка круп</t>
  </si>
  <si>
    <t>Е: укол в колено</t>
  </si>
  <si>
    <t>ЗАБЫВАШКА</t>
  </si>
  <si>
    <t>НОСКИ</t>
  </si>
  <si>
    <t>DATE</t>
  </si>
  <si>
    <t>MOD</t>
  </si>
  <si>
    <t>WEAK</t>
  </si>
  <si>
    <t>DUTY</t>
  </si>
  <si>
    <t>STROLL MOD</t>
  </si>
  <si>
    <t>Z:TEETH</t>
  </si>
  <si>
    <t>Z:TELE</t>
  </si>
  <si>
    <t>Z:SLEEPTIME</t>
  </si>
  <si>
    <t>Z:VELO</t>
  </si>
  <si>
    <t>A:BED</t>
  </si>
  <si>
    <t>F:KITCHEN</t>
  </si>
  <si>
    <t>E:HYDIENE</t>
  </si>
  <si>
    <t>E:PY</t>
  </si>
  <si>
    <t>E:VIM</t>
  </si>
  <si>
    <t>E:PLAN</t>
  </si>
  <si>
    <t>E:DIET</t>
  </si>
  <si>
    <t>E:MEALS</t>
  </si>
  <si>
    <t>L:DIET</t>
  </si>
  <si>
    <t>L:MEALS</t>
  </si>
  <si>
    <t>FORGET</t>
  </si>
  <si>
    <t>BADWORDS</t>
  </si>
  <si>
    <t>MASSACRE</t>
  </si>
  <si>
    <t>CUP</t>
  </si>
  <si>
    <t>HAIR</t>
  </si>
  <si>
    <t>REGRET</t>
  </si>
  <si>
    <t>COVRD IN OIL</t>
  </si>
  <si>
    <t>SOCKS</t>
  </si>
  <si>
    <t>ENCOURAGE</t>
  </si>
  <si>
    <t>longbox</t>
  </si>
  <si>
    <t>E:OOP</t>
  </si>
  <si>
    <t>E:ACCRED2</t>
  </si>
  <si>
    <t>E:TO PYTHON</t>
  </si>
  <si>
    <t>E:FINE TABLE</t>
  </si>
  <si>
    <t>E:MOB BUIES</t>
  </si>
  <si>
    <t>L:STOMA</t>
  </si>
  <si>
    <t>E:KNEE</t>
  </si>
  <si>
    <t>mod</t>
  </si>
  <si>
    <t>price</t>
  </si>
  <si>
    <t>DAY</t>
  </si>
  <si>
    <t>sub</t>
  </si>
  <si>
    <t>vt</t>
  </si>
  <si>
    <t>vos</t>
  </si>
  <si>
    <t>sr</t>
  </si>
  <si>
    <t>cht</t>
  </si>
  <si>
    <t>pt</t>
  </si>
  <si>
    <t>pn</t>
  </si>
  <si>
    <t>E:SLEEPTIME</t>
  </si>
  <si>
    <t>L:SLEEPTIME</t>
  </si>
  <si>
    <t>E:до23</t>
  </si>
  <si>
    <t>Л:до23</t>
  </si>
  <si>
    <t>Е: лера аккред2</t>
  </si>
  <si>
    <t>KG</t>
  </si>
  <si>
    <t>T</t>
  </si>
  <si>
    <t>L:TEETH</t>
  </si>
  <si>
    <t>category</t>
  </si>
  <si>
    <t>duty_24</t>
  </si>
  <si>
    <t>duty_8</t>
  </si>
  <si>
    <t>duty_False</t>
  </si>
  <si>
    <t>True</t>
  </si>
  <si>
    <t>False</t>
  </si>
  <si>
    <t>WEAK1</t>
  </si>
  <si>
    <t>WEAK2</t>
  </si>
  <si>
    <t>KGD</t>
  </si>
  <si>
    <t>M</t>
  </si>
  <si>
    <t>1, 50; 2, 100</t>
  </si>
  <si>
    <t>1, 37; 2, 75</t>
  </si>
  <si>
    <t>20*</t>
  </si>
  <si>
    <t>10*</t>
  </si>
  <si>
    <t>30*</t>
  </si>
  <si>
    <t>22, 0; 21, 50</t>
  </si>
  <si>
    <t>22, 50; 21, 100</t>
  </si>
  <si>
    <t>A: вакцина</t>
  </si>
  <si>
    <t>A:VAC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</si>
</sst>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/m;@"/>
  </numFmts>
  <fonts count="3" x14ac:knownFonts="1">
    <font>
      <sz val="11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2" fillId="0" borderId="0" xfId="0" applyFont="1"/>
    <xf numFmtId="14" fontId="1" fillId="0" borderId="0" xfId="0" applyNumberFormat="1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164" fontId="1" fillId="0" borderId="1" xfId="0" applyNumberFormat="1" applyFont="1" applyBorder="1"/>
    <xf numFmtId="0" fontId="2" fillId="0" borderId="3" xfId="0" applyFont="1" applyBorder="1"/>
    <xf numFmtId="0" fontId="2" fillId="2" borderId="0" xfId="0" applyFont="1" applyFill="1"/>
    <xf numFmtId="0" fontId="2" fillId="3" borderId="0" xfId="0" applyFont="1" applyFill="1"/>
    <xf numFmtId="0" fontId="1" fillId="0" borderId="4" xfId="0" applyFont="1" applyBorder="1"/>
    <xf numFmtId="0" fontId="2" fillId="0" borderId="4" xfId="0" applyFont="1" applyBorder="1"/>
    <xf numFmtId="14" fontId="2" fillId="0" borderId="1" xfId="0" applyNumberFormat="1" applyFont="1" applyBorder="1"/>
    <xf numFmtId="0" fontId="2" fillId="0" borderId="1" xfId="0" applyFont="1" applyBorder="1"/>
    <xf numFmtId="0" fontId="2" fillId="0" borderId="5" xfId="0" applyFont="1" applyBorder="1"/>
    <xf numFmtId="0" fontId="1" fillId="0" borderId="5" xfId="0" applyFont="1" applyBorder="1"/>
    <xf numFmtId="0" fontId="0" fillId="4" borderId="0" xfId="0" applyFill="1"/>
    <xf numFmtId="0" fontId="0" fillId="5" borderId="0" xfId="0" applyFill="1"/>
    <xf numFmtId="164" fontId="0" fillId="0" borderId="0" xfId="0" applyNumberFormat="1"/>
    <xf numFmtId="164" fontId="1" fillId="0" borderId="0" xfId="0" applyNumberFormat="1" applyFont="1"/>
    <xf numFmtId="0" fontId="0" fillId="0" borderId="0" xfId="0" applyNumberFormat="1"/>
    <xf numFmtId="14" fontId="2" fillId="0" borderId="5" xfId="0" applyNumberFormat="1" applyFont="1" applyBorder="1"/>
    <xf numFmtId="164" fontId="1" fillId="0" borderId="5" xfId="0" applyNumberFormat="1" applyFont="1" applyBorder="1"/>
    <xf numFmtId="0" fontId="2" fillId="0" borderId="7" xfId="0" applyFont="1" applyBorder="1"/>
    <xf numFmtId="0" fontId="1" fillId="0" borderId="7" xfId="0" applyFont="1" applyBorder="1"/>
    <xf numFmtId="0" fontId="2" fillId="0" borderId="6" xfId="0" applyFont="1" applyBorder="1"/>
    <xf numFmtId="0" fontId="1" fillId="0" borderId="6" xfId="0" applyFont="1" applyBorder="1"/>
    <xf numFmtId="49" fontId="2" fillId="0" borderId="3" xfId="0" applyNumberFormat="1" applyFont="1" applyBorder="1"/>
    <xf numFmtId="0" fontId="2" fillId="0" borderId="3" xfId="0" applyNumberFormat="1" applyFont="1" applyBorder="1"/>
    <xf numFmtId="0" fontId="0" fillId="3" borderId="0" xfId="0" applyFill="1"/>
    <xf numFmtId="0" fontId="0" fillId="6" borderId="0" xfId="0" applyFill="1"/>
    <xf numFmtId="0" fontId="0" fillId="2" borderId="0" xfId="0" applyFill="1"/>
    <xf numFmtId="0" fontId="0" fillId="7" borderId="0" xfId="0" applyFill="1"/>
    <xf numFmtId="0" fontId="0" fillId="8" borderId="0" xfId="0" applyFill="1"/>
    <xf numFmtId="0" fontId="0" fillId="0" borderId="0" xfId="0" applyBorder="1"/>
    <xf numFmtId="0" fontId="0" fillId="0" borderId="2" xfId="0" applyBorder="1"/>
    <xf numFmtId="0" fontId="0" fillId="4" borderId="8" xfId="0" applyFill="1" applyBorder="1"/>
    <xf numFmtId="0" fontId="0" fillId="0" borderId="8" xfId="0" applyBorder="1"/>
    <xf numFmtId="0" fontId="0" fillId="0" borderId="9" xfId="0" applyBorder="1"/>
    <xf numFmtId="0" fontId="0" fillId="0" borderId="8" xfId="0" applyFill="1" applyBorder="1"/>
    <xf numFmtId="0" fontId="0" fillId="0" borderId="8" xfId="0" applyNumberFormat="1" applyBorder="1"/>
  </cellXfs>
  <cellStyles count="1">
    <cellStyle name="Обычный" xfId="0" builtinId="0"/>
  </cellStyles>
  <dxfs count="5">
    <dxf>
      <font>
        <color theme="0"/>
      </font>
      <fill>
        <patternFill>
          <bgColor theme="1"/>
        </patternFill>
      </fill>
    </dxf>
    <dxf>
      <font>
        <b val="0"/>
        <i/>
        <strike val="0"/>
        <color theme="0"/>
      </font>
      <fill>
        <patternFill>
          <bgColor theme="1" tint="0.499984740745262"/>
        </patternFill>
      </fill>
    </dxf>
    <dxf>
      <font>
        <b/>
        <i val="0"/>
      </font>
    </dxf>
    <dxf>
      <font>
        <b/>
        <i val="0"/>
        <color theme="0"/>
      </font>
      <fill>
        <patternFill>
          <bgColor theme="1"/>
        </patternFill>
      </fill>
    </dxf>
    <dxf>
      <font>
        <b val="0"/>
        <i/>
        <color theme="0"/>
      </font>
      <fill>
        <patternFill>
          <bgColor theme="1" tint="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92;&#1080;&#1085;&#1072;&#1085;&#1089;&#1099;/&#1044;&#1086;&#1084;.%20&#1092;&#1080;&#1085;&#1072;&#1085;&#1089;&#1099;/&#1040;&#1059;&#1044;&#1048;&#1058;%20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чета"/>
      <sheetName val="операции"/>
      <sheetName val="амортизация"/>
      <sheetName val="потоки"/>
      <sheetName val="КРЕДИТ"/>
      <sheetName val="график платежей"/>
      <sheetName val="списки"/>
    </sheetNames>
    <sheetDataSet>
      <sheetData sheetId="0"/>
      <sheetData sheetId="1"/>
      <sheetData sheetId="2"/>
      <sheetData sheetId="3"/>
      <sheetData sheetId="4"/>
      <sheetData sheetId="5"/>
      <sheetData sheetId="6">
        <row r="3">
          <cell r="G3">
            <v>1</v>
          </cell>
          <cell r="H3" t="str">
            <v>пн</v>
          </cell>
        </row>
        <row r="4">
          <cell r="G4">
            <v>2</v>
          </cell>
          <cell r="H4" t="str">
            <v>вт</v>
          </cell>
        </row>
        <row r="5">
          <cell r="G5">
            <v>3</v>
          </cell>
          <cell r="H5" t="str">
            <v>ср</v>
          </cell>
        </row>
        <row r="6">
          <cell r="G6">
            <v>4</v>
          </cell>
          <cell r="H6" t="str">
            <v>чт</v>
          </cell>
        </row>
        <row r="7">
          <cell r="G7">
            <v>5</v>
          </cell>
          <cell r="H7" t="str">
            <v>пт</v>
          </cell>
        </row>
        <row r="8">
          <cell r="G8">
            <v>6</v>
          </cell>
          <cell r="H8" t="str">
            <v>сб</v>
          </cell>
        </row>
        <row r="9">
          <cell r="G9">
            <v>7</v>
          </cell>
          <cell r="H9" t="str">
            <v>вс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7"/>
  <sheetViews>
    <sheetView workbookViewId="0">
      <selection activeCell="Y17" sqref="Y17"/>
    </sheetView>
  </sheetViews>
  <sheetFormatPr defaultRowHeight="12.75" x14ac:dyDescent="0.2"/>
  <cols>
    <col min="1" max="1" width="5.42578125" style="4" bestFit="1" customWidth="1"/>
    <col min="2" max="2" width="3" style="1" bestFit="1" customWidth="1"/>
    <col min="3" max="3" width="6.140625" style="1" bestFit="1" customWidth="1"/>
    <col min="4" max="4" width="4.85546875" style="1" bestFit="1" customWidth="1"/>
    <col min="5" max="5" width="4.5703125" style="3" bestFit="1" customWidth="1"/>
    <col min="6" max="6" width="6.42578125" style="1" bestFit="1" customWidth="1"/>
    <col min="7" max="7" width="7.140625" style="1" bestFit="1" customWidth="1"/>
    <col min="8" max="8" width="10.7109375" style="1" customWidth="1"/>
    <col min="9" max="9" width="6.42578125" style="1" bestFit="1" customWidth="1"/>
    <col min="10" max="10" width="6.140625" style="1" bestFit="1" customWidth="1"/>
    <col min="11" max="11" width="7" style="1" bestFit="1" customWidth="1"/>
    <col min="12" max="12" width="7.7109375" style="1" bestFit="1" customWidth="1"/>
    <col min="13" max="13" width="8" style="1" bestFit="1" customWidth="1"/>
    <col min="14" max="14" width="6.28515625" style="1" bestFit="1" customWidth="1"/>
    <col min="15" max="15" width="6.5703125" style="1" bestFit="1" customWidth="1"/>
    <col min="16" max="16" width="5.7109375" style="1" customWidth="1"/>
    <col min="17" max="17" width="6.7109375" style="1" bestFit="1" customWidth="1"/>
    <col min="18" max="18" width="6.85546875" style="1" bestFit="1" customWidth="1"/>
    <col min="19" max="19" width="5.85546875" style="1" customWidth="1"/>
    <col min="20" max="20" width="18" style="2" bestFit="1" customWidth="1"/>
    <col min="21" max="21" width="9.140625" style="1"/>
    <col min="22" max="22" width="11.140625" style="1" bestFit="1" customWidth="1"/>
    <col min="23" max="23" width="10.85546875" style="1" bestFit="1" customWidth="1"/>
    <col min="24" max="24" width="19.5703125" style="1" bestFit="1" customWidth="1"/>
    <col min="25" max="25" width="11.5703125" style="1" bestFit="1" customWidth="1"/>
    <col min="26" max="26" width="2" style="1" bestFit="1" customWidth="1"/>
    <col min="27" max="27" width="3.85546875" style="1" bestFit="1" customWidth="1"/>
    <col min="28" max="16384" width="9.140625" style="1"/>
  </cols>
  <sheetData>
    <row r="1" spans="1:27" s="3" customFormat="1" x14ac:dyDescent="0.2">
      <c r="A1" s="14" t="s">
        <v>26</v>
      </c>
      <c r="B1" s="15"/>
      <c r="C1" s="15" t="s">
        <v>25</v>
      </c>
      <c r="D1" s="16" t="s">
        <v>27</v>
      </c>
      <c r="E1" s="9" t="s">
        <v>24</v>
      </c>
      <c r="F1" s="9" t="s">
        <v>23</v>
      </c>
      <c r="G1" s="15" t="s">
        <v>22</v>
      </c>
      <c r="H1" s="15" t="s">
        <v>21</v>
      </c>
      <c r="I1" s="15" t="s">
        <v>20</v>
      </c>
      <c r="J1" s="9" t="s">
        <v>19</v>
      </c>
      <c r="K1" s="27" t="s">
        <v>28</v>
      </c>
      <c r="L1" s="25" t="s">
        <v>18</v>
      </c>
      <c r="M1" s="15" t="s">
        <v>17</v>
      </c>
      <c r="N1" s="15" t="s">
        <v>16</v>
      </c>
      <c r="O1" s="16" t="s">
        <v>85</v>
      </c>
      <c r="P1" s="9" t="s">
        <v>15</v>
      </c>
      <c r="Q1" s="14" t="s">
        <v>14</v>
      </c>
      <c r="R1" s="23" t="s">
        <v>86</v>
      </c>
      <c r="S1" s="9" t="s">
        <v>13</v>
      </c>
      <c r="T1" s="13" t="s">
        <v>12</v>
      </c>
      <c r="V1" s="4" t="str">
        <f>A1</f>
        <v>дата</v>
      </c>
      <c r="W1" s="1" t="s">
        <v>37</v>
      </c>
      <c r="X1" s="1" t="str">
        <f>T1</f>
        <v>долгий ящик</v>
      </c>
      <c r="Y1" s="1" t="s">
        <v>65</v>
      </c>
      <c r="Z1" s="1">
        <v>6</v>
      </c>
      <c r="AA1" s="1" t="s">
        <v>76</v>
      </c>
    </row>
    <row r="2" spans="1:27" x14ac:dyDescent="0.2">
      <c r="A2" s="8">
        <v>44840</v>
      </c>
      <c r="B2" s="5" t="str">
        <f>VLOOKUP(WEEKDAY(A2,2),[1]списки!$G$3:$H$9,2)</f>
        <v>чт</v>
      </c>
      <c r="C2" s="5"/>
      <c r="D2" s="17"/>
      <c r="E2" s="30"/>
      <c r="F2" s="7"/>
      <c r="G2" s="5" t="s">
        <v>4</v>
      </c>
      <c r="H2" s="5" t="s">
        <v>3</v>
      </c>
      <c r="I2" s="5"/>
      <c r="J2" s="7"/>
      <c r="K2" s="28"/>
      <c r="L2" s="26"/>
      <c r="M2" s="5" t="s">
        <v>2</v>
      </c>
      <c r="N2" s="5"/>
      <c r="O2" s="17"/>
      <c r="P2" s="7" t="s">
        <v>1</v>
      </c>
      <c r="Q2" s="8"/>
      <c r="R2" s="24"/>
      <c r="S2" s="7" t="s">
        <v>1</v>
      </c>
      <c r="T2" s="12" t="s">
        <v>29</v>
      </c>
      <c r="V2" s="1" t="str">
        <f>C1</f>
        <v>МОД</v>
      </c>
      <c r="W2" s="1" t="s">
        <v>38</v>
      </c>
      <c r="X2" s="1" t="str">
        <f t="shared" ref="X2:X27" si="0">T2</f>
        <v>Е: ООП</v>
      </c>
      <c r="Y2" s="1" t="s">
        <v>66</v>
      </c>
      <c r="Z2" s="1">
        <v>7</v>
      </c>
      <c r="AA2" s="1" t="s">
        <v>78</v>
      </c>
    </row>
    <row r="3" spans="1:27" x14ac:dyDescent="0.2">
      <c r="A3" s="8">
        <v>44841</v>
      </c>
      <c r="B3" s="5" t="str">
        <f>VLOOKUP(WEEKDAY(A3,2),[1]списки!$G$3:$H$9,2)</f>
        <v>пт</v>
      </c>
      <c r="C3" s="5"/>
      <c r="D3" s="17"/>
      <c r="E3" s="29">
        <v>24</v>
      </c>
      <c r="F3" s="7"/>
      <c r="G3" s="5" t="s">
        <v>4</v>
      </c>
      <c r="H3" s="5" t="s">
        <v>3</v>
      </c>
      <c r="I3" s="5"/>
      <c r="J3" s="7"/>
      <c r="K3" s="28"/>
      <c r="L3" s="26"/>
      <c r="M3" s="5" t="s">
        <v>2</v>
      </c>
      <c r="N3" s="5"/>
      <c r="O3" s="17"/>
      <c r="P3" s="7" t="s">
        <v>1</v>
      </c>
      <c r="Q3" s="8"/>
      <c r="R3" s="24"/>
      <c r="S3" s="7" t="s">
        <v>1</v>
      </c>
      <c r="T3" s="12" t="s">
        <v>87</v>
      </c>
      <c r="V3" s="1" t="str">
        <f>D1</f>
        <v>боль</v>
      </c>
      <c r="W3" s="1" t="s">
        <v>39</v>
      </c>
      <c r="X3" s="1" t="str">
        <f t="shared" si="0"/>
        <v>Е: лера аккред2</v>
      </c>
      <c r="Y3" s="1" t="s">
        <v>67</v>
      </c>
      <c r="Z3" s="1">
        <v>1</v>
      </c>
      <c r="AA3" s="1" t="s">
        <v>82</v>
      </c>
    </row>
    <row r="4" spans="1:27" x14ac:dyDescent="0.2">
      <c r="A4" s="8">
        <v>44842</v>
      </c>
      <c r="B4" s="5" t="str">
        <f>VLOOKUP(WEEKDAY(A4,2),[1]списки!$G$3:$H$9,2)</f>
        <v>сб</v>
      </c>
      <c r="C4" s="5"/>
      <c r="D4" s="17"/>
      <c r="E4" s="29"/>
      <c r="F4" s="7"/>
      <c r="G4" s="5" t="s">
        <v>4</v>
      </c>
      <c r="H4" s="5" t="s">
        <v>3</v>
      </c>
      <c r="I4" s="5"/>
      <c r="J4" s="7"/>
      <c r="K4" s="28"/>
      <c r="L4" s="26"/>
      <c r="M4" s="5" t="s">
        <v>2</v>
      </c>
      <c r="N4" s="5"/>
      <c r="O4" s="17"/>
      <c r="P4" s="7" t="s">
        <v>1</v>
      </c>
      <c r="Q4" s="8"/>
      <c r="R4" s="24"/>
      <c r="S4" s="7" t="s">
        <v>1</v>
      </c>
      <c r="T4" s="12" t="s">
        <v>30</v>
      </c>
      <c r="V4" s="1" t="str">
        <f>E1</f>
        <v>деж</v>
      </c>
      <c r="W4" s="1" t="s">
        <v>40</v>
      </c>
      <c r="X4" s="1" t="str">
        <f t="shared" si="0"/>
        <v>Е: перенеси на питон</v>
      </c>
      <c r="Y4" s="1" t="s">
        <v>68</v>
      </c>
      <c r="Z4" s="1">
        <v>2</v>
      </c>
      <c r="AA4" s="1" t="s">
        <v>77</v>
      </c>
    </row>
    <row r="5" spans="1:27" x14ac:dyDescent="0.2">
      <c r="A5" s="8">
        <v>44843</v>
      </c>
      <c r="B5" s="5" t="str">
        <f>VLOOKUP(WEEKDAY(A5,2),[1]списки!$G$3:$H$9,2)</f>
        <v>вс</v>
      </c>
      <c r="C5" s="5"/>
      <c r="D5" s="17"/>
      <c r="E5" s="29"/>
      <c r="F5" s="7"/>
      <c r="G5" s="5" t="s">
        <v>4</v>
      </c>
      <c r="H5" s="5" t="s">
        <v>3</v>
      </c>
      <c r="I5" s="5"/>
      <c r="J5" s="7"/>
      <c r="K5" s="28"/>
      <c r="L5" s="26"/>
      <c r="M5" s="5" t="s">
        <v>2</v>
      </c>
      <c r="N5" s="5"/>
      <c r="O5" s="17"/>
      <c r="P5" s="7" t="s">
        <v>1</v>
      </c>
      <c r="Q5" s="8"/>
      <c r="R5" s="24"/>
      <c r="S5" s="7" t="s">
        <v>1</v>
      </c>
      <c r="T5" s="2" t="s">
        <v>31</v>
      </c>
      <c r="V5" s="1" t="str">
        <f>F1</f>
        <v>А:кров</v>
      </c>
      <c r="W5" s="1" t="s">
        <v>46</v>
      </c>
      <c r="X5" s="1" t="str">
        <f t="shared" si="0"/>
        <v>Е: табл финансы</v>
      </c>
      <c r="Y5" s="1" t="s">
        <v>69</v>
      </c>
      <c r="Z5" s="1">
        <v>3</v>
      </c>
      <c r="AA5" s="1" t="s">
        <v>79</v>
      </c>
    </row>
    <row r="6" spans="1:27" x14ac:dyDescent="0.2">
      <c r="A6" s="8">
        <v>44844</v>
      </c>
      <c r="B6" s="5" t="str">
        <f>VLOOKUP(WEEKDAY(A6,2),[1]списки!$G$3:$H$9,2)</f>
        <v>пн</v>
      </c>
      <c r="C6" s="5"/>
      <c r="D6" s="17"/>
      <c r="E6" s="29">
        <v>24</v>
      </c>
      <c r="F6" s="7"/>
      <c r="G6" s="5" t="s">
        <v>4</v>
      </c>
      <c r="H6" s="5" t="s">
        <v>3</v>
      </c>
      <c r="I6" s="5"/>
      <c r="J6" s="7"/>
      <c r="K6" s="28"/>
      <c r="L6" s="26"/>
      <c r="M6" s="5" t="s">
        <v>2</v>
      </c>
      <c r="N6" s="5"/>
      <c r="O6" s="17"/>
      <c r="P6" s="7" t="s">
        <v>1</v>
      </c>
      <c r="Q6" s="8"/>
      <c r="R6" s="24"/>
      <c r="S6" s="7" t="s">
        <v>1</v>
      </c>
      <c r="T6" s="12" t="s">
        <v>33</v>
      </c>
      <c r="V6" s="1" t="str">
        <f>G1</f>
        <v>З:улица</v>
      </c>
      <c r="W6" s="1" t="s">
        <v>41</v>
      </c>
      <c r="X6" s="1" t="str">
        <f t="shared" si="0"/>
        <v>О: закупка круп</v>
      </c>
      <c r="Y6" s="1" t="s">
        <v>70</v>
      </c>
      <c r="Z6" s="1">
        <v>4</v>
      </c>
      <c r="AA6" s="1" t="s">
        <v>80</v>
      </c>
    </row>
    <row r="7" spans="1:27" x14ac:dyDescent="0.2">
      <c r="A7" s="8">
        <v>44845</v>
      </c>
      <c r="B7" s="5" t="str">
        <f>VLOOKUP(WEEKDAY(A7,2),[1]списки!$G$3:$H$9,2)</f>
        <v>вт</v>
      </c>
      <c r="C7" s="5"/>
      <c r="D7" s="17"/>
      <c r="E7" s="29"/>
      <c r="F7" s="7"/>
      <c r="G7" s="5" t="s">
        <v>4</v>
      </c>
      <c r="H7" s="5" t="s">
        <v>3</v>
      </c>
      <c r="I7" s="5"/>
      <c r="J7" s="7"/>
      <c r="K7" s="28"/>
      <c r="L7" s="26"/>
      <c r="M7" s="5" t="s">
        <v>2</v>
      </c>
      <c r="N7" s="5"/>
      <c r="O7" s="17"/>
      <c r="P7" s="7" t="s">
        <v>1</v>
      </c>
      <c r="Q7" s="8"/>
      <c r="R7" s="24"/>
      <c r="S7" s="7" t="s">
        <v>1</v>
      </c>
      <c r="T7" s="12" t="s">
        <v>32</v>
      </c>
      <c r="W7" s="1" t="s">
        <v>45</v>
      </c>
      <c r="X7" s="1" t="str">
        <f t="shared" si="0"/>
        <v>Л: стоматолог</v>
      </c>
      <c r="Y7" s="1" t="s">
        <v>71</v>
      </c>
      <c r="Z7" s="1">
        <v>5</v>
      </c>
      <c r="AA7" s="1" t="s">
        <v>81</v>
      </c>
    </row>
    <row r="8" spans="1:27" x14ac:dyDescent="0.2">
      <c r="A8" s="8">
        <v>44846</v>
      </c>
      <c r="B8" s="5" t="str">
        <f>VLOOKUP(WEEKDAY(A8,2),[1]списки!$G$3:$H$9,2)</f>
        <v>ср</v>
      </c>
      <c r="C8" s="5"/>
      <c r="D8" s="17"/>
      <c r="E8" s="29"/>
      <c r="F8" s="7"/>
      <c r="G8" s="5" t="s">
        <v>4</v>
      </c>
      <c r="H8" s="5" t="s">
        <v>3</v>
      </c>
      <c r="I8" s="5"/>
      <c r="J8" s="7"/>
      <c r="K8" s="28"/>
      <c r="L8" s="26"/>
      <c r="M8" s="5" t="s">
        <v>2</v>
      </c>
      <c r="N8" s="5"/>
      <c r="O8" s="17"/>
      <c r="P8" s="7" t="s">
        <v>1</v>
      </c>
      <c r="Q8" s="8"/>
      <c r="R8" s="24"/>
      <c r="S8" s="7" t="s">
        <v>1</v>
      </c>
      <c r="T8" s="12" t="s">
        <v>34</v>
      </c>
      <c r="V8" s="1" t="str">
        <f>H1</f>
        <v>З:засыпание</v>
      </c>
      <c r="W8" s="1" t="s">
        <v>44</v>
      </c>
      <c r="X8" s="1" t="str">
        <f t="shared" si="0"/>
        <v>Е: укол в колено</v>
      </c>
      <c r="Y8" s="1" t="s">
        <v>72</v>
      </c>
      <c r="Z8" s="21"/>
    </row>
    <row r="9" spans="1:27" x14ac:dyDescent="0.2">
      <c r="A9" s="8">
        <v>44847</v>
      </c>
      <c r="B9" s="5" t="str">
        <f>VLOOKUP(WEEKDAY(A9,2),[1]списки!$G$3:$H$9,2)</f>
        <v>чт</v>
      </c>
      <c r="C9" s="5"/>
      <c r="D9" s="17"/>
      <c r="E9" s="29">
        <v>24</v>
      </c>
      <c r="F9" s="7"/>
      <c r="G9" s="5" t="s">
        <v>4</v>
      </c>
      <c r="H9" s="5" t="s">
        <v>3</v>
      </c>
      <c r="I9" s="5"/>
      <c r="J9" s="7"/>
      <c r="K9" s="28"/>
      <c r="L9" s="26"/>
      <c r="M9" s="5" t="s">
        <v>2</v>
      </c>
      <c r="N9" s="5"/>
      <c r="O9" s="17"/>
      <c r="P9" s="7" t="s">
        <v>1</v>
      </c>
      <c r="Q9" s="8"/>
      <c r="R9" s="24"/>
      <c r="S9" s="7" t="s">
        <v>1</v>
      </c>
      <c r="T9" s="2" t="s">
        <v>108</v>
      </c>
      <c r="V9" s="1" t="str">
        <f>I1</f>
        <v>З:зубы</v>
      </c>
      <c r="W9" s="1" t="s">
        <v>42</v>
      </c>
      <c r="X9" s="1" t="str">
        <f t="shared" si="0"/>
        <v>A: вакцина</v>
      </c>
      <c r="Y9" s="1" t="s">
        <v>109</v>
      </c>
    </row>
    <row r="10" spans="1:27" x14ac:dyDescent="0.2">
      <c r="A10" s="8">
        <v>44848</v>
      </c>
      <c r="B10" s="5" t="str">
        <f>VLOOKUP(WEEKDAY(A10,2),[1]списки!$G$3:$H$9,2)</f>
        <v>пт</v>
      </c>
      <c r="C10" s="5"/>
      <c r="D10" s="17"/>
      <c r="E10" s="29"/>
      <c r="F10" s="7"/>
      <c r="G10" s="5" t="s">
        <v>4</v>
      </c>
      <c r="H10" s="5" t="s">
        <v>3</v>
      </c>
      <c r="I10" s="5"/>
      <c r="J10" s="7"/>
      <c r="K10" s="28"/>
      <c r="L10" s="26"/>
      <c r="M10" s="5" t="s">
        <v>2</v>
      </c>
      <c r="N10" s="5"/>
      <c r="O10" s="17"/>
      <c r="P10" s="7" t="s">
        <v>1</v>
      </c>
      <c r="Q10" s="8"/>
      <c r="R10" s="24"/>
      <c r="S10" s="7" t="s">
        <v>1</v>
      </c>
      <c r="V10" s="1" t="str">
        <f>J1</f>
        <v>З:теле</v>
      </c>
      <c r="W10" s="1" t="s">
        <v>43</v>
      </c>
      <c r="X10" s="1">
        <f t="shared" si="0"/>
        <v>0</v>
      </c>
    </row>
    <row r="11" spans="1:27" x14ac:dyDescent="0.2">
      <c r="A11" s="8">
        <v>44849</v>
      </c>
      <c r="B11" s="5" t="str">
        <f>VLOOKUP(WEEKDAY(A11,2),[1]списки!$G$3:$H$9,2)</f>
        <v>сб</v>
      </c>
      <c r="C11" s="5"/>
      <c r="D11" s="17"/>
      <c r="E11" s="29"/>
      <c r="F11" s="7"/>
      <c r="G11" s="5" t="s">
        <v>4</v>
      </c>
      <c r="H11" s="5" t="s">
        <v>3</v>
      </c>
      <c r="I11" s="5"/>
      <c r="J11" s="7"/>
      <c r="K11" s="28"/>
      <c r="L11" s="26"/>
      <c r="M11" s="5" t="s">
        <v>2</v>
      </c>
      <c r="N11" s="5"/>
      <c r="O11" s="17"/>
      <c r="P11" s="7" t="s">
        <v>1</v>
      </c>
      <c r="Q11" s="8"/>
      <c r="R11" s="24"/>
      <c r="S11" s="7" t="s">
        <v>1</v>
      </c>
      <c r="V11" s="1" t="str">
        <f>K1</f>
        <v>О:кухня</v>
      </c>
      <c r="W11" s="1" t="s">
        <v>47</v>
      </c>
      <c r="X11" s="1">
        <f t="shared" si="0"/>
        <v>0</v>
      </c>
    </row>
    <row r="12" spans="1:27" x14ac:dyDescent="0.2">
      <c r="A12" s="8">
        <v>44850</v>
      </c>
      <c r="B12" s="5" t="str">
        <f>VLOOKUP(WEEKDAY(A12,2),[1]списки!$G$3:$H$9,2)</f>
        <v>вс</v>
      </c>
      <c r="C12" s="5"/>
      <c r="D12" s="17"/>
      <c r="E12" s="29">
        <v>24</v>
      </c>
      <c r="F12" s="7"/>
      <c r="G12" s="5" t="s">
        <v>4</v>
      </c>
      <c r="H12" s="5" t="s">
        <v>3</v>
      </c>
      <c r="I12" s="5"/>
      <c r="J12" s="7"/>
      <c r="K12" s="28"/>
      <c r="L12" s="26"/>
      <c r="M12" s="5" t="s">
        <v>2</v>
      </c>
      <c r="N12" s="5"/>
      <c r="O12" s="17"/>
      <c r="P12" s="7" t="s">
        <v>1</v>
      </c>
      <c r="Q12" s="8"/>
      <c r="R12" s="24"/>
      <c r="S12" s="7" t="s">
        <v>1</v>
      </c>
      <c r="V12" s="1" t="str">
        <f>L1</f>
        <v>Е:гигена</v>
      </c>
      <c r="W12" s="1" t="s">
        <v>48</v>
      </c>
      <c r="X12" s="1">
        <f t="shared" si="0"/>
        <v>0</v>
      </c>
    </row>
    <row r="13" spans="1:27" x14ac:dyDescent="0.2">
      <c r="A13" s="8">
        <v>44851</v>
      </c>
      <c r="B13" s="5" t="str">
        <f>VLOOKUP(WEEKDAY(A13,2),[1]списки!$G$3:$H$9,2)</f>
        <v>пн</v>
      </c>
      <c r="C13" s="5"/>
      <c r="D13" s="17"/>
      <c r="E13" s="29">
        <v>8</v>
      </c>
      <c r="F13" s="7"/>
      <c r="G13" s="5" t="s">
        <v>4</v>
      </c>
      <c r="H13" s="5" t="s">
        <v>3</v>
      </c>
      <c r="I13" s="5"/>
      <c r="J13" s="7"/>
      <c r="K13" s="28"/>
      <c r="L13" s="26"/>
      <c r="M13" s="5" t="s">
        <v>2</v>
      </c>
      <c r="N13" s="5"/>
      <c r="O13" s="17"/>
      <c r="P13" s="7" t="s">
        <v>1</v>
      </c>
      <c r="Q13" s="8"/>
      <c r="R13" s="24"/>
      <c r="S13" s="7" t="s">
        <v>1</v>
      </c>
      <c r="V13" s="1" t="str">
        <f>M1</f>
        <v>Е:py/vim</v>
      </c>
      <c r="W13" s="1" t="s">
        <v>49</v>
      </c>
      <c r="X13" s="1">
        <f t="shared" si="0"/>
        <v>0</v>
      </c>
    </row>
    <row r="14" spans="1:27" x14ac:dyDescent="0.2">
      <c r="A14" s="8">
        <v>44852</v>
      </c>
      <c r="B14" s="5" t="str">
        <f>VLOOKUP(WEEKDAY(A14,2),[1]списки!$G$3:$H$9,2)</f>
        <v>вт</v>
      </c>
      <c r="C14" s="5"/>
      <c r="D14" s="17"/>
      <c r="E14" s="29"/>
      <c r="F14" s="7"/>
      <c r="G14" s="5" t="s">
        <v>4</v>
      </c>
      <c r="H14" s="5" t="s">
        <v>3</v>
      </c>
      <c r="I14" s="5"/>
      <c r="J14" s="7"/>
      <c r="K14" s="28"/>
      <c r="L14" s="26"/>
      <c r="M14" s="5" t="s">
        <v>2</v>
      </c>
      <c r="N14" s="5"/>
      <c r="O14" s="17"/>
      <c r="P14" s="7" t="s">
        <v>1</v>
      </c>
      <c r="Q14" s="8"/>
      <c r="R14" s="24"/>
      <c r="S14" s="7" t="s">
        <v>1</v>
      </c>
      <c r="W14" s="1" t="s">
        <v>50</v>
      </c>
      <c r="X14" s="1">
        <f t="shared" si="0"/>
        <v>0</v>
      </c>
    </row>
    <row r="15" spans="1:27" x14ac:dyDescent="0.2">
      <c r="A15" s="8">
        <v>44853</v>
      </c>
      <c r="B15" s="5" t="str">
        <f>VLOOKUP(WEEKDAY(A15,2),[1]списки!$G$3:$H$9,2)</f>
        <v>ср</v>
      </c>
      <c r="C15" s="5"/>
      <c r="D15" s="17"/>
      <c r="E15" s="29">
        <v>24</v>
      </c>
      <c r="F15" s="7"/>
      <c r="G15" s="5" t="s">
        <v>4</v>
      </c>
      <c r="H15" s="5" t="s">
        <v>3</v>
      </c>
      <c r="I15" s="5"/>
      <c r="J15" s="7"/>
      <c r="K15" s="28"/>
      <c r="L15" s="26"/>
      <c r="M15" s="5" t="s">
        <v>2</v>
      </c>
      <c r="N15" s="5"/>
      <c r="O15" s="17"/>
      <c r="P15" s="7" t="s">
        <v>1</v>
      </c>
      <c r="Q15" s="8"/>
      <c r="R15" s="24"/>
      <c r="S15" s="7" t="s">
        <v>1</v>
      </c>
      <c r="V15" s="1" t="str">
        <f>N1</f>
        <v>E:план</v>
      </c>
      <c r="W15" s="1" t="s">
        <v>83</v>
      </c>
      <c r="X15" s="1">
        <f t="shared" si="0"/>
        <v>0</v>
      </c>
    </row>
    <row r="16" spans="1:27" x14ac:dyDescent="0.2">
      <c r="A16" s="8">
        <v>44854</v>
      </c>
      <c r="B16" s="5" t="str">
        <f>VLOOKUP(WEEKDAY(A16,2),[1]списки!$G$3:$H$9,2)</f>
        <v>чт</v>
      </c>
      <c r="C16" s="5"/>
      <c r="D16" s="17"/>
      <c r="E16" s="29"/>
      <c r="F16" s="7"/>
      <c r="G16" s="5" t="s">
        <v>4</v>
      </c>
      <c r="H16" s="5" t="s">
        <v>3</v>
      </c>
      <c r="I16" s="5"/>
      <c r="J16" s="7"/>
      <c r="K16" s="28"/>
      <c r="L16" s="26"/>
      <c r="M16" s="5" t="s">
        <v>2</v>
      </c>
      <c r="N16" s="5"/>
      <c r="O16" s="17"/>
      <c r="P16" s="7" t="s">
        <v>1</v>
      </c>
      <c r="Q16" s="8"/>
      <c r="R16" s="24"/>
      <c r="S16" s="7" t="s">
        <v>1</v>
      </c>
      <c r="T16" s="11" t="s">
        <v>11</v>
      </c>
      <c r="V16" s="1" t="str">
        <f>O1</f>
        <v>E:до23</v>
      </c>
      <c r="W16" s="1" t="s">
        <v>51</v>
      </c>
      <c r="X16" s="1" t="str">
        <f t="shared" si="0"/>
        <v>Поощрения</v>
      </c>
      <c r="Y16" s="1" t="s">
        <v>64</v>
      </c>
    </row>
    <row r="17" spans="1:25" x14ac:dyDescent="0.2">
      <c r="A17" s="8">
        <v>44855</v>
      </c>
      <c r="B17" s="5" t="str">
        <f>VLOOKUP(WEEKDAY(A17,2),[1]списки!$G$3:$H$9,2)</f>
        <v>пт</v>
      </c>
      <c r="C17" s="5"/>
      <c r="D17" s="17"/>
      <c r="E17" s="29"/>
      <c r="F17" s="7"/>
      <c r="G17" s="5" t="s">
        <v>4</v>
      </c>
      <c r="H17" s="5" t="s">
        <v>3</v>
      </c>
      <c r="I17" s="5"/>
      <c r="J17" s="7"/>
      <c r="K17" s="28"/>
      <c r="L17" s="26"/>
      <c r="M17" s="5" t="s">
        <v>2</v>
      </c>
      <c r="N17" s="5"/>
      <c r="O17" s="17"/>
      <c r="P17" s="7" t="s">
        <v>1</v>
      </c>
      <c r="Q17" s="8"/>
      <c r="R17" s="24"/>
      <c r="S17" s="7" t="s">
        <v>1</v>
      </c>
      <c r="T17" s="1"/>
      <c r="V17" s="1" t="str">
        <f>P1</f>
        <v>Е:еда</v>
      </c>
      <c r="W17" s="1" t="s">
        <v>52</v>
      </c>
      <c r="X17" s="1">
        <f t="shared" si="0"/>
        <v>0</v>
      </c>
    </row>
    <row r="18" spans="1:25" x14ac:dyDescent="0.2">
      <c r="A18" s="8">
        <v>44856</v>
      </c>
      <c r="B18" s="5" t="str">
        <f>VLOOKUP(WEEKDAY(A18,2),[1]списки!$G$3:$H$9,2)</f>
        <v>сб</v>
      </c>
      <c r="C18" s="5"/>
      <c r="D18" s="17"/>
      <c r="E18" s="29">
        <v>24</v>
      </c>
      <c r="F18" s="7"/>
      <c r="G18" s="5" t="s">
        <v>4</v>
      </c>
      <c r="H18" s="5" t="s">
        <v>3</v>
      </c>
      <c r="I18" s="5"/>
      <c r="J18" s="7"/>
      <c r="K18" s="28"/>
      <c r="L18" s="26"/>
      <c r="M18" s="5" t="s">
        <v>2</v>
      </c>
      <c r="N18" s="5"/>
      <c r="O18" s="17"/>
      <c r="P18" s="7" t="s">
        <v>1</v>
      </c>
      <c r="Q18" s="8"/>
      <c r="R18" s="24"/>
      <c r="S18" s="7" t="s">
        <v>1</v>
      </c>
      <c r="T18" s="1"/>
      <c r="W18" s="1" t="s">
        <v>53</v>
      </c>
      <c r="X18" s="1">
        <f t="shared" si="0"/>
        <v>0</v>
      </c>
    </row>
    <row r="19" spans="1:25" x14ac:dyDescent="0.2">
      <c r="A19" s="8">
        <v>44857</v>
      </c>
      <c r="B19" s="5" t="str">
        <f>VLOOKUP(WEEKDAY(A19,2),[1]списки!$G$3:$H$9,2)</f>
        <v>вс</v>
      </c>
      <c r="C19" s="5"/>
      <c r="D19" s="17"/>
      <c r="E19" s="29"/>
      <c r="F19" s="7"/>
      <c r="G19" s="5" t="s">
        <v>4</v>
      </c>
      <c r="H19" s="5" t="s">
        <v>3</v>
      </c>
      <c r="I19" s="5"/>
      <c r="J19" s="7"/>
      <c r="K19" s="28"/>
      <c r="L19" s="26"/>
      <c r="M19" s="5" t="s">
        <v>2</v>
      </c>
      <c r="N19" s="5"/>
      <c r="O19" s="17"/>
      <c r="P19" s="7" t="s">
        <v>1</v>
      </c>
      <c r="Q19" s="8"/>
      <c r="R19" s="24"/>
      <c r="S19" s="7" t="s">
        <v>1</v>
      </c>
      <c r="T19" s="10" t="s">
        <v>10</v>
      </c>
      <c r="V19" s="4" t="str">
        <f>Q1</f>
        <v>Л:зубы</v>
      </c>
      <c r="W19" s="1" t="s">
        <v>90</v>
      </c>
      <c r="X19" s="1" t="str">
        <f t="shared" si="0"/>
        <v>штрафы</v>
      </c>
    </row>
    <row r="20" spans="1:25" x14ac:dyDescent="0.2">
      <c r="A20" s="8">
        <v>44858</v>
      </c>
      <c r="B20" s="5" t="str">
        <f>VLOOKUP(WEEKDAY(A20,2),[1]списки!$G$3:$H$9,2)</f>
        <v>пн</v>
      </c>
      <c r="C20" s="5"/>
      <c r="D20" s="17"/>
      <c r="E20" s="29"/>
      <c r="F20" s="7"/>
      <c r="G20" s="5" t="s">
        <v>4</v>
      </c>
      <c r="H20" s="5" t="s">
        <v>3</v>
      </c>
      <c r="I20" s="5"/>
      <c r="J20" s="7"/>
      <c r="K20" s="28"/>
      <c r="L20" s="26"/>
      <c r="M20" s="5" t="s">
        <v>2</v>
      </c>
      <c r="N20" s="5"/>
      <c r="O20" s="17"/>
      <c r="P20" s="7" t="s">
        <v>1</v>
      </c>
      <c r="Q20" s="8"/>
      <c r="R20" s="24"/>
      <c r="S20" s="7" t="s">
        <v>1</v>
      </c>
      <c r="T20" s="2" t="s">
        <v>36</v>
      </c>
      <c r="V20" s="4" t="str">
        <f>R1</f>
        <v>Л:до23</v>
      </c>
      <c r="W20" s="1" t="s">
        <v>84</v>
      </c>
      <c r="X20" s="1" t="str">
        <f t="shared" si="0"/>
        <v>НОСКИ</v>
      </c>
      <c r="Y20" s="1" t="s">
        <v>63</v>
      </c>
    </row>
    <row r="21" spans="1:25" x14ac:dyDescent="0.2">
      <c r="A21" s="8">
        <v>44859</v>
      </c>
      <c r="B21" s="5" t="str">
        <f>VLOOKUP(WEEKDAY(A21,2),[1]списки!$G$3:$H$9,2)</f>
        <v>вт</v>
      </c>
      <c r="C21" s="5"/>
      <c r="D21" s="17"/>
      <c r="E21" s="29">
        <v>24</v>
      </c>
      <c r="F21" s="7"/>
      <c r="G21" s="5" t="s">
        <v>4</v>
      </c>
      <c r="H21" s="5" t="s">
        <v>3</v>
      </c>
      <c r="I21" s="5"/>
      <c r="J21" s="7"/>
      <c r="K21" s="28"/>
      <c r="L21" s="26"/>
      <c r="M21" s="5" t="s">
        <v>2</v>
      </c>
      <c r="N21" s="5"/>
      <c r="O21" s="17"/>
      <c r="P21" s="7" t="s">
        <v>1</v>
      </c>
      <c r="Q21" s="8"/>
      <c r="R21" s="24"/>
      <c r="S21" s="7" t="s">
        <v>1</v>
      </c>
      <c r="T21" s="2" t="s">
        <v>35</v>
      </c>
      <c r="V21" s="1" t="str">
        <f>S1</f>
        <v>Л:еда</v>
      </c>
      <c r="W21" s="1" t="s">
        <v>54</v>
      </c>
      <c r="X21" s="1" t="str">
        <f t="shared" si="0"/>
        <v>ЗАБЫВАШКА</v>
      </c>
      <c r="Y21" s="1" t="s">
        <v>56</v>
      </c>
    </row>
    <row r="22" spans="1:25" x14ac:dyDescent="0.2">
      <c r="A22" s="8">
        <v>44860</v>
      </c>
      <c r="B22" s="5" t="str">
        <f>VLOOKUP(WEEKDAY(A22,2),[1]списки!$G$3:$H$9,2)</f>
        <v>ср</v>
      </c>
      <c r="C22" s="5"/>
      <c r="D22" s="17"/>
      <c r="E22" s="29"/>
      <c r="F22" s="7"/>
      <c r="G22" s="5" t="s">
        <v>4</v>
      </c>
      <c r="H22" s="5" t="s">
        <v>3</v>
      </c>
      <c r="I22" s="5"/>
      <c r="J22" s="7"/>
      <c r="K22" s="28"/>
      <c r="L22" s="26"/>
      <c r="M22" s="5" t="s">
        <v>2</v>
      </c>
      <c r="N22" s="5"/>
      <c r="O22" s="17"/>
      <c r="P22" s="7" t="s">
        <v>1</v>
      </c>
      <c r="Q22" s="8"/>
      <c r="R22" s="24"/>
      <c r="S22" s="7" t="s">
        <v>1</v>
      </c>
      <c r="T22" s="1" t="s">
        <v>9</v>
      </c>
      <c r="W22" s="1" t="s">
        <v>55</v>
      </c>
      <c r="X22" s="1" t="str">
        <f t="shared" si="0"/>
        <v>РУГАНЬ</v>
      </c>
      <c r="Y22" s="1" t="s">
        <v>57</v>
      </c>
    </row>
    <row r="23" spans="1:25" x14ac:dyDescent="0.2">
      <c r="A23" s="8">
        <v>44861</v>
      </c>
      <c r="B23" s="5" t="str">
        <f>VLOOKUP(WEEKDAY(A23,2),[1]списки!$G$3:$H$9,2)</f>
        <v>чт</v>
      </c>
      <c r="C23" s="5"/>
      <c r="D23" s="17"/>
      <c r="E23" s="29">
        <v>24</v>
      </c>
      <c r="F23" s="7"/>
      <c r="G23" s="5" t="s">
        <v>4</v>
      </c>
      <c r="H23" s="5" t="s">
        <v>3</v>
      </c>
      <c r="I23" s="5"/>
      <c r="J23" s="7"/>
      <c r="K23" s="28"/>
      <c r="L23" s="26"/>
      <c r="M23" s="5" t="s">
        <v>2</v>
      </c>
      <c r="N23" s="5"/>
      <c r="O23" s="17"/>
      <c r="P23" s="7" t="s">
        <v>1</v>
      </c>
      <c r="Q23" s="8"/>
      <c r="R23" s="24"/>
      <c r="S23" s="7" t="s">
        <v>1</v>
      </c>
      <c r="T23" s="1" t="s">
        <v>8</v>
      </c>
      <c r="X23" s="1" t="str">
        <f t="shared" si="0"/>
        <v>РАСПРАВА</v>
      </c>
      <c r="Y23" s="1" t="s">
        <v>58</v>
      </c>
    </row>
    <row r="24" spans="1:25" x14ac:dyDescent="0.2">
      <c r="A24" s="8">
        <v>44862</v>
      </c>
      <c r="B24" s="5" t="str">
        <f>VLOOKUP(WEEKDAY(A24,2),[1]списки!$G$3:$H$9,2)</f>
        <v>пт</v>
      </c>
      <c r="C24" s="5"/>
      <c r="D24" s="17"/>
      <c r="E24" s="29">
        <v>8</v>
      </c>
      <c r="F24" s="7"/>
      <c r="G24" s="5" t="s">
        <v>4</v>
      </c>
      <c r="H24" s="5" t="s">
        <v>3</v>
      </c>
      <c r="I24" s="5"/>
      <c r="J24" s="7"/>
      <c r="K24" s="28"/>
      <c r="L24" s="26"/>
      <c r="M24" s="5" t="s">
        <v>2</v>
      </c>
      <c r="N24" s="5"/>
      <c r="O24" s="17"/>
      <c r="P24" s="7" t="s">
        <v>1</v>
      </c>
      <c r="Q24" s="8"/>
      <c r="R24" s="24"/>
      <c r="S24" s="7" t="s">
        <v>1</v>
      </c>
      <c r="T24" s="1" t="s">
        <v>7</v>
      </c>
      <c r="X24" s="1" t="str">
        <f t="shared" si="0"/>
        <v>ЧАШКА</v>
      </c>
      <c r="Y24" s="1" t="s">
        <v>59</v>
      </c>
    </row>
    <row r="25" spans="1:25" x14ac:dyDescent="0.2">
      <c r="A25" s="8">
        <v>44863</v>
      </c>
      <c r="B25" s="5" t="str">
        <f>VLOOKUP(WEEKDAY(A25,2),[1]списки!$G$3:$H$9,2)</f>
        <v>сб</v>
      </c>
      <c r="C25" s="5"/>
      <c r="D25" s="17"/>
      <c r="E25" s="29">
        <v>24</v>
      </c>
      <c r="F25" s="7"/>
      <c r="G25" s="5" t="s">
        <v>4</v>
      </c>
      <c r="H25" s="5" t="s">
        <v>3</v>
      </c>
      <c r="I25" s="5"/>
      <c r="J25" s="7"/>
      <c r="K25" s="28"/>
      <c r="L25" s="26"/>
      <c r="M25" s="5" t="s">
        <v>2</v>
      </c>
      <c r="N25" s="5"/>
      <c r="O25" s="17"/>
      <c r="P25" s="7" t="s">
        <v>1</v>
      </c>
      <c r="Q25" s="8"/>
      <c r="R25" s="24"/>
      <c r="S25" s="7" t="s">
        <v>1</v>
      </c>
      <c r="T25" s="1" t="s">
        <v>6</v>
      </c>
      <c r="X25" s="1" t="str">
        <f t="shared" si="0"/>
        <v>ВОЛОСЫ</v>
      </c>
      <c r="Y25" s="1" t="s">
        <v>60</v>
      </c>
    </row>
    <row r="26" spans="1:25" x14ac:dyDescent="0.2">
      <c r="A26" s="8">
        <v>44864</v>
      </c>
      <c r="B26" s="5" t="str">
        <f>VLOOKUP(WEEKDAY(A26,2),[1]списки!$G$3:$H$9,2)</f>
        <v>вс</v>
      </c>
      <c r="C26" s="5"/>
      <c r="D26" s="17"/>
      <c r="E26" s="29"/>
      <c r="F26" s="7"/>
      <c r="G26" s="5" t="s">
        <v>4</v>
      </c>
      <c r="H26" s="5" t="s">
        <v>3</v>
      </c>
      <c r="I26" s="5"/>
      <c r="J26" s="7"/>
      <c r="K26" s="28"/>
      <c r="L26" s="26"/>
      <c r="M26" s="5" t="s">
        <v>2</v>
      </c>
      <c r="N26" s="5"/>
      <c r="O26" s="17"/>
      <c r="P26" s="7" t="s">
        <v>1</v>
      </c>
      <c r="Q26" s="8"/>
      <c r="R26" s="24"/>
      <c r="S26" s="7" t="s">
        <v>1</v>
      </c>
      <c r="T26" s="1" t="s">
        <v>5</v>
      </c>
      <c r="X26" s="1" t="str">
        <f t="shared" si="0"/>
        <v>СОЖАЛЕНИЕ</v>
      </c>
      <c r="Y26" s="1" t="s">
        <v>61</v>
      </c>
    </row>
    <row r="27" spans="1:25" x14ac:dyDescent="0.2">
      <c r="A27" s="8">
        <v>44865</v>
      </c>
      <c r="B27" s="5" t="str">
        <f>VLOOKUP(WEEKDAY(A27,2),[1]списки!$G$3:$H$9,2)</f>
        <v>пн</v>
      </c>
      <c r="C27" s="5"/>
      <c r="D27" s="17"/>
      <c r="E27" s="29"/>
      <c r="F27" s="7"/>
      <c r="G27" s="5" t="s">
        <v>4</v>
      </c>
      <c r="H27" s="5" t="s">
        <v>3</v>
      </c>
      <c r="I27" s="5"/>
      <c r="J27" s="7"/>
      <c r="K27" s="28"/>
      <c r="L27" s="26"/>
      <c r="M27" s="5" t="s">
        <v>2</v>
      </c>
      <c r="N27" s="5"/>
      <c r="O27" s="17"/>
      <c r="P27" s="7" t="s">
        <v>1</v>
      </c>
      <c r="Q27" s="8"/>
      <c r="R27" s="24"/>
      <c r="S27" s="7" t="s">
        <v>1</v>
      </c>
      <c r="T27" s="6" t="s">
        <v>0</v>
      </c>
      <c r="X27" s="1" t="str">
        <f t="shared" si="0"/>
        <v>В МАСЛЕ</v>
      </c>
      <c r="Y27" s="1" t="s">
        <v>62</v>
      </c>
    </row>
  </sheetData>
  <conditionalFormatting sqref="W18 W14 V1:W6 X33:XFD1048576 X28:Z32 AA8:XFD32 AC1:XFD7 Z1:AA7 T3:T4 A1:T2 V8:W13 V15:W17 A2:S1048576 T6:T8 T33:U1048576 U20:U24 U31:U32 U13:U18 Y16:Y18 Z8:Z27 Y20:Y27 V19 V20:W20 V24:W1048576 V21:V23 W21:W22">
    <cfRule type="containsText" dxfId="4" priority="3" operator="containsText" text="ТЕЩА">
      <formula>NOT(ISERROR(SEARCH("ТЕЩА",A1)))</formula>
    </cfRule>
    <cfRule type="containsText" dxfId="3" priority="4" operator="containsText" text="ДОМ">
      <formula>NOT(ISERROR(SEARCH("ДОМ",A1)))</formula>
    </cfRule>
    <cfRule type="containsText" dxfId="2" priority="5" operator="containsText" text="САД">
      <formula>NOT(ISERROR(SEARCH("САД",A1)))</formula>
    </cfRule>
  </conditionalFormatting>
  <conditionalFormatting sqref="T22:T27 T16:T19">
    <cfRule type="containsText" dxfId="1" priority="1" operator="containsText" text="ТЕЩА">
      <formula>NOT(ISERROR(SEARCH("ТЕЩА",T16)))</formula>
    </cfRule>
    <cfRule type="containsText" dxfId="0" priority="2" operator="containsText" text="дома">
      <formula>NOT(ISERROR(SEARCH("дома",T16)))</formula>
    </cfRule>
  </conditionalFormatting>
  <pageMargins left="0.25" right="0.25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2"/>
  <sheetViews>
    <sheetView tabSelected="1" topLeftCell="A5" workbookViewId="0">
      <selection activeCell="I30" sqref="I30"/>
    </sheetView>
  </sheetViews>
  <sheetFormatPr defaultRowHeight="15" x14ac:dyDescent="0.25"/>
  <cols>
    <col min="1" max="1" width="5.5703125" style="20" bestFit="1" customWidth="1"/>
    <col min="2" max="2" width="4.5703125" style="20" bestFit="1" customWidth="1"/>
    <col min="3" max="3" width="5.42578125" bestFit="1" customWidth="1"/>
    <col min="4" max="4" width="6.28515625" bestFit="1" customWidth="1"/>
    <col min="5" max="5" width="6.5703125" bestFit="1" customWidth="1"/>
    <col min="6" max="6" width="6.28515625" bestFit="1" customWidth="1"/>
    <col min="7" max="7" width="12.140625" bestFit="1" customWidth="1"/>
    <col min="8" max="8" width="7.140625" bestFit="1" customWidth="1"/>
    <col min="9" max="9" width="11.85546875" bestFit="1" customWidth="1"/>
    <col min="10" max="10" width="7.85546875" bestFit="1" customWidth="1"/>
    <col min="11" max="11" width="6.42578125" bestFit="1" customWidth="1"/>
    <col min="12" max="13" width="10.140625" bestFit="1" customWidth="1"/>
    <col min="14" max="14" width="4.7109375" bestFit="1" customWidth="1"/>
    <col min="15" max="15" width="6.140625" bestFit="1" customWidth="1"/>
    <col min="16" max="16" width="11.85546875" bestFit="1" customWidth="1"/>
    <col min="17" max="17" width="7.28515625" bestFit="1" customWidth="1"/>
    <col min="18" max="18" width="6.42578125" bestFit="1" customWidth="1"/>
    <col min="19" max="19" width="8.42578125" bestFit="1" customWidth="1"/>
    <col min="20" max="20" width="7.7109375" bestFit="1" customWidth="1"/>
    <col min="21" max="21" width="11.7109375" bestFit="1" customWidth="1"/>
  </cols>
  <sheetData>
    <row r="1" spans="1:23" ht="14.25" customHeight="1" x14ac:dyDescent="0.25">
      <c r="A1" s="20" t="str">
        <f>INDEX('таблица на холод'!$W$1:$W$22,1)</f>
        <v>DATE</v>
      </c>
      <c r="B1" s="20" t="s">
        <v>75</v>
      </c>
      <c r="C1" t="str">
        <f>INDEX('таблица на холод'!$W$1:$W$24,MATCH(A1,'таблица на холод'!$W$1:$W$24,0)+1)</f>
        <v>MOD</v>
      </c>
      <c r="D1" t="str">
        <f>INDEX('таблица на холод'!$W$1:$W$24,MATCH(C1,'таблица на холод'!$W$1:$W$24,0)+1)</f>
        <v>WEAK</v>
      </c>
      <c r="E1" t="str">
        <f>INDEX('таблица на холод'!$W$1:$W$24,MATCH(D1,'таблица на холод'!$W$1:$W$24,0)+1)</f>
        <v>DUTY</v>
      </c>
      <c r="F1" t="str">
        <f>INDEX('таблица на холод'!$W$1:$W$24,MATCH(E1,'таблица на холод'!$W$1:$W$24,0)+1)</f>
        <v>A:BED</v>
      </c>
      <c r="G1" t="str">
        <f>INDEX('таблица на холод'!$W$1:$W$24,MATCH(F1,'таблица на холод'!$W$1:$W$24,0)+1)</f>
        <v>STROLL MOD</v>
      </c>
      <c r="H1" t="str">
        <f>INDEX('таблица на холод'!$W$1:$W$24,MATCH(G1,'таблица на холод'!$W$1:$W$24,0)+1)</f>
        <v>Z:VELO</v>
      </c>
      <c r="I1" t="str">
        <f>INDEX('таблица на холод'!$W$1:$W$24,MATCH(H1,'таблица на холод'!$W$1:$W$24,0)+1)</f>
        <v>Z:SLEEPTIME</v>
      </c>
      <c r="J1" t="str">
        <f>INDEX('таблица на холод'!$W$1:$W$24,MATCH(I1,'таблица на холод'!$W$1:$W$24,0)+1)</f>
        <v>Z:TEETH</v>
      </c>
      <c r="K1" t="str">
        <f>INDEX('таблица на холод'!$W$1:$W$24,MATCH(J1,'таблица на холод'!$W$1:$W$24,0)+1)</f>
        <v>Z:TELE</v>
      </c>
      <c r="L1" t="str">
        <f>INDEX('таблица на холод'!$W$1:$W$24,MATCH(K1,'таблица на холод'!$W$1:$W$24,0)+1)</f>
        <v>F:KITCHEN</v>
      </c>
      <c r="M1" t="str">
        <f>INDEX('таблица на холод'!$W$1:$W$24,MATCH(L1,'таблица на холод'!$W$1:$W$24,0)+1)</f>
        <v>E:HYDIENE</v>
      </c>
      <c r="N1" t="str">
        <f>INDEX('таблица на холод'!$W$1:$W$24,MATCH(M1,'таблица на холод'!$W$1:$W$24,0)+1)</f>
        <v>E:PY</v>
      </c>
      <c r="O1" t="str">
        <f>INDEX('таблица на холод'!$W$1:$W$24,MATCH(N1,'таблица на холод'!$W$1:$W$24,0)+1)</f>
        <v>E:VIM</v>
      </c>
      <c r="P1" t="str">
        <f>INDEX('таблица на холод'!$W$1:$W$24,MATCH(O1,'таблица на холод'!$W$1:$W$24,0)+1)</f>
        <v>E:SLEEPTIME</v>
      </c>
      <c r="Q1" t="str">
        <f>INDEX('таблица на холод'!$W$1:$W$24,MATCH(P1,'таблица на холод'!$W$1:$W$24,0)+1)</f>
        <v>E:PLAN</v>
      </c>
      <c r="R1" t="str">
        <f>INDEX('таблица на холод'!$W$1:$W$24,MATCH(Q1,'таблица на холод'!$W$1:$W$24,0)+1)</f>
        <v>E:DIET</v>
      </c>
      <c r="S1" t="str">
        <f>INDEX('таблица на холод'!$W$1:$W$24,MATCH(R1,'таблица на холод'!$W$1:$W$24,0)+1)</f>
        <v>E:MEALS</v>
      </c>
      <c r="T1" t="str">
        <f>INDEX('таблица на холод'!$W$1:$W$24,MATCH(S1,'таблица на холод'!$W$1:$W$24,0)+1)</f>
        <v>L:TEETH</v>
      </c>
      <c r="U1" t="str">
        <f>INDEX('таблица на холод'!$W$1:$W$24,MATCH(T1,'таблица на холод'!$W$1:$W$24,0)+1)</f>
        <v>L:SLEEPTIME</v>
      </c>
      <c r="V1" t="str">
        <f>INDEX('таблица на холод'!$W$1:$W$24,MATCH(U1,'таблица на холод'!$W$1:$W$24,0)+1)</f>
        <v>L:DIET</v>
      </c>
      <c r="W1" t="str">
        <f>INDEX('таблица на холод'!$W$1:$W$24,MATCH(V1,'таблица на холод'!$W$1:$W$24,0)+1)</f>
        <v>L:MEALS</v>
      </c>
    </row>
    <row r="2" spans="1:23" x14ac:dyDescent="0.25">
      <c r="A2" s="20">
        <f>INDEX('таблица на холод'!A:A,2)</f>
        <v>44840</v>
      </c>
      <c r="B2" s="22">
        <f>WEEKDAY(A2,2)</f>
        <v>4</v>
      </c>
      <c r="C2" s="20" t="s">
        <v>88</v>
      </c>
      <c r="D2">
        <v>1</v>
      </c>
      <c r="E2" s="22" t="str">
        <f>IF(INDEX('таблица на холод'!E:E,MATCH(vedomost!A2,'таблица на холод'!A:A))=0,"",INDEX('таблица на холод'!E:E,MATCH(vedomost!A2,'таблица на холод'!A:A)))</f>
        <v/>
      </c>
      <c r="I2">
        <v>22</v>
      </c>
      <c r="J2" t="s">
        <v>89</v>
      </c>
      <c r="L2" t="s">
        <v>89</v>
      </c>
      <c r="M2" t="s">
        <v>89</v>
      </c>
      <c r="Q2" t="s">
        <v>89</v>
      </c>
      <c r="R2" t="s">
        <v>89</v>
      </c>
      <c r="S2">
        <v>3</v>
      </c>
      <c r="V2" t="s">
        <v>89</v>
      </c>
    </row>
    <row r="3" spans="1:23" x14ac:dyDescent="0.25">
      <c r="A3" s="20">
        <f>INDEX('таблица на холод'!A:A,MATCH(A2,'таблица на холод'!A:A)+1)</f>
        <v>44841</v>
      </c>
      <c r="B3" s="22">
        <f t="shared" ref="B3:B27" si="0">WEEKDAY(A3,2)</f>
        <v>5</v>
      </c>
      <c r="C3" s="20" t="s">
        <v>88</v>
      </c>
      <c r="D3">
        <v>1</v>
      </c>
      <c r="E3" s="22">
        <f>IF(INDEX('таблица на холод'!E:E,MATCH(vedomost!A3,'таблица на холод'!A:A))=0,"",INDEX('таблица на холод'!E:E,MATCH(vedomost!A3,'таблица на холод'!A:A)))</f>
        <v>24</v>
      </c>
      <c r="F3" t="s">
        <v>89</v>
      </c>
      <c r="G3">
        <v>2</v>
      </c>
      <c r="J3" t="s">
        <v>89</v>
      </c>
      <c r="P3" t="s">
        <v>89</v>
      </c>
      <c r="Q3" t="s">
        <v>89</v>
      </c>
      <c r="R3" t="s">
        <v>89</v>
      </c>
      <c r="S3">
        <v>4</v>
      </c>
      <c r="T3" t="s">
        <v>89</v>
      </c>
    </row>
    <row r="4" spans="1:23" x14ac:dyDescent="0.25">
      <c r="A4" s="20">
        <f>INDEX('таблица на холод'!$A:$A,MATCH(A3,'таблица на холод'!$A:$A)+1)</f>
        <v>44842</v>
      </c>
      <c r="B4" s="22">
        <f t="shared" si="0"/>
        <v>6</v>
      </c>
      <c r="D4">
        <v>1</v>
      </c>
      <c r="E4" s="22" t="str">
        <f>IF(INDEX('таблица на холод'!E:E,MATCH(vedomost!A4,'таблица на холод'!A:A))=0,"",INDEX('таблица на холод'!E:E,MATCH(vedomost!A4,'таблица на холод'!A:A)))</f>
        <v/>
      </c>
      <c r="I4">
        <v>21</v>
      </c>
      <c r="K4" t="s">
        <v>89</v>
      </c>
      <c r="L4" t="s">
        <v>89</v>
      </c>
      <c r="M4" t="s">
        <v>89</v>
      </c>
      <c r="Q4" t="s">
        <v>89</v>
      </c>
      <c r="R4" t="s">
        <v>89</v>
      </c>
      <c r="S4">
        <v>2</v>
      </c>
      <c r="T4" t="s">
        <v>89</v>
      </c>
      <c r="W4">
        <v>1</v>
      </c>
    </row>
    <row r="5" spans="1:23" x14ac:dyDescent="0.25">
      <c r="A5" s="20">
        <f>INDEX('таблица на холод'!$A:$A,MATCH(A4,'таблица на холод'!$A:$A)+1)</f>
        <v>44843</v>
      </c>
      <c r="B5" s="22">
        <f t="shared" si="0"/>
        <v>7</v>
      </c>
      <c r="D5">
        <v>1</v>
      </c>
      <c r="E5" s="22" t="str">
        <f>IF(INDEX('таблица на холод'!E:E,MATCH(vedomost!A5,'таблица на холод'!A:A))=0,"",INDEX('таблица на холод'!E:E,MATCH(vedomost!A5,'таблица на холод'!A:A)))</f>
        <v/>
      </c>
      <c r="G5">
        <v>1</v>
      </c>
      <c r="I5">
        <v>22</v>
      </c>
      <c r="J5" t="s">
        <v>89</v>
      </c>
      <c r="K5" t="s">
        <v>89</v>
      </c>
      <c r="L5" t="s">
        <v>89</v>
      </c>
      <c r="M5" t="s">
        <v>89</v>
      </c>
      <c r="Q5" t="s">
        <v>89</v>
      </c>
      <c r="S5">
        <v>1</v>
      </c>
      <c r="W5">
        <v>1</v>
      </c>
    </row>
    <row r="6" spans="1:23" x14ac:dyDescent="0.25">
      <c r="A6" s="20">
        <f>INDEX('таблица на холод'!$A:$A,MATCH(A5,'таблица на холод'!$A:$A)+1)</f>
        <v>44844</v>
      </c>
      <c r="B6" s="22">
        <f t="shared" si="0"/>
        <v>1</v>
      </c>
      <c r="C6" t="s">
        <v>88</v>
      </c>
      <c r="D6">
        <v>1</v>
      </c>
      <c r="E6" s="22">
        <f>IF(INDEX('таблица на холод'!E:E,MATCH(vedomost!A6,'таблица на холод'!A:A))=0,"",INDEX('таблица на холод'!E:E,MATCH(vedomost!A6,'таблица на холод'!A:A)))</f>
        <v>24</v>
      </c>
      <c r="G6">
        <v>1</v>
      </c>
      <c r="J6" t="s">
        <v>89</v>
      </c>
      <c r="L6" t="s">
        <v>89</v>
      </c>
      <c r="M6" t="s">
        <v>89</v>
      </c>
      <c r="Q6" t="s">
        <v>89</v>
      </c>
      <c r="R6" t="s">
        <v>89</v>
      </c>
      <c r="S6">
        <v>3</v>
      </c>
    </row>
    <row r="7" spans="1:23" x14ac:dyDescent="0.25">
      <c r="A7" s="20">
        <f>INDEX('таблица на холод'!$A:$A,MATCH(A6,'таблица на холод'!$A:$A)+1)</f>
        <v>44845</v>
      </c>
      <c r="B7" s="22">
        <f t="shared" si="0"/>
        <v>2</v>
      </c>
      <c r="C7" t="s">
        <v>88</v>
      </c>
      <c r="E7" s="22" t="str">
        <f>IF(INDEX('таблица на холод'!E:E,MATCH(vedomost!A7,'таблица на холод'!A:A))=0,"",INDEX('таблица на холод'!E:E,MATCH(vedomost!A7,'таблица на холод'!A:A)))</f>
        <v/>
      </c>
      <c r="I7">
        <v>22</v>
      </c>
      <c r="J7" t="s">
        <v>89</v>
      </c>
      <c r="L7" t="s">
        <v>89</v>
      </c>
      <c r="M7" t="s">
        <v>89</v>
      </c>
      <c r="P7" t="s">
        <v>89</v>
      </c>
      <c r="Q7" t="s">
        <v>89</v>
      </c>
      <c r="R7" t="s">
        <v>89</v>
      </c>
      <c r="S7">
        <v>3</v>
      </c>
      <c r="T7" t="s">
        <v>89</v>
      </c>
      <c r="U7" t="s">
        <v>89</v>
      </c>
    </row>
    <row r="8" spans="1:23" x14ac:dyDescent="0.25">
      <c r="A8" s="20">
        <f>INDEX('таблица на холод'!$A:$A,MATCH(A7,'таблица на холод'!$A:$A)+1)</f>
        <v>44846</v>
      </c>
      <c r="B8" s="22">
        <f t="shared" si="0"/>
        <v>3</v>
      </c>
      <c r="C8" t="s">
        <v>88</v>
      </c>
      <c r="E8" s="22" t="str">
        <f>IF(INDEX('таблица на холод'!E:E,MATCH(vedomost!A8,'таблица на холод'!A:A))=0,"",INDEX('таблица на холод'!E:E,MATCH(vedomost!A8,'таблица на холод'!A:A)))</f>
        <v/>
      </c>
      <c r="F8" t="s">
        <v>89</v>
      </c>
      <c r="I8">
        <v>22</v>
      </c>
      <c r="J8" t="s">
        <v>89</v>
      </c>
      <c r="K8" t="s">
        <v>89</v>
      </c>
      <c r="M8" t="s">
        <v>89</v>
      </c>
      <c r="P8" t="s">
        <v>89</v>
      </c>
      <c r="Q8" t="s">
        <v>89</v>
      </c>
      <c r="S8">
        <v>3</v>
      </c>
      <c r="V8" t="s">
        <v>89</v>
      </c>
      <c r="W8">
        <v>1</v>
      </c>
    </row>
    <row r="9" spans="1:23" x14ac:dyDescent="0.25">
      <c r="A9" s="20">
        <f>INDEX('таблица на холод'!$A:$A,MATCH(A8,'таблица на холод'!$A:$A)+1)</f>
        <v>44847</v>
      </c>
      <c r="B9" s="22">
        <f t="shared" si="0"/>
        <v>4</v>
      </c>
      <c r="C9" t="s">
        <v>88</v>
      </c>
      <c r="E9" s="22">
        <f>IF(INDEX('таблица на холод'!E:E,MATCH(vedomost!A9,'таблица на холод'!A:A))=0,"",INDEX('таблица на холод'!E:E,MATCH(vedomost!A9,'таблица на холод'!A:A)))</f>
        <v>24</v>
      </c>
      <c r="I9">
        <v>22</v>
      </c>
      <c r="J9" t="s">
        <v>89</v>
      </c>
      <c r="L9" t="s">
        <v>89</v>
      </c>
      <c r="P9" t="s">
        <v>89</v>
      </c>
      <c r="Q9" t="s">
        <v>89</v>
      </c>
      <c r="S9">
        <v>3</v>
      </c>
      <c r="U9" t="s">
        <v>89</v>
      </c>
      <c r="V9" t="s">
        <v>89</v>
      </c>
    </row>
    <row r="10" spans="1:23" x14ac:dyDescent="0.25">
      <c r="A10" s="20">
        <f>INDEX('таблица на холод'!$A:$A,MATCH(A9,'таблица на холод'!$A:$A)+1)</f>
        <v>44848</v>
      </c>
      <c r="B10" s="22">
        <f t="shared" si="0"/>
        <v>5</v>
      </c>
      <c r="C10" t="s">
        <v>88</v>
      </c>
      <c r="E10" s="22" t="str">
        <f>IF(INDEX('таблица на холод'!E:E,MATCH(vedomost!A10,'таблица на холод'!A:A))=0,"",INDEX('таблица на холод'!E:E,MATCH(vedomost!A10,'таблица на холод'!A:A)))</f>
        <v/>
      </c>
      <c r="F10" t="s">
        <v>89</v>
      </c>
      <c r="I10">
        <v>22</v>
      </c>
      <c r="J10" t="s">
        <v>89</v>
      </c>
      <c r="K10" t="s">
        <v>89</v>
      </c>
      <c r="M10" t="s">
        <v>89</v>
      </c>
      <c r="Q10" t="s">
        <v>89</v>
      </c>
      <c r="S10">
        <v>3</v>
      </c>
      <c r="T10" t="s">
        <v>89</v>
      </c>
      <c r="V10" t="s">
        <v>89</v>
      </c>
    </row>
    <row r="11" spans="1:23" x14ac:dyDescent="0.25">
      <c r="A11" s="20">
        <f>INDEX('таблица на холод'!$A:$A,MATCH(A10,'таблица на холод'!$A:$A)+1)</f>
        <v>44849</v>
      </c>
      <c r="B11" s="22">
        <f t="shared" si="0"/>
        <v>6</v>
      </c>
      <c r="E11" s="22" t="str">
        <f>IF(INDEX('таблица на холод'!E:E,MATCH(vedomost!A11,'таблица на холод'!A:A))=0,"",INDEX('таблица на холод'!E:E,MATCH(vedomost!A11,'таблица на холод'!A:A)))</f>
        <v/>
      </c>
      <c r="G11">
        <v>1</v>
      </c>
      <c r="I11">
        <v>22</v>
      </c>
      <c r="K11" t="s">
        <v>89</v>
      </c>
      <c r="M11" t="s">
        <v>89</v>
      </c>
      <c r="P11" t="s">
        <v>89</v>
      </c>
      <c r="S11">
        <v>1</v>
      </c>
    </row>
    <row r="12" spans="1:23" x14ac:dyDescent="0.25">
      <c r="A12" s="20">
        <f>INDEX('таблица на холод'!$A:$A,MATCH(A11,'таблица на холод'!$A:$A)+1)</f>
        <v>44850</v>
      </c>
      <c r="B12" s="22">
        <f t="shared" si="0"/>
        <v>7</v>
      </c>
      <c r="E12" s="22">
        <f>IF(INDEX('таблица на холод'!E:E,MATCH(vedomost!A12,'таблица на холод'!A:A))=0,"",INDEX('таблица на холод'!E:E,MATCH(vedomost!A12,'таблица на холод'!A:A)))</f>
        <v>24</v>
      </c>
      <c r="I12">
        <v>22</v>
      </c>
      <c r="J12" t="s">
        <v>89</v>
      </c>
      <c r="Q12" t="s">
        <v>89</v>
      </c>
      <c r="R12" t="s">
        <v>89</v>
      </c>
      <c r="S12">
        <v>4</v>
      </c>
    </row>
    <row r="13" spans="1:23" x14ac:dyDescent="0.25">
      <c r="A13" s="20">
        <f>INDEX('таблица на холод'!$A:$A,MATCH(A12,'таблица на холод'!$A:$A)+1)</f>
        <v>44851</v>
      </c>
      <c r="B13" s="22">
        <f t="shared" si="0"/>
        <v>1</v>
      </c>
      <c r="C13" t="s">
        <v>88</v>
      </c>
      <c r="E13" s="22">
        <f>IF(INDEX('таблица на холод'!E:E,MATCH(vedomost!A13,'таблица на холод'!A:A))=0,"",INDEX('таблица на холод'!E:E,MATCH(vedomost!A13,'таблица на холод'!A:A)))</f>
        <v>8</v>
      </c>
      <c r="G13">
        <v>1</v>
      </c>
      <c r="I13">
        <v>21</v>
      </c>
      <c r="J13" t="s">
        <v>89</v>
      </c>
      <c r="K13" t="s">
        <v>89</v>
      </c>
      <c r="L13" t="s">
        <v>89</v>
      </c>
      <c r="M13" t="s">
        <v>89</v>
      </c>
      <c r="Q13" t="s">
        <v>89</v>
      </c>
      <c r="R13" t="s">
        <v>89</v>
      </c>
      <c r="S13">
        <v>3</v>
      </c>
      <c r="U13" t="s">
        <v>89</v>
      </c>
    </row>
    <row r="14" spans="1:23" x14ac:dyDescent="0.25">
      <c r="A14" s="20">
        <f>INDEX('таблица на холод'!$A:$A,MATCH(A13,'таблица на холод'!$A:$A)+1)</f>
        <v>44852</v>
      </c>
      <c r="B14" s="22">
        <f t="shared" si="0"/>
        <v>2</v>
      </c>
      <c r="C14" t="s">
        <v>88</v>
      </c>
      <c r="E14" s="22" t="str">
        <f>IF(INDEX('таблица на холод'!E:E,MATCH(vedomost!A14,'таблица на холод'!A:A))=0,"",INDEX('таблица на холод'!E:E,MATCH(vedomost!A14,'таблица на холод'!A:A)))</f>
        <v/>
      </c>
      <c r="F14" t="s">
        <v>89</v>
      </c>
      <c r="I14">
        <v>22</v>
      </c>
      <c r="J14" t="s">
        <v>89</v>
      </c>
      <c r="Q14" t="s">
        <v>89</v>
      </c>
      <c r="R14" t="s">
        <v>89</v>
      </c>
      <c r="S14">
        <v>1</v>
      </c>
      <c r="T14" t="s">
        <v>89</v>
      </c>
    </row>
    <row r="15" spans="1:23" x14ac:dyDescent="0.25">
      <c r="A15" s="20">
        <f>INDEX('таблица на холод'!$A:$A,MATCH(A14,'таблица на холод'!$A:$A)+1)</f>
        <v>44853</v>
      </c>
      <c r="B15" s="22">
        <f t="shared" si="0"/>
        <v>3</v>
      </c>
      <c r="C15" t="s">
        <v>88</v>
      </c>
      <c r="E15" s="22">
        <f>IF(INDEX('таблица на холод'!E:E,MATCH(vedomost!A15,'таблица на холод'!A:A))=0,"",INDEX('таблица на холод'!E:E,MATCH(vedomost!A15,'таблица на холод'!A:A)))</f>
        <v>24</v>
      </c>
      <c r="J15" t="s">
        <v>89</v>
      </c>
      <c r="M15" t="s">
        <v>89</v>
      </c>
      <c r="P15" t="s">
        <v>89</v>
      </c>
      <c r="Q15" t="s">
        <v>89</v>
      </c>
      <c r="R15" t="s">
        <v>89</v>
      </c>
      <c r="S15">
        <v>2</v>
      </c>
      <c r="W15">
        <v>2</v>
      </c>
    </row>
    <row r="16" spans="1:23" x14ac:dyDescent="0.25">
      <c r="A16" s="20">
        <f>INDEX('таблица на холод'!$A:$A,MATCH(A15,'таблица на холод'!$A:$A)+1)</f>
        <v>44854</v>
      </c>
      <c r="B16" s="22">
        <f t="shared" si="0"/>
        <v>4</v>
      </c>
      <c r="C16" t="s">
        <v>88</v>
      </c>
      <c r="E16" s="22" t="str">
        <f>IF(INDEX('таблица на холод'!E:E,MATCH(vedomost!A16,'таблица на холод'!A:A))=0,"",INDEX('таблица на холод'!E:E,MATCH(vedomost!A16,'таблица на холод'!A:A)))</f>
        <v/>
      </c>
      <c r="I16">
        <v>22</v>
      </c>
      <c r="J16" t="s">
        <v>89</v>
      </c>
      <c r="K16" t="s">
        <v>89</v>
      </c>
      <c r="L16" t="s">
        <v>89</v>
      </c>
      <c r="M16" t="s">
        <v>89</v>
      </c>
      <c r="P16" t="s">
        <v>89</v>
      </c>
      <c r="Q16" t="s">
        <v>89</v>
      </c>
      <c r="R16" t="s">
        <v>89</v>
      </c>
      <c r="S16">
        <v>2</v>
      </c>
      <c r="V16" t="s">
        <v>89</v>
      </c>
    </row>
    <row r="17" spans="1:23" x14ac:dyDescent="0.25">
      <c r="A17" s="20">
        <f>INDEX('таблица на холод'!$A:$A,MATCH(A16,'таблица на холод'!$A:$A)+1)</f>
        <v>44855</v>
      </c>
      <c r="B17" s="22">
        <f t="shared" si="0"/>
        <v>5</v>
      </c>
      <c r="C17" t="s">
        <v>88</v>
      </c>
      <c r="E17" s="22" t="str">
        <f>IF(INDEX('таблица на холод'!E:E,MATCH(vedomost!A17,'таблица на холод'!A:A))=0,"",INDEX('таблица на холод'!E:E,MATCH(vedomost!A17,'таблица на холод'!A:A)))</f>
        <v/>
      </c>
      <c r="F17" t="s">
        <v>89</v>
      </c>
      <c r="G17">
        <v>1</v>
      </c>
      <c r="I17">
        <v>22</v>
      </c>
      <c r="J17" t="s">
        <v>89</v>
      </c>
      <c r="L17" t="s">
        <v>89</v>
      </c>
      <c r="M17" t="s">
        <v>89</v>
      </c>
      <c r="Q17" t="s">
        <v>89</v>
      </c>
      <c r="S17">
        <v>2</v>
      </c>
      <c r="T17" t="s">
        <v>89</v>
      </c>
      <c r="V17" t="s">
        <v>89</v>
      </c>
      <c r="W17">
        <v>1</v>
      </c>
    </row>
    <row r="18" spans="1:23" x14ac:dyDescent="0.25">
      <c r="A18" s="20">
        <f>INDEX('таблица на холод'!$A:$A,MATCH(A17,'таблица на холод'!$A:$A)+1)</f>
        <v>44856</v>
      </c>
      <c r="B18" s="22">
        <f t="shared" si="0"/>
        <v>6</v>
      </c>
      <c r="E18" s="22">
        <f>IF(INDEX('таблица на холод'!E:E,MATCH(vedomost!A18,'таблица на холод'!A:A))=0,"",INDEX('таблица на холод'!E:E,MATCH(vedomost!A18,'таблица на холод'!A:A)))</f>
        <v>24</v>
      </c>
      <c r="I18">
        <v>22</v>
      </c>
      <c r="N18" t="s">
        <v>89</v>
      </c>
      <c r="O18" t="s">
        <v>89</v>
      </c>
      <c r="R18" t="s">
        <v>89</v>
      </c>
      <c r="T18" t="s">
        <v>89</v>
      </c>
    </row>
    <row r="19" spans="1:23" x14ac:dyDescent="0.25">
      <c r="A19" s="20">
        <f>INDEX('таблица на холод'!$A:$A,MATCH(A18,'таблица на холод'!$A:$A)+1)</f>
        <v>44857</v>
      </c>
      <c r="B19" s="22">
        <f t="shared" si="0"/>
        <v>7</v>
      </c>
      <c r="E19" s="22" t="str">
        <f>IF(INDEX('таблица на холод'!E:E,MATCH(vedomost!A19,'таблица на холод'!A:A))=0,"",INDEX('таблица на холод'!E:E,MATCH(vedomost!A19,'таблица на холод'!A:A)))</f>
        <v/>
      </c>
      <c r="J19" t="s">
        <v>89</v>
      </c>
      <c r="K19" t="s">
        <v>89</v>
      </c>
      <c r="L19" t="s">
        <v>89</v>
      </c>
      <c r="M19" t="s">
        <v>89</v>
      </c>
      <c r="P19" t="s">
        <v>89</v>
      </c>
      <c r="Q19" t="s">
        <v>89</v>
      </c>
      <c r="R19" t="s">
        <v>89</v>
      </c>
    </row>
    <row r="20" spans="1:23" x14ac:dyDescent="0.25">
      <c r="A20" s="20">
        <f>INDEX('таблица на холод'!$A:$A,MATCH(A19,'таблица на холод'!$A:$A)+1)</f>
        <v>44858</v>
      </c>
      <c r="B20" s="22">
        <f t="shared" si="0"/>
        <v>1</v>
      </c>
      <c r="C20" t="s">
        <v>88</v>
      </c>
      <c r="E20" s="22" t="str">
        <f>IF(INDEX('таблица на холод'!E:E,MATCH(vedomost!A20,'таблица на холод'!A:A))=0,"",INDEX('таблица на холод'!E:E,MATCH(vedomost!A20,'таблица на холод'!A:A)))</f>
        <v/>
      </c>
      <c r="F20" t="s">
        <v>89</v>
      </c>
      <c r="I20">
        <v>22</v>
      </c>
      <c r="J20" t="s">
        <v>89</v>
      </c>
      <c r="K20" t="s">
        <v>89</v>
      </c>
      <c r="L20" t="s">
        <v>89</v>
      </c>
      <c r="Q20" t="s">
        <v>89</v>
      </c>
      <c r="T20" t="s">
        <v>89</v>
      </c>
    </row>
    <row r="21" spans="1:23" x14ac:dyDescent="0.25">
      <c r="A21" s="20">
        <f>INDEX('таблица на холод'!$A:$A,MATCH(A20,'таблица на холод'!$A:$A)+1)</f>
        <v>44859</v>
      </c>
      <c r="B21" s="22">
        <f t="shared" si="0"/>
        <v>2</v>
      </c>
      <c r="C21" t="s">
        <v>88</v>
      </c>
      <c r="E21" s="22">
        <f>IF(INDEX('таблица на холод'!E:E,MATCH(vedomost!A21,'таблица на холод'!A:A))=0,"",INDEX('таблица на холод'!E:E,MATCH(vedomost!A21,'таблица на холод'!A:A)))</f>
        <v>24</v>
      </c>
      <c r="F21" t="s">
        <v>89</v>
      </c>
      <c r="I21">
        <v>22</v>
      </c>
      <c r="J21" t="s">
        <v>89</v>
      </c>
      <c r="K21" t="s">
        <v>89</v>
      </c>
      <c r="Q21" t="s">
        <v>89</v>
      </c>
    </row>
    <row r="22" spans="1:23" x14ac:dyDescent="0.25">
      <c r="A22" s="20">
        <f>INDEX('таблица на холод'!$A:$A,MATCH(A21,'таблица на холод'!$A:$A)+1)</f>
        <v>44860</v>
      </c>
      <c r="B22" s="22">
        <f t="shared" si="0"/>
        <v>3</v>
      </c>
      <c r="C22" t="s">
        <v>88</v>
      </c>
      <c r="E22" s="22" t="str">
        <f>IF(INDEX('таблица на холод'!E:E,MATCH(vedomost!A22,'таблица на холод'!A:A))=0,"",INDEX('таблица на холод'!E:E,MATCH(vedomost!A22,'таблица на холод'!A:A)))</f>
        <v/>
      </c>
      <c r="J22" t="s">
        <v>89</v>
      </c>
      <c r="M22" t="s">
        <v>89</v>
      </c>
      <c r="T22" t="s">
        <v>89</v>
      </c>
      <c r="U22" t="s">
        <v>89</v>
      </c>
      <c r="V22" t="s">
        <v>89</v>
      </c>
      <c r="W22">
        <v>1</v>
      </c>
    </row>
    <row r="23" spans="1:23" x14ac:dyDescent="0.25">
      <c r="A23" s="20">
        <f>INDEX('таблица на холод'!$A:$A,MATCH(A22,'таблица на холод'!$A:$A)+1)</f>
        <v>44861</v>
      </c>
      <c r="B23" s="22">
        <f t="shared" si="0"/>
        <v>4</v>
      </c>
      <c r="C23" t="s">
        <v>88</v>
      </c>
      <c r="E23" s="22">
        <f>IF(INDEX('таблица на холод'!E:E,MATCH(vedomost!A23,'таблица на холод'!A:A))=0,"",INDEX('таблица на холод'!E:E,MATCH(vedomost!A23,'таблица на холод'!A:A)))</f>
        <v>24</v>
      </c>
      <c r="I23">
        <v>22</v>
      </c>
      <c r="J23" t="s">
        <v>89</v>
      </c>
      <c r="M23" t="s">
        <v>89</v>
      </c>
      <c r="P23" t="s">
        <v>89</v>
      </c>
      <c r="Q23" t="s">
        <v>89</v>
      </c>
      <c r="T23" t="s">
        <v>89</v>
      </c>
      <c r="V23" t="s">
        <v>89</v>
      </c>
    </row>
    <row r="24" spans="1:23" x14ac:dyDescent="0.25">
      <c r="A24" s="20">
        <f>INDEX('таблица на холод'!$A:$A,MATCH(A23,'таблица на холод'!$A:$A)+1)</f>
        <v>44862</v>
      </c>
      <c r="B24" s="22">
        <f t="shared" si="0"/>
        <v>5</v>
      </c>
      <c r="C24" t="s">
        <v>88</v>
      </c>
      <c r="D24">
        <v>1</v>
      </c>
      <c r="E24" s="22">
        <f>IF(INDEX('таблица на холод'!E:E,MATCH(vedomost!A24,'таблица на холод'!A:A))=0,"",INDEX('таблица на холод'!E:E,MATCH(vedomost!A24,'таблица на холод'!A:A)))</f>
        <v>8</v>
      </c>
      <c r="I24">
        <v>22</v>
      </c>
      <c r="J24" t="s">
        <v>89</v>
      </c>
      <c r="K24" t="s">
        <v>89</v>
      </c>
      <c r="M24" t="s">
        <v>89</v>
      </c>
      <c r="P24" t="s">
        <v>89</v>
      </c>
      <c r="Q24" t="s">
        <v>89</v>
      </c>
      <c r="T24" t="s">
        <v>89</v>
      </c>
      <c r="V24" t="s">
        <v>89</v>
      </c>
    </row>
    <row r="25" spans="1:23" x14ac:dyDescent="0.25">
      <c r="A25" s="20">
        <f>INDEX('таблица на холод'!$A:$A,MATCH(A24,'таблица на холод'!$A:$A)+1)</f>
        <v>44863</v>
      </c>
      <c r="B25" s="22">
        <f t="shared" si="0"/>
        <v>6</v>
      </c>
      <c r="D25">
        <v>1</v>
      </c>
      <c r="E25" s="22">
        <f>IF(INDEX('таблица на холод'!E:E,MATCH(vedomost!A25,'таблица на холод'!A:A))=0,"",INDEX('таблица на холод'!E:E,MATCH(vedomost!A25,'таблица на холод'!A:A)))</f>
        <v>24</v>
      </c>
      <c r="F25" t="s">
        <v>89</v>
      </c>
      <c r="I25">
        <v>22</v>
      </c>
      <c r="L25" t="s">
        <v>89</v>
      </c>
      <c r="W25">
        <v>2</v>
      </c>
    </row>
    <row r="26" spans="1:23" x14ac:dyDescent="0.25">
      <c r="A26" s="20">
        <f>INDEX('таблица на холод'!$A:$A,MATCH(A25,'таблица на холод'!$A:$A)+1)</f>
        <v>44864</v>
      </c>
      <c r="B26" s="22">
        <f t="shared" si="0"/>
        <v>7</v>
      </c>
      <c r="D26">
        <v>1</v>
      </c>
      <c r="E26" s="22" t="str">
        <f>IF(INDEX('таблица на холод'!E:E,MATCH(vedomost!A26,'таблица на холод'!A:A))=0,"",INDEX('таблица на холод'!E:E,MATCH(vedomost!A26,'таблица на холод'!A:A)))</f>
        <v/>
      </c>
      <c r="I26">
        <v>21</v>
      </c>
      <c r="K26" t="s">
        <v>89</v>
      </c>
      <c r="L26" t="s">
        <v>89</v>
      </c>
      <c r="M26" t="s">
        <v>89</v>
      </c>
      <c r="R26" t="s">
        <v>89</v>
      </c>
      <c r="S26">
        <v>3</v>
      </c>
    </row>
    <row r="27" spans="1:23" x14ac:dyDescent="0.25">
      <c r="A27" s="20">
        <f>INDEX('таблица на холод'!$A:$A,MATCH(A26,'таблица на холод'!$A:$A)+1)</f>
        <v>44865</v>
      </c>
      <c r="B27" s="22">
        <f t="shared" si="0"/>
        <v>1</v>
      </c>
      <c r="C27" t="s">
        <v>88</v>
      </c>
      <c r="D27">
        <v>1</v>
      </c>
      <c r="E27" s="22" t="str">
        <f>IF(INDEX('таблица на холод'!E:E,MATCH(vedomost!A27,'таблица на холод'!A:A))=0,"",INDEX('таблица на холод'!E:E,MATCH(vedomost!A27,'таблица на холод'!A:A)))</f>
        <v/>
      </c>
    </row>
    <row r="28" spans="1:23" x14ac:dyDescent="0.25">
      <c r="B28" s="22"/>
      <c r="E28" s="22"/>
    </row>
    <row r="29" spans="1:23" x14ac:dyDescent="0.25">
      <c r="B29" s="22"/>
      <c r="E29" s="22"/>
    </row>
    <row r="30" spans="1:23" x14ac:dyDescent="0.25">
      <c r="B30" s="22"/>
      <c r="E30" s="22"/>
    </row>
    <row r="31" spans="1:23" x14ac:dyDescent="0.25">
      <c r="B31" s="22"/>
      <c r="E31" s="22"/>
    </row>
    <row r="32" spans="1:23" x14ac:dyDescent="0.25">
      <c r="B32" s="22"/>
      <c r="E32" s="22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>
      <selection activeCell="F12" sqref="F11:F12"/>
    </sheetView>
  </sheetViews>
  <sheetFormatPr defaultRowHeight="15" x14ac:dyDescent="0.25"/>
  <cols>
    <col min="1" max="1" width="13.140625" bestFit="1" customWidth="1"/>
  </cols>
  <sheetData>
    <row r="1" spans="1:3" x14ac:dyDescent="0.25">
      <c r="A1" t="str">
        <f>TEXT('таблица на холод'!Y1,"")</f>
        <v>longbox</v>
      </c>
      <c r="B1" t="s">
        <v>73</v>
      </c>
      <c r="C1" t="s">
        <v>74</v>
      </c>
    </row>
    <row r="2" spans="1:3" x14ac:dyDescent="0.25">
      <c r="A2" t="str">
        <f>TEXT('таблица на холод'!Y2,"")</f>
        <v>E:OOP</v>
      </c>
      <c r="B2" t="str">
        <f>IFERROR(IF(FIND(":",A2)&gt;0,"long_box"),"fine/enc")</f>
        <v>long_box</v>
      </c>
      <c r="C2">
        <v>100</v>
      </c>
    </row>
    <row r="3" spans="1:3" x14ac:dyDescent="0.25">
      <c r="A3" t="str">
        <f>TEXT('таблица на холод'!Y3,"")</f>
        <v>E:ACCRED2</v>
      </c>
      <c r="B3" t="str">
        <f t="shared" ref="B3:B17" si="0">IFERROR(IF(FIND(":",A3)&gt;0,"long_box"),"fine/enc")</f>
        <v>long_box</v>
      </c>
      <c r="C3">
        <v>100</v>
      </c>
    </row>
    <row r="4" spans="1:3" x14ac:dyDescent="0.25">
      <c r="A4" t="str">
        <f>TEXT('таблица на холод'!Y4,"")</f>
        <v>E:TO PYTHON</v>
      </c>
      <c r="B4" t="str">
        <f t="shared" si="0"/>
        <v>long_box</v>
      </c>
      <c r="C4">
        <v>100</v>
      </c>
    </row>
    <row r="5" spans="1:3" x14ac:dyDescent="0.25">
      <c r="A5" t="str">
        <f>TEXT('таблица на холод'!Y5,"")</f>
        <v>E:FINE TABLE</v>
      </c>
      <c r="B5" t="str">
        <f t="shared" si="0"/>
        <v>long_box</v>
      </c>
      <c r="C5">
        <v>100</v>
      </c>
    </row>
    <row r="6" spans="1:3" x14ac:dyDescent="0.25">
      <c r="A6" t="str">
        <f>TEXT('таблица на холод'!Y6,"")</f>
        <v>E:MOB BUIES</v>
      </c>
      <c r="B6" t="str">
        <f t="shared" si="0"/>
        <v>long_box</v>
      </c>
      <c r="C6">
        <v>100</v>
      </c>
    </row>
    <row r="7" spans="1:3" x14ac:dyDescent="0.25">
      <c r="A7" t="str">
        <f>TEXT('таблица на холод'!Y7,"")</f>
        <v>L:STOMA</v>
      </c>
      <c r="B7" t="str">
        <f t="shared" si="0"/>
        <v>long_box</v>
      </c>
      <c r="C7">
        <v>100</v>
      </c>
    </row>
    <row r="8" spans="1:3" x14ac:dyDescent="0.25">
      <c r="A8" t="str">
        <f>TEXT('таблица на холод'!Y8,"")</f>
        <v>E:KNEE</v>
      </c>
      <c r="B8" t="str">
        <f t="shared" si="0"/>
        <v>long_box</v>
      </c>
      <c r="C8">
        <v>100</v>
      </c>
    </row>
    <row r="9" spans="1:3" x14ac:dyDescent="0.25">
      <c r="A9" s="19" t="str">
        <f>TEXT('таблица на холод'!Y16,"")</f>
        <v>ENCOURAGE</v>
      </c>
      <c r="B9" t="str">
        <f t="shared" si="0"/>
        <v>fine/enc</v>
      </c>
      <c r="C9">
        <v>50</v>
      </c>
    </row>
    <row r="10" spans="1:3" x14ac:dyDescent="0.25">
      <c r="A10" t="str">
        <f>TEXT('таблица на холод'!Y20,"")</f>
        <v>SOCKS</v>
      </c>
      <c r="B10" t="str">
        <f t="shared" si="0"/>
        <v>fine/enc</v>
      </c>
      <c r="C10">
        <v>-100</v>
      </c>
    </row>
    <row r="11" spans="1:3" x14ac:dyDescent="0.25">
      <c r="A11" t="str">
        <f>TEXT('таблица на холод'!Y21,"")</f>
        <v>FORGET</v>
      </c>
      <c r="B11" t="str">
        <f t="shared" si="0"/>
        <v>fine/enc</v>
      </c>
      <c r="C11">
        <v>-100</v>
      </c>
    </row>
    <row r="12" spans="1:3" x14ac:dyDescent="0.25">
      <c r="A12" s="18" t="str">
        <f>TEXT('таблица на холод'!Y22,"")</f>
        <v>BADWORDS</v>
      </c>
      <c r="B12" t="str">
        <f t="shared" si="0"/>
        <v>fine/enc</v>
      </c>
      <c r="C12">
        <v>-50</v>
      </c>
    </row>
    <row r="13" spans="1:3" x14ac:dyDescent="0.25">
      <c r="A13" t="str">
        <f>TEXT('таблица на холод'!Y23,"")</f>
        <v>MASSACRE</v>
      </c>
      <c r="B13" t="str">
        <f t="shared" si="0"/>
        <v>fine/enc</v>
      </c>
      <c r="C13">
        <v>-100</v>
      </c>
    </row>
    <row r="14" spans="1:3" x14ac:dyDescent="0.25">
      <c r="A14" t="str">
        <f>TEXT('таблица на холод'!Y24,"")</f>
        <v>CUP</v>
      </c>
      <c r="B14" t="str">
        <f t="shared" si="0"/>
        <v>fine/enc</v>
      </c>
      <c r="C14">
        <v>-100</v>
      </c>
    </row>
    <row r="15" spans="1:3" x14ac:dyDescent="0.25">
      <c r="A15" t="str">
        <f>TEXT('таблица на холод'!Y25,"")</f>
        <v>HAIR</v>
      </c>
      <c r="B15" t="str">
        <f t="shared" si="0"/>
        <v>fine/enc</v>
      </c>
      <c r="C15">
        <v>-100</v>
      </c>
    </row>
    <row r="16" spans="1:3" x14ac:dyDescent="0.25">
      <c r="A16" t="str">
        <f>TEXT('таблица на холод'!Y26,"")</f>
        <v>REGRET</v>
      </c>
      <c r="B16" t="str">
        <f>IFERROR(IF(FIND(":",A16)&gt;0,"long_box"),"fine/enc")</f>
        <v>fine/enc</v>
      </c>
      <c r="C16">
        <v>-100</v>
      </c>
    </row>
    <row r="17" spans="1:3" x14ac:dyDescent="0.25">
      <c r="A17" t="str">
        <f>TEXT('таблица на холод'!Y27,"")</f>
        <v>COVRD IN OIL</v>
      </c>
      <c r="B17" t="str">
        <f t="shared" si="0"/>
        <v>fine/enc</v>
      </c>
      <c r="C17">
        <v>-100</v>
      </c>
    </row>
    <row r="18" spans="1:3" x14ac:dyDescent="0.25">
      <c r="A18" t="str">
        <f>TEXT('таблица на холод'!Y28,"")</f>
        <v/>
      </c>
    </row>
    <row r="19" spans="1:3" x14ac:dyDescent="0.25">
      <c r="A19" t="str">
        <f>TEXT('таблица на холод'!Y29,"")</f>
        <v/>
      </c>
    </row>
    <row r="20" spans="1:3" x14ac:dyDescent="0.25">
      <c r="A20" t="str">
        <f>TEXT('таблица на холод'!Y30,"")</f>
        <v/>
      </c>
    </row>
    <row r="21" spans="1:3" x14ac:dyDescent="0.25">
      <c r="A21" t="str">
        <f>TEXT('таблица на холод'!Y31,"")</f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workbookViewId="0">
      <selection activeCell="L11" sqref="L11"/>
    </sheetView>
  </sheetViews>
  <sheetFormatPr defaultRowHeight="15" x14ac:dyDescent="0.25"/>
  <cols>
    <col min="1" max="1" width="12.140625" bestFit="1" customWidth="1"/>
    <col min="2" max="2" width="15.140625" bestFit="1" customWidth="1"/>
    <col min="3" max="3" width="10.5703125" bestFit="1" customWidth="1"/>
    <col min="4" max="4" width="13.140625" bestFit="1" customWidth="1"/>
    <col min="5" max="5" width="7.7109375" bestFit="1" customWidth="1"/>
    <col min="6" max="6" width="7.7109375" customWidth="1"/>
  </cols>
  <sheetData>
    <row r="1" spans="1:11" x14ac:dyDescent="0.25">
      <c r="A1" s="31" t="s">
        <v>91</v>
      </c>
      <c r="B1" s="18" t="s">
        <v>92</v>
      </c>
      <c r="C1" s="18" t="s">
        <v>94</v>
      </c>
      <c r="D1" s="32" t="s">
        <v>95</v>
      </c>
      <c r="E1" s="32" t="s">
        <v>96</v>
      </c>
      <c r="F1" s="38" t="s">
        <v>93</v>
      </c>
      <c r="G1" s="33" t="s">
        <v>97</v>
      </c>
      <c r="H1" s="33" t="s">
        <v>98</v>
      </c>
      <c r="I1" s="34" t="s">
        <v>88</v>
      </c>
      <c r="J1" s="34" t="s">
        <v>99</v>
      </c>
      <c r="K1" s="35" t="s">
        <v>100</v>
      </c>
    </row>
    <row r="2" spans="1:11" x14ac:dyDescent="0.25">
      <c r="A2" t="str">
        <f>TEXT('таблица на холод'!W5,"")</f>
        <v>A:BED</v>
      </c>
      <c r="B2">
        <v>100</v>
      </c>
      <c r="C2">
        <v>0</v>
      </c>
      <c r="D2">
        <v>25</v>
      </c>
      <c r="E2">
        <v>0</v>
      </c>
      <c r="F2" s="39">
        <v>0.75</v>
      </c>
      <c r="G2">
        <v>1.25</v>
      </c>
      <c r="H2">
        <v>1.5</v>
      </c>
      <c r="I2">
        <v>0.5</v>
      </c>
      <c r="J2">
        <v>0.75</v>
      </c>
      <c r="K2">
        <v>1</v>
      </c>
    </row>
    <row r="3" spans="1:11" x14ac:dyDescent="0.25">
      <c r="A3" t="str">
        <f>TEXT('таблица на холод'!W6,"")</f>
        <v>STROLL MOD</v>
      </c>
      <c r="B3" t="s">
        <v>101</v>
      </c>
      <c r="C3">
        <v>0</v>
      </c>
      <c r="D3" t="s">
        <v>102</v>
      </c>
      <c r="E3">
        <v>-50</v>
      </c>
      <c r="F3" s="39">
        <v>0.75</v>
      </c>
      <c r="G3">
        <v>1.25</v>
      </c>
      <c r="H3">
        <v>1.5</v>
      </c>
      <c r="I3">
        <v>0.5</v>
      </c>
      <c r="J3">
        <v>0.75</v>
      </c>
      <c r="K3">
        <v>1</v>
      </c>
    </row>
    <row r="4" spans="1:11" x14ac:dyDescent="0.25">
      <c r="A4" t="str">
        <f>TEXT('таблица на холод'!W7,"")</f>
        <v>Z:VELO</v>
      </c>
      <c r="B4">
        <v>100</v>
      </c>
      <c r="C4">
        <v>0</v>
      </c>
      <c r="D4">
        <v>50</v>
      </c>
      <c r="E4">
        <v>0</v>
      </c>
      <c r="F4" s="39">
        <v>0.75</v>
      </c>
      <c r="G4">
        <v>1.25</v>
      </c>
      <c r="H4">
        <v>1.5</v>
      </c>
      <c r="I4">
        <v>0.5</v>
      </c>
      <c r="J4">
        <v>0.75</v>
      </c>
      <c r="K4">
        <v>1</v>
      </c>
    </row>
    <row r="5" spans="1:11" x14ac:dyDescent="0.25">
      <c r="A5" t="str">
        <f>TEXT('таблица на холод'!W8,"")</f>
        <v>Z:SLEEPTIME</v>
      </c>
      <c r="B5" t="s">
        <v>107</v>
      </c>
      <c r="C5">
        <v>0</v>
      </c>
      <c r="D5" t="s">
        <v>106</v>
      </c>
      <c r="E5">
        <v>-50</v>
      </c>
      <c r="F5" s="39">
        <v>0.75</v>
      </c>
      <c r="G5">
        <v>1.25</v>
      </c>
      <c r="H5">
        <v>1.5</v>
      </c>
      <c r="I5">
        <v>0.5</v>
      </c>
      <c r="J5">
        <v>0.75</v>
      </c>
      <c r="K5">
        <v>1</v>
      </c>
    </row>
    <row r="6" spans="1:11" x14ac:dyDescent="0.25">
      <c r="A6" t="str">
        <f>TEXT('таблица на холод'!W9,"")</f>
        <v>Z:TEETH</v>
      </c>
      <c r="B6">
        <v>50</v>
      </c>
      <c r="C6">
        <v>0</v>
      </c>
      <c r="D6">
        <v>50</v>
      </c>
      <c r="E6">
        <v>-50</v>
      </c>
      <c r="F6" s="39">
        <v>0.75</v>
      </c>
      <c r="G6">
        <v>1.25</v>
      </c>
      <c r="H6">
        <v>1.5</v>
      </c>
      <c r="I6">
        <v>1</v>
      </c>
      <c r="J6">
        <v>1</v>
      </c>
      <c r="K6">
        <v>1</v>
      </c>
    </row>
    <row r="7" spans="1:11" x14ac:dyDescent="0.25">
      <c r="A7" t="str">
        <f>TEXT('таблица на холод'!W10,"")</f>
        <v>Z:TELE</v>
      </c>
      <c r="B7">
        <v>300</v>
      </c>
      <c r="C7">
        <v>0</v>
      </c>
      <c r="D7">
        <v>50</v>
      </c>
      <c r="E7">
        <v>-50</v>
      </c>
      <c r="F7" s="39">
        <v>0.75</v>
      </c>
      <c r="G7">
        <v>1.25</v>
      </c>
      <c r="H7">
        <v>1.5</v>
      </c>
      <c r="I7">
        <v>0.5</v>
      </c>
      <c r="J7">
        <v>0.75</v>
      </c>
      <c r="K7">
        <v>0.5</v>
      </c>
    </row>
    <row r="8" spans="1:11" x14ac:dyDescent="0.25">
      <c r="A8" s="37" t="str">
        <f>TEXT('таблица на холод'!W11,"")</f>
        <v>F:KITCHEN</v>
      </c>
      <c r="B8" s="37">
        <v>50</v>
      </c>
      <c r="C8" s="37">
        <v>0</v>
      </c>
      <c r="D8" s="37">
        <v>50</v>
      </c>
      <c r="E8" s="37">
        <v>-50</v>
      </c>
      <c r="F8" s="40">
        <v>1.25</v>
      </c>
      <c r="G8" s="37">
        <v>1.25</v>
      </c>
      <c r="H8" s="37">
        <v>1.5</v>
      </c>
      <c r="I8" s="37">
        <v>0.5</v>
      </c>
      <c r="J8" s="37">
        <v>0.75</v>
      </c>
      <c r="K8" s="37">
        <v>1</v>
      </c>
    </row>
    <row r="9" spans="1:11" x14ac:dyDescent="0.25">
      <c r="A9" t="str">
        <f>TEXT('таблица на холод'!W12,"")</f>
        <v>E:HYDIENE</v>
      </c>
      <c r="B9">
        <v>25</v>
      </c>
      <c r="C9">
        <v>0</v>
      </c>
      <c r="D9">
        <v>50</v>
      </c>
      <c r="E9">
        <v>0</v>
      </c>
      <c r="F9" s="42">
        <v>1.5</v>
      </c>
      <c r="G9">
        <v>1.25</v>
      </c>
      <c r="H9">
        <v>1.5</v>
      </c>
      <c r="I9">
        <v>0.5</v>
      </c>
      <c r="J9">
        <v>0.75</v>
      </c>
      <c r="K9">
        <v>1</v>
      </c>
    </row>
    <row r="10" spans="1:11" x14ac:dyDescent="0.25">
      <c r="A10" s="36" t="str">
        <f>TEXT('таблица на холод'!W13,"")</f>
        <v>E:PY</v>
      </c>
      <c r="B10" s="36">
        <v>25</v>
      </c>
      <c r="C10" s="36">
        <v>0</v>
      </c>
      <c r="D10" s="36">
        <v>50</v>
      </c>
      <c r="E10" s="36">
        <v>0</v>
      </c>
      <c r="F10" s="42">
        <v>1.5</v>
      </c>
      <c r="G10" s="36">
        <v>1.25</v>
      </c>
      <c r="H10" s="36">
        <v>1.5</v>
      </c>
      <c r="I10" s="36">
        <v>0.5</v>
      </c>
      <c r="J10" s="36">
        <v>0.75</v>
      </c>
      <c r="K10" s="36">
        <v>0</v>
      </c>
    </row>
    <row r="11" spans="1:11" x14ac:dyDescent="0.25">
      <c r="A11" s="36" t="str">
        <f>TEXT('таблица на холод'!W14,"")</f>
        <v>E:VIM</v>
      </c>
      <c r="B11" s="36">
        <v>25</v>
      </c>
      <c r="C11" s="36">
        <v>0</v>
      </c>
      <c r="D11" s="36">
        <v>50</v>
      </c>
      <c r="E11" s="36">
        <v>0</v>
      </c>
      <c r="F11" s="42">
        <v>1.5</v>
      </c>
      <c r="G11" s="36">
        <v>1.25</v>
      </c>
      <c r="H11" s="36">
        <v>1.5</v>
      </c>
      <c r="I11" s="36">
        <v>0.5</v>
      </c>
      <c r="J11" s="36">
        <v>0.75</v>
      </c>
      <c r="K11" s="36">
        <v>0</v>
      </c>
    </row>
    <row r="12" spans="1:11" x14ac:dyDescent="0.25">
      <c r="A12" s="36" t="str">
        <f>TEXT('таблица на холод'!W15,"")</f>
        <v>E:SLEEPTIME</v>
      </c>
      <c r="B12" s="36">
        <v>25</v>
      </c>
      <c r="C12" s="36">
        <v>0</v>
      </c>
      <c r="D12" s="36">
        <v>50</v>
      </c>
      <c r="E12" s="36">
        <v>0</v>
      </c>
      <c r="F12" s="42">
        <v>1.5</v>
      </c>
      <c r="G12" s="36">
        <v>1.25</v>
      </c>
      <c r="H12" s="36">
        <v>1.5</v>
      </c>
      <c r="I12" s="36">
        <v>0.5</v>
      </c>
      <c r="J12" s="36">
        <v>0.75</v>
      </c>
      <c r="K12" s="36">
        <v>0</v>
      </c>
    </row>
    <row r="13" spans="1:11" x14ac:dyDescent="0.25">
      <c r="A13" s="36" t="str">
        <f>TEXT('таблица на холод'!W16,"")</f>
        <v>E:PLAN</v>
      </c>
      <c r="B13" s="36">
        <v>100</v>
      </c>
      <c r="C13" s="36">
        <v>0</v>
      </c>
      <c r="D13" s="36">
        <v>100</v>
      </c>
      <c r="E13" s="36">
        <v>0</v>
      </c>
      <c r="F13" s="42">
        <v>1.5</v>
      </c>
      <c r="G13" s="36">
        <v>1.25</v>
      </c>
      <c r="H13" s="36">
        <v>1.5</v>
      </c>
      <c r="I13" s="36">
        <v>0.5</v>
      </c>
      <c r="J13" s="36">
        <v>0.75</v>
      </c>
      <c r="K13" s="36">
        <v>0</v>
      </c>
    </row>
    <row r="14" spans="1:11" x14ac:dyDescent="0.25">
      <c r="A14" s="36" t="str">
        <f>TEXT('таблица на холод'!W17,"")</f>
        <v>E:DIET</v>
      </c>
      <c r="B14" s="36">
        <v>0</v>
      </c>
      <c r="C14" s="36">
        <v>-50</v>
      </c>
      <c r="D14" s="36">
        <v>50</v>
      </c>
      <c r="E14" s="36">
        <v>0</v>
      </c>
      <c r="F14" s="42">
        <v>1.5</v>
      </c>
      <c r="G14" s="36">
        <v>1.25</v>
      </c>
      <c r="H14" s="36">
        <v>1.5</v>
      </c>
      <c r="I14" s="36">
        <v>0.5</v>
      </c>
      <c r="J14" s="36">
        <v>0.75</v>
      </c>
      <c r="K14" s="36">
        <v>0</v>
      </c>
    </row>
    <row r="15" spans="1:11" x14ac:dyDescent="0.25">
      <c r="A15" s="37" t="str">
        <f>TEXT('таблица на холод'!W18,"")</f>
        <v>E:MEALS</v>
      </c>
      <c r="B15" s="37" t="s">
        <v>104</v>
      </c>
      <c r="C15" s="37">
        <v>0</v>
      </c>
      <c r="D15" s="37" t="s">
        <v>103</v>
      </c>
      <c r="E15" s="37">
        <v>0</v>
      </c>
      <c r="F15" s="40">
        <v>1</v>
      </c>
      <c r="G15" s="37">
        <v>1.25</v>
      </c>
      <c r="H15" s="37">
        <v>1.5</v>
      </c>
      <c r="I15" s="37">
        <v>1</v>
      </c>
      <c r="J15" s="37">
        <v>1</v>
      </c>
      <c r="K15" s="37">
        <v>1</v>
      </c>
    </row>
    <row r="16" spans="1:11" x14ac:dyDescent="0.25">
      <c r="A16" t="str">
        <f>TEXT('таблица на холод'!W19,"")</f>
        <v>L:TEETH</v>
      </c>
      <c r="B16">
        <v>50</v>
      </c>
      <c r="C16">
        <v>0</v>
      </c>
      <c r="D16">
        <v>50</v>
      </c>
      <c r="E16">
        <v>-50</v>
      </c>
      <c r="F16" s="41">
        <v>0.75</v>
      </c>
      <c r="G16">
        <v>1.25</v>
      </c>
      <c r="H16">
        <v>1.5</v>
      </c>
      <c r="I16">
        <v>0.5</v>
      </c>
      <c r="J16">
        <v>0.75</v>
      </c>
      <c r="K16">
        <v>1</v>
      </c>
    </row>
    <row r="17" spans="1:11" x14ac:dyDescent="0.25">
      <c r="A17" t="str">
        <f>TEXT('таблица на холод'!W20,"")</f>
        <v>L:SLEEPTIME</v>
      </c>
      <c r="B17">
        <v>100</v>
      </c>
      <c r="C17">
        <v>0</v>
      </c>
      <c r="D17">
        <v>50</v>
      </c>
      <c r="E17">
        <v>-50</v>
      </c>
      <c r="F17" s="41">
        <v>0.75</v>
      </c>
      <c r="G17">
        <v>1.25</v>
      </c>
      <c r="H17">
        <v>1.5</v>
      </c>
      <c r="I17">
        <v>0.5</v>
      </c>
      <c r="J17">
        <v>0.75</v>
      </c>
      <c r="K17">
        <v>1</v>
      </c>
    </row>
    <row r="18" spans="1:11" x14ac:dyDescent="0.25">
      <c r="A18" t="str">
        <f>TEXT('таблица на холод'!W21,"")</f>
        <v>L:DIET</v>
      </c>
      <c r="B18">
        <v>100</v>
      </c>
      <c r="C18">
        <v>0</v>
      </c>
      <c r="D18">
        <v>50</v>
      </c>
      <c r="E18">
        <v>0</v>
      </c>
      <c r="F18" s="41">
        <v>0.75</v>
      </c>
      <c r="G18">
        <v>1.25</v>
      </c>
      <c r="H18">
        <v>1.5</v>
      </c>
      <c r="I18">
        <v>0.5</v>
      </c>
      <c r="J18">
        <v>0.75</v>
      </c>
      <c r="K18">
        <v>0</v>
      </c>
    </row>
    <row r="19" spans="1:11" x14ac:dyDescent="0.25">
      <c r="A19" t="str">
        <f>TEXT('таблица на холод'!W22,"")</f>
        <v>L:MEALS</v>
      </c>
      <c r="B19" t="s">
        <v>105</v>
      </c>
      <c r="C19">
        <v>0</v>
      </c>
      <c r="D19" t="s">
        <v>103</v>
      </c>
      <c r="E19">
        <v>0</v>
      </c>
      <c r="F19" s="39">
        <v>0.75</v>
      </c>
      <c r="G19">
        <v>1.25</v>
      </c>
      <c r="H19">
        <v>1.5</v>
      </c>
      <c r="I19">
        <v>1</v>
      </c>
      <c r="J19">
        <v>1</v>
      </c>
      <c r="K19">
        <v>1.5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таблица на холод</vt:lpstr>
      <vt:lpstr>vedomost</vt:lpstr>
      <vt:lpstr>fine-encourage</vt:lpstr>
      <vt:lpstr>price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Егор</dc:creator>
  <cp:lastModifiedBy>Вьялков Егор Сергеевич</cp:lastModifiedBy>
  <cp:lastPrinted>2022-10-05T17:50:43Z</cp:lastPrinted>
  <dcterms:created xsi:type="dcterms:W3CDTF">2022-09-30T05:26:19Z</dcterms:created>
  <dcterms:modified xsi:type="dcterms:W3CDTF">2022-11-19T16:12:39Z</dcterms:modified>
</cp:coreProperties>
</file>