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or\Documents\"/>
    </mc:Choice>
  </mc:AlternateContent>
  <xr:revisionPtr revIDLastSave="0" documentId="13_ncr:1_{1C19202E-B915-4B05-B75B-82E02AA52142}" xr6:coauthVersionLast="47" xr6:coauthVersionMax="47" xr10:uidLastSave="{00000000-0000-0000-0000-000000000000}"/>
  <bookViews>
    <workbookView xWindow="-96" yWindow="0" windowWidth="13632" windowHeight="16176" xr2:uid="{6AE2535A-9B78-4168-829C-6069B236CDD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F16" i="1"/>
  <c r="F12" i="1" s="1"/>
  <c r="F19" i="1"/>
  <c r="F18" i="1" s="1"/>
  <c r="F23" i="1"/>
  <c r="F36" i="1"/>
  <c r="E28" i="1"/>
  <c r="E29" i="1" s="1"/>
  <c r="E31" i="1"/>
  <c r="E36" i="1"/>
  <c r="E16" i="1"/>
  <c r="E12" i="1" s="1"/>
  <c r="E19" i="1"/>
  <c r="E18" i="1" s="1"/>
  <c r="E23" i="1"/>
  <c r="D13" i="1"/>
  <c r="D16" i="1"/>
  <c r="D12" i="1" s="1"/>
  <c r="D19" i="1"/>
  <c r="D18" i="1" s="1"/>
  <c r="D17" i="1" s="1"/>
  <c r="D31" i="1" s="1"/>
  <c r="D23" i="1"/>
  <c r="D36" i="1"/>
  <c r="C12" i="1"/>
  <c r="B12" i="1"/>
  <c r="C13" i="1"/>
  <c r="C36" i="1"/>
  <c r="C16" i="1"/>
  <c r="C19" i="1"/>
  <c r="C18" i="1" s="1"/>
  <c r="C23" i="1"/>
  <c r="B13" i="1"/>
  <c r="B36" i="1" s="1"/>
  <c r="B23" i="1"/>
  <c r="B18" i="1"/>
  <c r="B19" i="1"/>
  <c r="B16" i="1"/>
  <c r="F17" i="1" l="1"/>
  <c r="F31" i="1" s="1"/>
  <c r="F28" i="1"/>
  <c r="F29" i="1" s="1"/>
  <c r="F30" i="1" s="1"/>
  <c r="E17" i="1"/>
  <c r="D28" i="1"/>
  <c r="D29" i="1" s="1"/>
  <c r="D30" i="1" s="1"/>
  <c r="C17" i="1"/>
  <c r="C31" i="1" s="1"/>
  <c r="C28" i="1"/>
  <c r="C29" i="1" s="1"/>
  <c r="C30" i="1" s="1"/>
  <c r="B17" i="1"/>
  <c r="B28" i="1" l="1"/>
  <c r="B29" i="1" s="1"/>
  <c r="B30" i="1" s="1"/>
  <c r="B31" i="1"/>
</calcChain>
</file>

<file path=xl/sharedStrings.xml><?xml version="1.0" encoding="utf-8"?>
<sst xmlns="http://schemas.openxmlformats.org/spreadsheetml/2006/main" count="58" uniqueCount="56">
  <si>
    <t>Наименование сценария</t>
  </si>
  <si>
    <t>Параметры сценария</t>
  </si>
  <si>
    <t>Количество поступающих заказов в день, шт.</t>
  </si>
  <si>
    <t>Средняя маржа по заказу, руб.</t>
  </si>
  <si>
    <t>Стоимость доставки, руб.</t>
  </si>
  <si>
    <t>Зарпоата Менеджера, руб. в час</t>
  </si>
  <si>
    <t>Зарплата Кладовщика, руб. в месяц</t>
  </si>
  <si>
    <t>Зарплата Курьера, руб. за доставку</t>
  </si>
  <si>
    <t>Транспортные расходы курьера, руб. за доставку</t>
  </si>
  <si>
    <t>Количество Менеджеров, чел.</t>
  </si>
  <si>
    <t>Количество курьеров, чел.</t>
  </si>
  <si>
    <t>AS IS</t>
  </si>
  <si>
    <t>Доходы</t>
  </si>
  <si>
    <t>Количество полученных заказов, шт. в месяц</t>
  </si>
  <si>
    <t>Количество выполненых заказов, шт. вмесяц</t>
  </si>
  <si>
    <t>Количество отказов покупателей от заказа при получении, шт. в месяца</t>
  </si>
  <si>
    <t>Маржинальная прибыль, руб. в месяц</t>
  </si>
  <si>
    <t>Аренда склада, руб. в месяц</t>
  </si>
  <si>
    <t>Реклама, руб. в месяц</t>
  </si>
  <si>
    <t>Иные постоянные издержки, руб. в месяц</t>
  </si>
  <si>
    <t>Переменные издержки</t>
  </si>
  <si>
    <t>Зарплата Менеджеров, руб. в месяц</t>
  </si>
  <si>
    <t>Зарплата Курьеров, руб. в месяц</t>
  </si>
  <si>
    <t>Транспортные расходы курьеров, руб. в месяц</t>
  </si>
  <si>
    <t>Эффективность</t>
  </si>
  <si>
    <t>Чистая прибыль, руб. в месяц</t>
  </si>
  <si>
    <t>Чистая прибыль с 1-го заказа, руб.</t>
  </si>
  <si>
    <t>Чистая прибыль с 1-го заказа, % от маржи</t>
  </si>
  <si>
    <t>Себестоимость обработки 1-го заказа, руб.</t>
  </si>
  <si>
    <t>Средняя длительность обработки заказа, мин.</t>
  </si>
  <si>
    <t>Максимальное среднее время ожидания ресурса, мин</t>
  </si>
  <si>
    <t>Средняя загрузка менеджера, % от рабочего времени</t>
  </si>
  <si>
    <t>Средняя загрузка курьера, % от рабочего времени</t>
  </si>
  <si>
    <t>Доля отказов от заказов при получении, % от общего количества заказов</t>
  </si>
  <si>
    <t>Выводы</t>
  </si>
  <si>
    <t>Затраты (Себестоимость)</t>
  </si>
  <si>
    <t>Постоянные издержки</t>
  </si>
  <si>
    <t>Усиливаем рекламу</t>
  </si>
  <si>
    <t>Плюс 1 курьер</t>
  </si>
  <si>
    <t>2ч 57 мин</t>
  </si>
  <si>
    <t>9 мин</t>
  </si>
  <si>
    <t>4д 5ч 43мин</t>
  </si>
  <si>
    <t>4д 15ч 24мин</t>
  </si>
  <si>
    <t>1д 9ч 50мин</t>
  </si>
  <si>
    <t>6ч 37 мин</t>
  </si>
  <si>
    <t>Платная доставка</t>
  </si>
  <si>
    <t>4ч 04 мин</t>
  </si>
  <si>
    <t>18 мин</t>
  </si>
  <si>
    <t>Предоплата</t>
  </si>
  <si>
    <t>3ч 05 мин</t>
  </si>
  <si>
    <t>7 мин</t>
  </si>
  <si>
    <t>Мало заказов</t>
  </si>
  <si>
    <t>Недозагрузка ресурсов</t>
  </si>
  <si>
    <t>Нехватка курьеров</t>
  </si>
  <si>
    <t>Много отказов</t>
  </si>
  <si>
    <t>Приемлемо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</si>
</sst>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96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2" fontId="0" fillId="0" borderId="0" xfId="0" applyNumberFormat="1"/>
    <xf numFmtId="10" fontId="0" fillId="9" borderId="0" xfId="0" applyNumberFormat="1" applyFill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colors>
    <mruColors>
      <color rgb="FFFF8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C8ED-A9F5-4C97-9495-9E5BE83A361F}">
  <dimension ref="A1:F39"/>
  <sheetViews>
    <sheetView tabSelected="1" workbookViewId="0">
      <selection activeCell="F38" sqref="F38"/>
    </sheetView>
  </sheetViews>
  <sheetFormatPr defaultRowHeight="14.4" x14ac:dyDescent="0.3"/>
  <cols>
    <col min="1" max="1" width="63.6640625" customWidth="1"/>
    <col min="2" max="2" width="21.5546875" customWidth="1"/>
    <col min="3" max="3" width="26.44140625" customWidth="1"/>
    <col min="4" max="4" width="23.44140625" customWidth="1"/>
    <col min="5" max="5" width="18.77734375" customWidth="1"/>
    <col min="6" max="6" width="17.6640625" customWidth="1"/>
  </cols>
  <sheetData>
    <row r="1" spans="1:6" x14ac:dyDescent="0.3">
      <c r="A1" s="3" t="s">
        <v>0</v>
      </c>
      <c r="B1" s="3" t="s">
        <v>11</v>
      </c>
      <c r="C1" s="3" t="s">
        <v>37</v>
      </c>
      <c r="D1" s="3" t="s">
        <v>38</v>
      </c>
      <c r="E1" s="3" t="s">
        <v>45</v>
      </c>
      <c r="F1" s="3" t="s">
        <v>48</v>
      </c>
    </row>
    <row r="2" spans="1:6" x14ac:dyDescent="0.3">
      <c r="A2" s="4" t="s">
        <v>1</v>
      </c>
      <c r="B2" s="4"/>
      <c r="C2" s="4"/>
      <c r="D2" s="4"/>
      <c r="E2" s="4"/>
      <c r="F2" s="4"/>
    </row>
    <row r="3" spans="1:6" x14ac:dyDescent="0.3">
      <c r="A3" t="s">
        <v>2</v>
      </c>
      <c r="B3">
        <v>10</v>
      </c>
      <c r="C3">
        <v>30</v>
      </c>
      <c r="D3">
        <v>30</v>
      </c>
      <c r="E3">
        <v>25</v>
      </c>
      <c r="F3">
        <v>20</v>
      </c>
    </row>
    <row r="4" spans="1:6" x14ac:dyDescent="0.3">
      <c r="A4" t="s">
        <v>3</v>
      </c>
      <c r="B4" s="1">
        <v>1000</v>
      </c>
      <c r="C4" s="1">
        <v>1000</v>
      </c>
      <c r="D4" s="1">
        <v>1000</v>
      </c>
      <c r="E4" s="1">
        <v>1000</v>
      </c>
      <c r="F4" s="1">
        <v>1000</v>
      </c>
    </row>
    <row r="5" spans="1:6" x14ac:dyDescent="0.3">
      <c r="A5" t="s">
        <v>4</v>
      </c>
      <c r="B5" s="2">
        <v>0</v>
      </c>
      <c r="C5" s="2">
        <v>0</v>
      </c>
      <c r="D5" s="2">
        <v>0</v>
      </c>
      <c r="E5" s="2">
        <v>200</v>
      </c>
      <c r="F5" s="2">
        <v>0</v>
      </c>
    </row>
    <row r="6" spans="1:6" x14ac:dyDescent="0.3">
      <c r="A6" t="s">
        <v>5</v>
      </c>
      <c r="B6" s="2">
        <v>300</v>
      </c>
      <c r="C6" s="2">
        <v>300</v>
      </c>
      <c r="D6" s="2">
        <v>300</v>
      </c>
      <c r="E6" s="2">
        <v>300</v>
      </c>
      <c r="F6" s="2">
        <v>300</v>
      </c>
    </row>
    <row r="7" spans="1:6" x14ac:dyDescent="0.3">
      <c r="A7" t="s">
        <v>6</v>
      </c>
      <c r="B7" s="2">
        <v>30000</v>
      </c>
      <c r="C7" s="2">
        <v>30000</v>
      </c>
      <c r="D7" s="2">
        <v>30000</v>
      </c>
      <c r="E7" s="2">
        <v>30000</v>
      </c>
      <c r="F7" s="2">
        <v>30000</v>
      </c>
    </row>
    <row r="8" spans="1:6" x14ac:dyDescent="0.3">
      <c r="A8" t="s">
        <v>7</v>
      </c>
      <c r="B8" s="2">
        <v>200</v>
      </c>
      <c r="C8" s="2">
        <v>200</v>
      </c>
      <c r="D8" s="2">
        <v>200</v>
      </c>
      <c r="E8" s="2">
        <v>200</v>
      </c>
      <c r="F8" s="2">
        <v>200</v>
      </c>
    </row>
    <row r="9" spans="1:6" x14ac:dyDescent="0.3">
      <c r="A9" t="s">
        <v>8</v>
      </c>
      <c r="B9" s="2">
        <v>50</v>
      </c>
      <c r="C9" s="2">
        <v>50</v>
      </c>
      <c r="D9" s="2">
        <v>50</v>
      </c>
      <c r="E9" s="2">
        <v>50</v>
      </c>
      <c r="F9" s="2">
        <v>50</v>
      </c>
    </row>
    <row r="10" spans="1:6" x14ac:dyDescent="0.3">
      <c r="A10" t="s">
        <v>9</v>
      </c>
      <c r="B10" s="14">
        <v>1</v>
      </c>
      <c r="C10" s="14">
        <v>1</v>
      </c>
      <c r="D10" s="14">
        <v>1</v>
      </c>
      <c r="E10" s="14">
        <v>1</v>
      </c>
      <c r="F10" s="14">
        <v>1</v>
      </c>
    </row>
    <row r="11" spans="1:6" x14ac:dyDescent="0.3">
      <c r="A11" t="s">
        <v>10</v>
      </c>
      <c r="B11" s="14">
        <v>2</v>
      </c>
      <c r="C11" s="14">
        <v>1</v>
      </c>
      <c r="D11">
        <v>2</v>
      </c>
      <c r="E11">
        <v>2</v>
      </c>
      <c r="F11">
        <v>2</v>
      </c>
    </row>
    <row r="12" spans="1:6" x14ac:dyDescent="0.3">
      <c r="A12" s="5" t="s">
        <v>12</v>
      </c>
      <c r="B12" s="6">
        <f>B16</f>
        <v>115000</v>
      </c>
      <c r="C12" s="6">
        <f>C16</f>
        <v>362000</v>
      </c>
      <c r="D12" s="6">
        <f>D16</f>
        <v>362000</v>
      </c>
      <c r="E12" s="6">
        <f>E16</f>
        <v>494000</v>
      </c>
      <c r="F12" s="6">
        <f>F16</f>
        <v>297000</v>
      </c>
    </row>
    <row r="13" spans="1:6" x14ac:dyDescent="0.3">
      <c r="A13" t="s">
        <v>13</v>
      </c>
      <c r="B13">
        <f>B3*30</f>
        <v>300</v>
      </c>
      <c r="C13">
        <f>C3*30</f>
        <v>900</v>
      </c>
      <c r="D13">
        <f>D3*30</f>
        <v>900</v>
      </c>
      <c r="E13">
        <v>750</v>
      </c>
      <c r="F13">
        <v>600</v>
      </c>
    </row>
    <row r="14" spans="1:6" x14ac:dyDescent="0.3">
      <c r="A14" t="s">
        <v>14</v>
      </c>
      <c r="B14">
        <v>115</v>
      </c>
      <c r="C14">
        <v>362</v>
      </c>
      <c r="D14">
        <v>362</v>
      </c>
      <c r="E14">
        <v>294</v>
      </c>
      <c r="F14">
        <v>297</v>
      </c>
    </row>
    <row r="15" spans="1:6" x14ac:dyDescent="0.3">
      <c r="A15" t="s">
        <v>15</v>
      </c>
      <c r="B15">
        <v>70</v>
      </c>
      <c r="C15">
        <v>190</v>
      </c>
      <c r="D15">
        <v>190</v>
      </c>
      <c r="E15">
        <v>157</v>
      </c>
      <c r="F15">
        <v>65</v>
      </c>
    </row>
    <row r="16" spans="1:6" x14ac:dyDescent="0.3">
      <c r="A16" t="s">
        <v>16</v>
      </c>
      <c r="B16" s="2">
        <f>B4*(B14+B5)</f>
        <v>115000</v>
      </c>
      <c r="C16" s="2">
        <f>C4*(C14+C5)</f>
        <v>362000</v>
      </c>
      <c r="D16" s="2">
        <f>D4*(D14+D5)</f>
        <v>362000</v>
      </c>
      <c r="E16" s="2">
        <f>E4*(E14+E5)</f>
        <v>494000</v>
      </c>
      <c r="F16" s="2">
        <f>F4*(F14+F5)</f>
        <v>297000</v>
      </c>
    </row>
    <row r="17" spans="1:6" x14ac:dyDescent="0.3">
      <c r="A17" s="7" t="s">
        <v>35</v>
      </c>
      <c r="B17" s="8">
        <f>B18+B23</f>
        <v>155875</v>
      </c>
      <c r="C17" s="8">
        <f>C18+C23</f>
        <v>366390</v>
      </c>
      <c r="D17" s="8">
        <f>D18+D23</f>
        <v>366390</v>
      </c>
      <c r="E17" s="8">
        <f>E18+E23</f>
        <v>314595</v>
      </c>
      <c r="F17" s="8">
        <f>F18+F23</f>
        <v>287415</v>
      </c>
    </row>
    <row r="18" spans="1:6" x14ac:dyDescent="0.3">
      <c r="A18" s="9" t="s">
        <v>36</v>
      </c>
      <c r="B18" s="10">
        <f>B19+B20+B21+B22</f>
        <v>70000</v>
      </c>
      <c r="C18" s="10">
        <f>C19+C20+C21+C22</f>
        <v>110000</v>
      </c>
      <c r="D18" s="10">
        <f>D19+D20+D21+D22</f>
        <v>110000</v>
      </c>
      <c r="E18" s="10">
        <f>E19+E20+E21+E22</f>
        <v>110000</v>
      </c>
      <c r="F18" s="10">
        <f>F19+F20+F21+F22</f>
        <v>110000</v>
      </c>
    </row>
    <row r="19" spans="1:6" x14ac:dyDescent="0.3">
      <c r="A19" t="s">
        <v>6</v>
      </c>
      <c r="B19" s="2">
        <f>B7</f>
        <v>30000</v>
      </c>
      <c r="C19" s="2">
        <f>C7</f>
        <v>30000</v>
      </c>
      <c r="D19" s="2">
        <f>D7</f>
        <v>30000</v>
      </c>
      <c r="E19" s="2">
        <f>E7</f>
        <v>30000</v>
      </c>
      <c r="F19" s="2">
        <f>F7</f>
        <v>30000</v>
      </c>
    </row>
    <row r="20" spans="1:6" x14ac:dyDescent="0.3">
      <c r="A20" t="s">
        <v>17</v>
      </c>
      <c r="B20" s="2">
        <v>10000</v>
      </c>
      <c r="C20" s="2">
        <v>10000</v>
      </c>
      <c r="D20" s="2">
        <v>10000</v>
      </c>
      <c r="E20" s="2">
        <v>10000</v>
      </c>
      <c r="F20" s="2">
        <v>10000</v>
      </c>
    </row>
    <row r="21" spans="1:6" x14ac:dyDescent="0.3">
      <c r="A21" t="s">
        <v>18</v>
      </c>
      <c r="B21" s="2">
        <v>10000</v>
      </c>
      <c r="C21" s="2">
        <v>50000</v>
      </c>
      <c r="D21" s="2">
        <v>50000</v>
      </c>
      <c r="E21" s="2">
        <v>50000</v>
      </c>
      <c r="F21" s="2">
        <v>50000</v>
      </c>
    </row>
    <row r="22" spans="1:6" x14ac:dyDescent="0.3">
      <c r="A22" t="s">
        <v>19</v>
      </c>
      <c r="B22" s="2">
        <v>20000</v>
      </c>
      <c r="C22" s="2">
        <v>20000</v>
      </c>
      <c r="D22" s="2">
        <v>20000</v>
      </c>
      <c r="E22" s="2">
        <v>20000</v>
      </c>
      <c r="F22" s="2">
        <v>20000</v>
      </c>
    </row>
    <row r="23" spans="1:6" x14ac:dyDescent="0.3">
      <c r="A23" s="9" t="s">
        <v>20</v>
      </c>
      <c r="B23" s="10">
        <f>SUM(B24:B26)</f>
        <v>85875</v>
      </c>
      <c r="C23" s="10">
        <f>SUM(C24:C26)</f>
        <v>256390</v>
      </c>
      <c r="D23" s="10">
        <f>SUM(D24:D26)</f>
        <v>256390</v>
      </c>
      <c r="E23" s="10">
        <f>SUM(E24:E26)</f>
        <v>204595</v>
      </c>
      <c r="F23" s="10">
        <f>SUM(F24:F26)</f>
        <v>177415</v>
      </c>
    </row>
    <row r="24" spans="1:6" x14ac:dyDescent="0.3">
      <c r="A24" t="s">
        <v>21</v>
      </c>
      <c r="B24" s="1">
        <v>35175</v>
      </c>
      <c r="C24" s="1">
        <v>104140</v>
      </c>
      <c r="D24" s="1">
        <v>104140</v>
      </c>
      <c r="E24" s="1">
        <v>85995</v>
      </c>
      <c r="F24" s="1">
        <v>78165</v>
      </c>
    </row>
    <row r="25" spans="1:6" x14ac:dyDescent="0.3">
      <c r="A25" t="s">
        <v>22</v>
      </c>
      <c r="B25" s="1">
        <v>40200</v>
      </c>
      <c r="C25" s="1">
        <v>121800</v>
      </c>
      <c r="D25" s="1">
        <v>121800</v>
      </c>
      <c r="E25" s="1">
        <v>98600</v>
      </c>
      <c r="F25" s="1">
        <v>79400</v>
      </c>
    </row>
    <row r="26" spans="1:6" x14ac:dyDescent="0.3">
      <c r="A26" t="s">
        <v>23</v>
      </c>
      <c r="B26" s="1">
        <v>10500</v>
      </c>
      <c r="C26" s="1">
        <v>30450</v>
      </c>
      <c r="D26" s="1">
        <v>30450</v>
      </c>
      <c r="E26" s="1">
        <v>20000</v>
      </c>
      <c r="F26" s="1">
        <v>19850</v>
      </c>
    </row>
    <row r="27" spans="1:6" x14ac:dyDescent="0.3">
      <c r="A27" s="11" t="s">
        <v>24</v>
      </c>
      <c r="B27" s="11"/>
      <c r="C27" s="11"/>
      <c r="D27" s="11"/>
    </row>
    <row r="28" spans="1:6" x14ac:dyDescent="0.3">
      <c r="A28" t="s">
        <v>25</v>
      </c>
      <c r="B28" s="2">
        <f>B12-B17</f>
        <v>-40875</v>
      </c>
      <c r="C28" s="2">
        <f>C12-C17</f>
        <v>-4390</v>
      </c>
      <c r="D28" s="2">
        <f>D12-D17</f>
        <v>-4390</v>
      </c>
      <c r="E28" s="2">
        <f>E12-E17</f>
        <v>179405</v>
      </c>
      <c r="F28" s="2">
        <f>F12-F17</f>
        <v>9585</v>
      </c>
    </row>
    <row r="29" spans="1:6" x14ac:dyDescent="0.3">
      <c r="A29" t="s">
        <v>26</v>
      </c>
      <c r="B29" s="2">
        <f>B28/B13</f>
        <v>-136.25</v>
      </c>
      <c r="C29" s="2">
        <f>C28/C13</f>
        <v>-4.8777777777777782</v>
      </c>
      <c r="D29" s="2">
        <f>D28/D13</f>
        <v>-4.8777777777777782</v>
      </c>
      <c r="E29" s="2">
        <f>E28/E13</f>
        <v>239.20666666666668</v>
      </c>
      <c r="F29" s="2">
        <f>F28/F13</f>
        <v>15.975</v>
      </c>
    </row>
    <row r="30" spans="1:6" x14ac:dyDescent="0.3">
      <c r="A30" t="s">
        <v>27</v>
      </c>
      <c r="B30" t="str">
        <f>B29/B4*100 &amp; "%"</f>
        <v>-13,625%</v>
      </c>
      <c r="C30" t="str">
        <f>C29/C4*100 &amp; "%"</f>
        <v>-0,487777777777778%</v>
      </c>
      <c r="D30" t="str">
        <f>D29/D4*100 &amp; "%"</f>
        <v>-0,487777777777778%</v>
      </c>
      <c r="E30" t="str">
        <f>E29/E4*100 &amp; "%"</f>
        <v>23,9206666666667%</v>
      </c>
      <c r="F30" t="str">
        <f>F29/F4*100 &amp; "%"</f>
        <v>1,5975%</v>
      </c>
    </row>
    <row r="31" spans="1:6" x14ac:dyDescent="0.3">
      <c r="A31" t="s">
        <v>28</v>
      </c>
      <c r="B31" s="2">
        <f>B17/B13</f>
        <v>519.58333333333337</v>
      </c>
      <c r="C31" s="2">
        <f>C17/C13</f>
        <v>407.1</v>
      </c>
      <c r="D31" s="2">
        <f>D17/D13</f>
        <v>407.1</v>
      </c>
      <c r="E31" s="2">
        <f>E17/E13</f>
        <v>419.46</v>
      </c>
      <c r="F31" s="2">
        <f>F17/F13</f>
        <v>479.02499999999998</v>
      </c>
    </row>
    <row r="32" spans="1:6" x14ac:dyDescent="0.3">
      <c r="A32" t="s">
        <v>29</v>
      </c>
      <c r="B32" s="13" t="s">
        <v>39</v>
      </c>
      <c r="C32" s="13" t="s">
        <v>41</v>
      </c>
      <c r="D32" s="13" t="s">
        <v>43</v>
      </c>
      <c r="E32" s="13" t="s">
        <v>46</v>
      </c>
      <c r="F32" s="13" t="s">
        <v>49</v>
      </c>
    </row>
    <row r="33" spans="1:6" x14ac:dyDescent="0.3">
      <c r="A33" t="s">
        <v>30</v>
      </c>
      <c r="B33" s="13" t="s">
        <v>40</v>
      </c>
      <c r="C33" s="13" t="s">
        <v>42</v>
      </c>
      <c r="D33" s="13" t="s">
        <v>44</v>
      </c>
      <c r="E33" s="13" t="s">
        <v>47</v>
      </c>
      <c r="F33" s="13" t="s">
        <v>50</v>
      </c>
    </row>
    <row r="34" spans="1:6" x14ac:dyDescent="0.3">
      <c r="A34" t="s">
        <v>31</v>
      </c>
      <c r="B34" s="15">
        <v>0.1628</v>
      </c>
      <c r="C34" s="15">
        <v>0.48209999999999997</v>
      </c>
      <c r="D34" s="15">
        <v>0.48209999999999997</v>
      </c>
      <c r="E34" s="15">
        <v>0.39810000000000001</v>
      </c>
      <c r="F34" s="15">
        <v>0.26190000000000002</v>
      </c>
    </row>
    <row r="35" spans="1:6" x14ac:dyDescent="0.3">
      <c r="A35" t="s">
        <v>32</v>
      </c>
      <c r="B35" s="15">
        <v>0.2792</v>
      </c>
      <c r="C35" s="15">
        <v>0.8458</v>
      </c>
      <c r="D35" s="15">
        <v>0.4229</v>
      </c>
      <c r="E35" s="15">
        <v>0.34239999999999998</v>
      </c>
      <c r="F35" s="15">
        <v>0.2757</v>
      </c>
    </row>
    <row r="36" spans="1:6" x14ac:dyDescent="0.3">
      <c r="A36" t="s">
        <v>33</v>
      </c>
      <c r="B36" t="str">
        <f>B15/B13 * 100 &amp; "%"</f>
        <v>23,3333333333333%</v>
      </c>
      <c r="C36" t="str">
        <f>C15/C13 * 100 &amp; "%"</f>
        <v>21,1111111111111%</v>
      </c>
      <c r="D36" t="str">
        <f>D15/D13 * 100 &amp; "%"</f>
        <v>21,1111111111111%</v>
      </c>
      <c r="E36" t="str">
        <f>E15/E13 * 100 &amp; "%"</f>
        <v>20,9333333333333%</v>
      </c>
      <c r="F36" t="str">
        <f>F15/F13 * 100 &amp; "%"</f>
        <v>10,8333333333333%</v>
      </c>
    </row>
    <row r="37" spans="1:6" x14ac:dyDescent="0.3">
      <c r="A37" s="12" t="s">
        <v>34</v>
      </c>
      <c r="B37" s="12"/>
      <c r="C37" s="12"/>
      <c r="D37" s="12"/>
      <c r="E37" s="12"/>
      <c r="F37" s="12"/>
    </row>
    <row r="38" spans="1:6" x14ac:dyDescent="0.3">
      <c r="B38" t="s">
        <v>51</v>
      </c>
      <c r="D38" t="s">
        <v>54</v>
      </c>
      <c r="E38" t="s">
        <v>55</v>
      </c>
      <c r="F38" t="s">
        <v>55</v>
      </c>
    </row>
    <row r="39" spans="1:6" x14ac:dyDescent="0.3">
      <c r="B39" t="s">
        <v>52</v>
      </c>
      <c r="C39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Egor</cp:lastModifiedBy>
  <dcterms:created xsi:type="dcterms:W3CDTF">2023-06-12T05:52:30Z</dcterms:created>
  <dcterms:modified xsi:type="dcterms:W3CDTF">2023-06-12T10:04:14Z</dcterms:modified>
</cp:coreProperties>
</file>