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r\Documents\"/>
    </mc:Choice>
  </mc:AlternateContent>
  <xr:revisionPtr revIDLastSave="0" documentId="13_ncr:1_{12C6F6E1-AECE-42F0-801C-07556A363042}" xr6:coauthVersionLast="47" xr6:coauthVersionMax="47" xr10:uidLastSave="{00000000-0000-0000-0000-000000000000}"/>
  <bookViews>
    <workbookView xWindow="-105" yWindow="0" windowWidth="19410" windowHeight="20985" xr2:uid="{D860E8F3-ECA7-47F6-ABD7-C173302D815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O4" i="1" s="1"/>
  <c r="L4" i="1" s="1"/>
  <c r="K4" i="1" s="1"/>
  <c r="K5" i="1"/>
  <c r="K6" i="1"/>
  <c r="K7" i="1"/>
  <c r="K8" i="1"/>
  <c r="K9" i="1"/>
  <c r="K10" i="1"/>
  <c r="K11" i="1"/>
  <c r="K12" i="1"/>
  <c r="K13" i="1"/>
  <c r="K14" i="1"/>
  <c r="K15" i="1"/>
  <c r="L8" i="1"/>
  <c r="L9" i="1"/>
  <c r="L10" i="1"/>
  <c r="L11" i="1"/>
  <c r="L12" i="1"/>
  <c r="L13" i="1"/>
  <c r="L14" i="1"/>
  <c r="L15" i="1"/>
  <c r="L5" i="1"/>
  <c r="L6" i="1"/>
  <c r="L7" i="1"/>
  <c r="O5" i="1"/>
  <c r="O6" i="1"/>
  <c r="O7" i="1"/>
  <c r="O8" i="1"/>
  <c r="O9" i="1"/>
  <c r="O10" i="1"/>
  <c r="O11" i="1"/>
  <c r="O12" i="1"/>
  <c r="O13" i="1"/>
  <c r="O14" i="1"/>
  <c r="O15" i="1"/>
  <c r="J14" i="1"/>
  <c r="D24" i="1"/>
  <c r="J6" i="1" s="1"/>
  <c r="J7" i="1" s="1"/>
  <c r="H4" i="1"/>
  <c r="H8" i="1"/>
  <c r="H11" i="1" s="1"/>
  <c r="D25" i="1"/>
  <c r="H12" i="1"/>
  <c r="H15" i="1" s="1"/>
  <c r="G8" i="1" l="1"/>
  <c r="M8" i="1" s="1"/>
  <c r="G12" i="1"/>
  <c r="G4" i="1"/>
  <c r="J10" i="1"/>
  <c r="I9" i="1" s="1"/>
  <c r="G6" i="1"/>
  <c r="M6" i="1" s="1"/>
  <c r="H7" i="1"/>
  <c r="M12" i="1"/>
  <c r="D26" i="1" l="1"/>
  <c r="I5" i="1" s="1"/>
  <c r="J11" i="1"/>
  <c r="G10" i="1"/>
  <c r="M10" i="1" s="1"/>
  <c r="J15" i="1"/>
  <c r="G14" i="1"/>
  <c r="M14" i="1" s="1"/>
  <c r="I13" i="1" l="1"/>
  <c r="I11" i="1"/>
  <c r="G11" i="1" s="1"/>
  <c r="M11" i="1" s="1"/>
  <c r="G9" i="1"/>
  <c r="M9" i="1" s="1"/>
  <c r="I7" i="1" l="1"/>
  <c r="G7" i="1" s="1"/>
  <c r="M7" i="1" s="1"/>
  <c r="G5" i="1"/>
  <c r="M5" i="1" s="1"/>
  <c r="G13" i="1"/>
  <c r="M13" i="1" s="1"/>
  <c r="I15" i="1"/>
  <c r="G15" i="1" s="1"/>
  <c r="M15" i="1" s="1"/>
</calcChain>
</file>

<file path=xl/sharedStrings.xml><?xml version="1.0" encoding="utf-8"?>
<sst xmlns="http://schemas.openxmlformats.org/spreadsheetml/2006/main" count="50" uniqueCount="39">
  <si>
    <t>Режим</t>
  </si>
  <si>
    <t>Участок цепи</t>
  </si>
  <si>
    <t>Измерить</t>
  </si>
  <si>
    <t>R</t>
  </si>
  <si>
    <t>L</t>
  </si>
  <si>
    <t>C</t>
  </si>
  <si>
    <t>R+L+C</t>
  </si>
  <si>
    <t>I, A</t>
  </si>
  <si>
    <t>U, B</t>
  </si>
  <si>
    <t>P, Вт</t>
  </si>
  <si>
    <t>Вычислить</t>
  </si>
  <si>
    <t>Z, Ом</t>
  </si>
  <si>
    <t>R, Ом</t>
  </si>
  <si>
    <r>
      <t>cos</t>
    </r>
    <r>
      <rPr>
        <sz val="11"/>
        <color theme="1"/>
        <rFont val="Calibri"/>
        <family val="2"/>
        <charset val="204"/>
      </rPr>
      <t>φ</t>
    </r>
  </si>
  <si>
    <r>
      <t>X</t>
    </r>
    <r>
      <rPr>
        <sz val="8"/>
        <color theme="1"/>
        <rFont val="Calibri"/>
        <family val="2"/>
        <charset val="204"/>
        <scheme val="minor"/>
      </rPr>
      <t xml:space="preserve">L, </t>
    </r>
    <r>
      <rPr>
        <sz val="11"/>
        <color theme="1"/>
        <rFont val="Calibri"/>
        <family val="2"/>
        <charset val="204"/>
        <scheme val="minor"/>
      </rPr>
      <t>Ом</t>
    </r>
  </si>
  <si>
    <r>
      <t>X</t>
    </r>
    <r>
      <rPr>
        <sz val="8"/>
        <color theme="1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, Ом</t>
    </r>
  </si>
  <si>
    <t>S, Ва</t>
  </si>
  <si>
    <t>Q, Вар</t>
  </si>
  <si>
    <t>активное</t>
  </si>
  <si>
    <t>реактивное</t>
  </si>
  <si>
    <t>полное</t>
  </si>
  <si>
    <t>реактивн</t>
  </si>
  <si>
    <t>мощн.</t>
  </si>
  <si>
    <t>сопр.</t>
  </si>
  <si>
    <t>Для простоты рассуждений будем считать данную катушку индуктивности идеальной, т.е. ее активное сопротивление равно нулю.</t>
  </si>
  <si>
    <t>Количество витков катушки =</t>
  </si>
  <si>
    <t xml:space="preserve">Частота переменного тока = </t>
  </si>
  <si>
    <t>Гц</t>
  </si>
  <si>
    <t>Круговая частота тока =</t>
  </si>
  <si>
    <t>С, мкФ</t>
  </si>
  <si>
    <t>XL &gt; XC</t>
  </si>
  <si>
    <t>XL = XC</t>
  </si>
  <si>
    <t>XL &lt; XC</t>
  </si>
  <si>
    <t xml:space="preserve">L = </t>
  </si>
  <si>
    <t>В случае чисто индуктивной нагрузки активная мощность равна 0
равна нулю.</t>
  </si>
  <si>
    <t>sinφ</t>
  </si>
  <si>
    <t>коэффициент приставки микро</t>
  </si>
  <si>
    <t>полная</t>
  </si>
  <si>
    <t>В случае смешанной нагрузки,
например, активно-индуктивной, реактивная мощность определяется выражением Q = UI sin(phi)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</si>
</sst>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0" borderId="2" xfId="0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1" applyNumberFormat="1" applyFont="1" applyFill="1" applyBorder="1"/>
    <xf numFmtId="2" fontId="0" fillId="0" borderId="9" xfId="1" applyNumberFormat="1" applyFont="1" applyBorder="1"/>
    <xf numFmtId="2" fontId="0" fillId="0" borderId="0" xfId="1" applyNumberFormat="1" applyFont="1" applyBorder="1"/>
    <xf numFmtId="2" fontId="0" fillId="0" borderId="8" xfId="1" applyNumberFormat="1" applyFont="1" applyBorder="1"/>
    <xf numFmtId="2" fontId="0" fillId="0" borderId="11" xfId="1" applyNumberFormat="1" applyFont="1" applyBorder="1"/>
    <xf numFmtId="2" fontId="0" fillId="0" borderId="13" xfId="1" applyNumberFormat="1" applyFont="1" applyBorder="1"/>
    <xf numFmtId="2" fontId="0" fillId="0" borderId="1" xfId="1" applyNumberFormat="1" applyFont="1" applyBorder="1"/>
    <xf numFmtId="0" fontId="0" fillId="0" borderId="1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7" xfId="0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6A87-10B3-4857-961B-6B16E816B772}">
  <dimension ref="A2:O28"/>
  <sheetViews>
    <sheetView tabSelected="1" topLeftCell="B1" zoomScale="138" workbookViewId="0">
      <selection activeCell="M4" sqref="M4"/>
    </sheetView>
  </sheetViews>
  <sheetFormatPr defaultRowHeight="15" x14ac:dyDescent="0.25"/>
  <cols>
    <col min="1" max="1" width="8.140625" customWidth="1"/>
    <col min="2" max="2" width="12.7109375" customWidth="1"/>
    <col min="3" max="3" width="15" customWidth="1"/>
    <col min="7" max="10" width="9" bestFit="1" customWidth="1"/>
    <col min="13" max="13" width="9.85546875" bestFit="1" customWidth="1"/>
  </cols>
  <sheetData>
    <row r="2" spans="1:15" x14ac:dyDescent="0.25">
      <c r="A2" s="27" t="s">
        <v>0</v>
      </c>
      <c r="B2" s="27" t="s">
        <v>29</v>
      </c>
      <c r="C2" s="27" t="s">
        <v>1</v>
      </c>
      <c r="D2" s="24" t="s">
        <v>2</v>
      </c>
      <c r="E2" s="25"/>
      <c r="F2" s="26"/>
      <c r="G2" s="24" t="s">
        <v>10</v>
      </c>
      <c r="H2" s="25"/>
      <c r="I2" s="25"/>
      <c r="J2" s="25"/>
      <c r="K2" s="25"/>
      <c r="L2" s="25"/>
      <c r="M2" s="26"/>
      <c r="N2" s="1"/>
    </row>
    <row r="3" spans="1:15" x14ac:dyDescent="0.25">
      <c r="A3" s="28"/>
      <c r="B3" s="28"/>
      <c r="C3" s="28"/>
      <c r="D3" s="8" t="s">
        <v>7</v>
      </c>
      <c r="E3" s="9" t="s">
        <v>8</v>
      </c>
      <c r="F3" s="10" t="s">
        <v>9</v>
      </c>
      <c r="G3" s="8" t="s">
        <v>11</v>
      </c>
      <c r="H3" s="9" t="s">
        <v>12</v>
      </c>
      <c r="I3" s="9" t="s">
        <v>14</v>
      </c>
      <c r="J3" s="9" t="s">
        <v>15</v>
      </c>
      <c r="K3" s="9" t="s">
        <v>16</v>
      </c>
      <c r="L3" s="9" t="s">
        <v>17</v>
      </c>
      <c r="M3" s="10" t="s">
        <v>13</v>
      </c>
      <c r="O3" t="s">
        <v>35</v>
      </c>
    </row>
    <row r="4" spans="1:15" x14ac:dyDescent="0.25">
      <c r="A4" s="27" t="s">
        <v>30</v>
      </c>
      <c r="B4" s="21">
        <v>40</v>
      </c>
      <c r="C4" s="2" t="s">
        <v>3</v>
      </c>
      <c r="D4" s="18">
        <v>0.37</v>
      </c>
      <c r="E4" s="18">
        <v>61</v>
      </c>
      <c r="F4" s="18">
        <v>22</v>
      </c>
      <c r="G4" s="14">
        <f t="shared" ref="G4:G7" si="0">SQRT(H4^2 + (J4-I4)^2)</f>
        <v>164.86486486486487</v>
      </c>
      <c r="H4" s="12">
        <f>E4/D4</f>
        <v>164.86486486486487</v>
      </c>
      <c r="I4" s="12">
        <v>0</v>
      </c>
      <c r="J4" s="12">
        <v>0</v>
      </c>
      <c r="K4" s="12">
        <f>SQRT(F4^2 + L4^2)</f>
        <v>22</v>
      </c>
      <c r="L4" s="17">
        <f t="shared" ref="L4:L6" si="1">E4*D4*O4</f>
        <v>0</v>
      </c>
      <c r="M4" s="5">
        <f>H4/G4</f>
        <v>1</v>
      </c>
      <c r="O4">
        <f>SQRT(1 - (M4)^2)</f>
        <v>0</v>
      </c>
    </row>
    <row r="5" spans="1:15" x14ac:dyDescent="0.25">
      <c r="A5" s="31"/>
      <c r="B5" s="22"/>
      <c r="C5" s="3" t="s">
        <v>4</v>
      </c>
      <c r="D5" s="18">
        <v>0.37</v>
      </c>
      <c r="E5" s="18">
        <v>91</v>
      </c>
      <c r="F5" s="18">
        <v>2.75</v>
      </c>
      <c r="G5" s="15">
        <f t="shared" si="0"/>
        <v>159.15494309189532</v>
      </c>
      <c r="H5" s="11">
        <v>0</v>
      </c>
      <c r="I5" s="13">
        <f>D24*D26</f>
        <v>159.15494309189532</v>
      </c>
      <c r="J5" s="13">
        <v>0</v>
      </c>
      <c r="K5" s="12">
        <f t="shared" ref="K5:K15" si="2">SQRT(F5^2 + L5^2)</f>
        <v>33.782116570753821</v>
      </c>
      <c r="L5" s="17">
        <f t="shared" si="1"/>
        <v>33.67</v>
      </c>
      <c r="M5" s="6">
        <f>H5/G5</f>
        <v>0</v>
      </c>
      <c r="O5">
        <f t="shared" ref="O5:O15" si="3">SQRT(1 - (M5)^2)</f>
        <v>1</v>
      </c>
    </row>
    <row r="6" spans="1:15" x14ac:dyDescent="0.25">
      <c r="A6" s="31"/>
      <c r="B6" s="22"/>
      <c r="C6" s="3" t="s">
        <v>5</v>
      </c>
      <c r="D6" s="18">
        <v>0.37</v>
      </c>
      <c r="E6" s="18">
        <v>29.25</v>
      </c>
      <c r="F6" s="18">
        <v>0</v>
      </c>
      <c r="G6" s="15">
        <f>SQRT(H6^2 + (J6-I6)^2)</f>
        <v>79.57747154594766</v>
      </c>
      <c r="H6" s="11">
        <v>0</v>
      </c>
      <c r="I6" s="13">
        <v>0</v>
      </c>
      <c r="J6" s="13">
        <f>1/(D24*B4*D25)</f>
        <v>79.57747154594766</v>
      </c>
      <c r="K6" s="12">
        <f t="shared" si="2"/>
        <v>10.8225</v>
      </c>
      <c r="L6" s="17">
        <f t="shared" si="1"/>
        <v>10.8225</v>
      </c>
      <c r="M6" s="6">
        <f>H6/G6</f>
        <v>0</v>
      </c>
      <c r="O6">
        <f t="shared" si="3"/>
        <v>1</v>
      </c>
    </row>
    <row r="7" spans="1:15" x14ac:dyDescent="0.25">
      <c r="A7" s="28"/>
      <c r="B7" s="23"/>
      <c r="C7" s="4" t="s">
        <v>6</v>
      </c>
      <c r="D7" s="18">
        <v>0.37</v>
      </c>
      <c r="E7" s="18">
        <v>75</v>
      </c>
      <c r="F7" s="18">
        <v>25</v>
      </c>
      <c r="G7" s="16">
        <f t="shared" si="0"/>
        <v>183.06555559295217</v>
      </c>
      <c r="H7" s="17">
        <f>H4</f>
        <v>164.86486486486487</v>
      </c>
      <c r="I7" s="17">
        <f>I5</f>
        <v>159.15494309189532</v>
      </c>
      <c r="J7" s="17">
        <f>J6</f>
        <v>79.57747154594766</v>
      </c>
      <c r="K7" s="12">
        <f t="shared" si="2"/>
        <v>27.758062677481888</v>
      </c>
      <c r="L7" s="17">
        <f>E7*D7*O7</f>
        <v>12.062754395535579</v>
      </c>
      <c r="M7" s="7">
        <f>H7/G7</f>
        <v>0.9005782891864339</v>
      </c>
      <c r="O7">
        <f t="shared" si="3"/>
        <v>0.43469385209137223</v>
      </c>
    </row>
    <row r="8" spans="1:15" x14ac:dyDescent="0.25">
      <c r="A8" s="27" t="s">
        <v>31</v>
      </c>
      <c r="B8" s="21">
        <v>20</v>
      </c>
      <c r="C8" s="2" t="s">
        <v>3</v>
      </c>
      <c r="D8" s="18">
        <v>0.39</v>
      </c>
      <c r="E8" s="19">
        <v>66</v>
      </c>
      <c r="F8" s="19">
        <v>25</v>
      </c>
      <c r="G8" s="14">
        <f t="shared" ref="G8:G10" si="4">SQRT(H8^2 + (J8-I8)^2)</f>
        <v>169.23076923076923</v>
      </c>
      <c r="H8" s="12">
        <f>E8/D8</f>
        <v>169.23076923076923</v>
      </c>
      <c r="I8" s="12">
        <v>0</v>
      </c>
      <c r="J8" s="12">
        <v>0</v>
      </c>
      <c r="K8" s="12">
        <f t="shared" si="2"/>
        <v>25</v>
      </c>
      <c r="L8" s="17">
        <f t="shared" ref="L8:L15" si="5">E8*D8*O8</f>
        <v>0</v>
      </c>
      <c r="M8" s="5">
        <f>H8/G8</f>
        <v>1</v>
      </c>
      <c r="O8">
        <f t="shared" si="3"/>
        <v>0</v>
      </c>
    </row>
    <row r="9" spans="1:15" x14ac:dyDescent="0.25">
      <c r="A9" s="31"/>
      <c r="B9" s="22"/>
      <c r="C9" s="3" t="s">
        <v>4</v>
      </c>
      <c r="D9" s="18">
        <v>0.39</v>
      </c>
      <c r="E9" s="18">
        <v>96</v>
      </c>
      <c r="F9" s="18">
        <v>3</v>
      </c>
      <c r="G9" s="15">
        <f t="shared" si="4"/>
        <v>159.15494309189532</v>
      </c>
      <c r="H9" s="11">
        <v>0</v>
      </c>
      <c r="I9" s="13">
        <f xml:space="preserve"> J10</f>
        <v>159.15494309189532</v>
      </c>
      <c r="J9" s="13">
        <v>0</v>
      </c>
      <c r="K9" s="12">
        <f t="shared" si="2"/>
        <v>37.559999999999995</v>
      </c>
      <c r="L9" s="17">
        <f t="shared" si="5"/>
        <v>37.44</v>
      </c>
      <c r="M9" s="6">
        <f t="shared" ref="M9:M12" si="6">H9/G9</f>
        <v>0</v>
      </c>
      <c r="O9">
        <f t="shared" si="3"/>
        <v>1</v>
      </c>
    </row>
    <row r="10" spans="1:15" x14ac:dyDescent="0.25">
      <c r="A10" s="31"/>
      <c r="B10" s="22"/>
      <c r="C10" s="3" t="s">
        <v>5</v>
      </c>
      <c r="D10" s="18">
        <v>0.39</v>
      </c>
      <c r="E10" s="18">
        <v>60</v>
      </c>
      <c r="F10" s="18">
        <v>0</v>
      </c>
      <c r="G10" s="15">
        <f t="shared" si="4"/>
        <v>159.15494309189532</v>
      </c>
      <c r="H10" s="11">
        <v>0</v>
      </c>
      <c r="I10" s="13">
        <v>0</v>
      </c>
      <c r="J10" s="13">
        <f>1/(D24*B8*D25)</f>
        <v>159.15494309189532</v>
      </c>
      <c r="K10" s="12">
        <f t="shared" si="2"/>
        <v>23.400000000000002</v>
      </c>
      <c r="L10" s="17">
        <f t="shared" si="5"/>
        <v>23.400000000000002</v>
      </c>
      <c r="M10" s="6">
        <f t="shared" si="6"/>
        <v>0</v>
      </c>
      <c r="O10">
        <f t="shared" si="3"/>
        <v>1</v>
      </c>
    </row>
    <row r="11" spans="1:15" x14ac:dyDescent="0.25">
      <c r="A11" s="28"/>
      <c r="B11" s="23"/>
      <c r="C11" s="4" t="s">
        <v>6</v>
      </c>
      <c r="D11" s="18">
        <v>0.39</v>
      </c>
      <c r="E11" s="18">
        <v>76</v>
      </c>
      <c r="F11" s="18">
        <v>29</v>
      </c>
      <c r="G11" s="16">
        <f>SQRT(H11^2 + (J11-I11)^2)</f>
        <v>169.23076923076923</v>
      </c>
      <c r="H11" s="17">
        <f>H8</f>
        <v>169.23076923076923</v>
      </c>
      <c r="I11" s="17">
        <f>I9</f>
        <v>159.15494309189532</v>
      </c>
      <c r="J11" s="17">
        <f>J10</f>
        <v>159.15494309189532</v>
      </c>
      <c r="K11" s="12">
        <f t="shared" si="2"/>
        <v>29</v>
      </c>
      <c r="L11" s="17">
        <f t="shared" si="5"/>
        <v>0</v>
      </c>
      <c r="M11" s="7">
        <f>H11/G11</f>
        <v>1</v>
      </c>
      <c r="O11">
        <f t="shared" si="3"/>
        <v>0</v>
      </c>
    </row>
    <row r="12" spans="1:15" x14ac:dyDescent="0.25">
      <c r="A12" s="27" t="s">
        <v>32</v>
      </c>
      <c r="B12" s="21">
        <v>10</v>
      </c>
      <c r="C12" s="2" t="s">
        <v>3</v>
      </c>
      <c r="D12" s="18">
        <v>0.31</v>
      </c>
      <c r="E12" s="18">
        <v>52</v>
      </c>
      <c r="F12" s="18">
        <v>15</v>
      </c>
      <c r="G12" s="14">
        <f t="shared" ref="G12:G15" si="7">SQRT(H12^2 + (J12-I12)^2)</f>
        <v>167.74193548387098</v>
      </c>
      <c r="H12" s="12">
        <f>E12/D12</f>
        <v>167.74193548387098</v>
      </c>
      <c r="I12" s="12">
        <v>0</v>
      </c>
      <c r="J12" s="12">
        <v>0</v>
      </c>
      <c r="K12" s="12">
        <f t="shared" si="2"/>
        <v>15</v>
      </c>
      <c r="L12" s="17">
        <f t="shared" si="5"/>
        <v>0</v>
      </c>
      <c r="M12" s="5">
        <f t="shared" si="6"/>
        <v>1</v>
      </c>
      <c r="O12">
        <f t="shared" si="3"/>
        <v>0</v>
      </c>
    </row>
    <row r="13" spans="1:15" x14ac:dyDescent="0.25">
      <c r="A13" s="31"/>
      <c r="B13" s="22"/>
      <c r="C13" s="3" t="s">
        <v>4</v>
      </c>
      <c r="D13" s="18">
        <v>0.31</v>
      </c>
      <c r="E13" s="18">
        <v>75</v>
      </c>
      <c r="F13" s="18">
        <v>2</v>
      </c>
      <c r="G13" s="15">
        <f t="shared" si="7"/>
        <v>159.15494309189532</v>
      </c>
      <c r="H13" s="13">
        <v>0</v>
      </c>
      <c r="I13" s="13">
        <f>D24*D26</f>
        <v>159.15494309189532</v>
      </c>
      <c r="J13" s="13">
        <v>0</v>
      </c>
      <c r="K13" s="12">
        <f t="shared" si="2"/>
        <v>23.335862958116632</v>
      </c>
      <c r="L13" s="17">
        <f t="shared" si="5"/>
        <v>23.25</v>
      </c>
      <c r="M13" s="6">
        <f>H13/G13</f>
        <v>0</v>
      </c>
      <c r="O13">
        <f t="shared" si="3"/>
        <v>1</v>
      </c>
    </row>
    <row r="14" spans="1:15" x14ac:dyDescent="0.25">
      <c r="A14" s="31"/>
      <c r="B14" s="22"/>
      <c r="C14" s="3" t="s">
        <v>5</v>
      </c>
      <c r="D14" s="18">
        <v>0.31</v>
      </c>
      <c r="E14" s="18">
        <v>93</v>
      </c>
      <c r="F14" s="18">
        <v>0</v>
      </c>
      <c r="G14" s="15">
        <f t="shared" si="7"/>
        <v>318.30988618379064</v>
      </c>
      <c r="H14" s="13">
        <v>0</v>
      </c>
      <c r="I14" s="13">
        <v>0</v>
      </c>
      <c r="J14" s="13">
        <f>1/(D24*B12*D25)</f>
        <v>318.30988618379064</v>
      </c>
      <c r="K14" s="12">
        <f t="shared" si="2"/>
        <v>28.83</v>
      </c>
      <c r="L14" s="17">
        <f t="shared" si="5"/>
        <v>28.83</v>
      </c>
      <c r="M14" s="6">
        <f>H14/G14</f>
        <v>0</v>
      </c>
      <c r="O14">
        <f t="shared" si="3"/>
        <v>1</v>
      </c>
    </row>
    <row r="15" spans="1:15" x14ac:dyDescent="0.25">
      <c r="A15" s="28"/>
      <c r="B15" s="23"/>
      <c r="C15" s="4" t="s">
        <v>6</v>
      </c>
      <c r="D15" s="18">
        <v>0.31</v>
      </c>
      <c r="E15" s="18">
        <v>76</v>
      </c>
      <c r="F15" s="18">
        <v>18</v>
      </c>
      <c r="G15" s="16">
        <f t="shared" si="7"/>
        <v>231.2307350471809</v>
      </c>
      <c r="H15" s="17">
        <f>H12</f>
        <v>167.74193548387098</v>
      </c>
      <c r="I15" s="17">
        <f>I13</f>
        <v>159.15494309189532</v>
      </c>
      <c r="J15" s="17">
        <f>J14</f>
        <v>318.30988618379064</v>
      </c>
      <c r="K15" s="12">
        <f t="shared" si="2"/>
        <v>24.227382649801573</v>
      </c>
      <c r="L15" s="17">
        <f t="shared" si="5"/>
        <v>16.216228601617157</v>
      </c>
      <c r="M15" s="7">
        <f>H15/G15</f>
        <v>0.72543096595547507</v>
      </c>
      <c r="O15">
        <f t="shared" si="3"/>
        <v>0.68829493215692528</v>
      </c>
    </row>
    <row r="17" spans="2:13" x14ac:dyDescent="0.25">
      <c r="D17" s="29"/>
      <c r="E17" s="29"/>
      <c r="G17" t="s">
        <v>20</v>
      </c>
      <c r="H17" t="s">
        <v>18</v>
      </c>
      <c r="I17" s="29" t="s">
        <v>19</v>
      </c>
      <c r="J17" s="29"/>
      <c r="K17" t="s">
        <v>37</v>
      </c>
      <c r="L17" t="s">
        <v>21</v>
      </c>
    </row>
    <row r="18" spans="2:13" x14ac:dyDescent="0.25">
      <c r="G18" t="s">
        <v>23</v>
      </c>
      <c r="H18" t="s">
        <v>23</v>
      </c>
      <c r="I18" s="29" t="s">
        <v>23</v>
      </c>
      <c r="J18" s="29"/>
      <c r="K18" t="s">
        <v>22</v>
      </c>
      <c r="L18" t="s">
        <v>22</v>
      </c>
    </row>
    <row r="20" spans="2:13" x14ac:dyDescent="0.25">
      <c r="B20" s="30" t="s">
        <v>34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</row>
    <row r="21" spans="2:13" x14ac:dyDescent="0.25">
      <c r="B21" s="29" t="s">
        <v>24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</row>
    <row r="22" spans="2:13" x14ac:dyDescent="0.25">
      <c r="B22" t="s">
        <v>25</v>
      </c>
      <c r="D22">
        <v>1200</v>
      </c>
    </row>
    <row r="23" spans="2:13" x14ac:dyDescent="0.25">
      <c r="B23" t="s">
        <v>26</v>
      </c>
      <c r="D23">
        <v>50</v>
      </c>
      <c r="E23" t="s">
        <v>27</v>
      </c>
    </row>
    <row r="24" spans="2:13" x14ac:dyDescent="0.25">
      <c r="B24" t="s">
        <v>28</v>
      </c>
      <c r="D24">
        <f>2*PI()*D23</f>
        <v>314.15926535897933</v>
      </c>
    </row>
    <row r="25" spans="2:13" x14ac:dyDescent="0.25">
      <c r="B25" s="29" t="s">
        <v>36</v>
      </c>
      <c r="C25" s="29"/>
      <c r="D25">
        <f>10^(-6)</f>
        <v>9.9999999999999995E-7</v>
      </c>
    </row>
    <row r="26" spans="2:13" x14ac:dyDescent="0.25">
      <c r="B26" s="29" t="s">
        <v>33</v>
      </c>
      <c r="C26" s="29"/>
      <c r="D26">
        <f>I9/D24</f>
        <v>0.50660591821168877</v>
      </c>
    </row>
    <row r="28" spans="2:13" ht="210" x14ac:dyDescent="0.25">
      <c r="B28" s="20" t="s">
        <v>38</v>
      </c>
    </row>
  </sheetData>
  <mergeCells count="18">
    <mergeCell ref="B25:C25"/>
    <mergeCell ref="B26:C26"/>
    <mergeCell ref="B21:M21"/>
    <mergeCell ref="B20:M20"/>
    <mergeCell ref="I17:J17"/>
    <mergeCell ref="I18:J18"/>
    <mergeCell ref="D17:E17"/>
    <mergeCell ref="B12:B15"/>
    <mergeCell ref="G2:M2"/>
    <mergeCell ref="B2:B3"/>
    <mergeCell ref="C2:C3"/>
    <mergeCell ref="A2:A3"/>
    <mergeCell ref="A4:A7"/>
    <mergeCell ref="A8:A11"/>
    <mergeCell ref="A12:A15"/>
    <mergeCell ref="D2:F2"/>
    <mergeCell ref="B8:B11"/>
    <mergeCell ref="B4:B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</cp:lastModifiedBy>
  <dcterms:created xsi:type="dcterms:W3CDTF">2023-03-15T15:08:08Z</dcterms:created>
  <dcterms:modified xsi:type="dcterms:W3CDTF">2023-04-26T08:33:58Z</dcterms:modified>
</cp:coreProperties>
</file>