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ECF6F1B6-CF08-40C3-BCB6-553C26363D06}" xr6:coauthVersionLast="47" xr6:coauthVersionMax="47" xr10:uidLastSave="{00000000-0000-0000-0000-000000000000}"/>
  <bookViews>
    <workbookView xWindow="28680" yWindow="-6480" windowWidth="29040" windowHeight="15720" activeTab="6" xr2:uid="{00000000-000D-0000-FFFF-FFFF00000000}"/>
  </bookViews>
  <sheets>
    <sheet name="TM1 2017" sheetId="5" r:id="rId1"/>
    <sheet name="TM2 2017" sheetId="1" r:id="rId2"/>
    <sheet name="TM3 2017" sheetId="2" r:id="rId3"/>
    <sheet name="TM4 2017" sheetId="7" r:id="rId4"/>
    <sheet name="TM1 2018" sheetId="8" r:id="rId5"/>
    <sheet name="TM2 2018" sheetId="9" r:id="rId6"/>
    <sheet name="TM3 2018 " sheetId="10" r:id="rId7"/>
    <sheet name="TM4 2018" sheetId="11" r:id="rId8"/>
    <sheet name="TM4 2018 Te tjerat" sheetId="12" r:id="rId9"/>
    <sheet name="TM1 2019" sheetId="13" r:id="rId10"/>
    <sheet name="TM2 2019" sheetId="14" r:id="rId11"/>
    <sheet name="TM3 2019" sheetId="16" r:id="rId12"/>
    <sheet name="TM4 2019" sheetId="17" r:id="rId13"/>
    <sheet name="TM1 2020" sheetId="18" r:id="rId14"/>
    <sheet name="TM2 2020" sheetId="19" r:id="rId15"/>
    <sheet name="TM3 2020" sheetId="20" r:id="rId16"/>
    <sheet name="TM4 2020 " sheetId="21" r:id="rId17"/>
    <sheet name="TM1 2021 " sheetId="23" r:id="rId18"/>
    <sheet name="TM2 2021" sheetId="25" r:id="rId19"/>
    <sheet name="TM3 2021" sheetId="26" r:id="rId20"/>
    <sheet name="TM4-2021" sheetId="27" r:id="rId21"/>
    <sheet name="TM1-2022" sheetId="28" r:id="rId22"/>
    <sheet name="TM2-2022" sheetId="29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6" l="1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4" i="12"/>
  <c r="F4" i="29"/>
  <c r="I4" i="29" s="1"/>
  <c r="F5" i="29"/>
  <c r="I5" i="29"/>
  <c r="F6" i="29"/>
  <c r="I6" i="29" s="1"/>
  <c r="F7" i="29"/>
  <c r="I7" i="29"/>
  <c r="F8" i="29"/>
  <c r="I8" i="29"/>
  <c r="F9" i="29"/>
  <c r="I9" i="29"/>
  <c r="F10" i="29"/>
  <c r="I10" i="29" s="1"/>
  <c r="F11" i="29"/>
  <c r="I11" i="29"/>
  <c r="F12" i="29"/>
  <c r="I12" i="29"/>
  <c r="F13" i="29"/>
  <c r="I13" i="29"/>
  <c r="F14" i="29"/>
  <c r="I14" i="29"/>
  <c r="F15" i="29"/>
  <c r="G15" i="29"/>
  <c r="I15" i="29"/>
  <c r="F16" i="29"/>
  <c r="F17" i="29"/>
  <c r="I17" i="29"/>
  <c r="F18" i="29"/>
  <c r="I18" i="29" s="1"/>
  <c r="F19" i="29"/>
  <c r="F20" i="29"/>
  <c r="I20" i="29"/>
  <c r="F21" i="29"/>
  <c r="I21" i="29"/>
  <c r="F22" i="29"/>
  <c r="I22" i="29" s="1"/>
  <c r="G22" i="29"/>
  <c r="F23" i="29"/>
  <c r="F24" i="29"/>
  <c r="I24" i="29" s="1"/>
  <c r="F25" i="29"/>
  <c r="F26" i="29"/>
  <c r="F27" i="29"/>
  <c r="I27" i="29"/>
  <c r="F28" i="29"/>
  <c r="I28" i="29"/>
  <c r="F29" i="29"/>
  <c r="I29" i="29" s="1"/>
  <c r="F30" i="29"/>
  <c r="I30" i="29"/>
  <c r="F31" i="29"/>
  <c r="I31" i="29"/>
  <c r="F32" i="29"/>
  <c r="F33" i="29"/>
  <c r="F34" i="29"/>
  <c r="I34" i="29"/>
  <c r="F35" i="29"/>
  <c r="G35" i="29"/>
  <c r="F36" i="29"/>
  <c r="F37" i="29"/>
  <c r="F38" i="29"/>
  <c r="I38" i="29" s="1"/>
  <c r="F39" i="29"/>
  <c r="I39" i="29"/>
  <c r="F40" i="29"/>
  <c r="F41" i="29"/>
  <c r="F42" i="29"/>
  <c r="G42" i="29"/>
  <c r="I42" i="29"/>
  <c r="F43" i="29"/>
  <c r="F44" i="29"/>
  <c r="F45" i="29"/>
  <c r="I45" i="29" s="1"/>
  <c r="F46" i="29"/>
  <c r="F47" i="29"/>
  <c r="I47" i="29"/>
  <c r="F48" i="29"/>
  <c r="F49" i="29"/>
  <c r="I49" i="29"/>
  <c r="F50" i="29"/>
  <c r="F51" i="29"/>
  <c r="I51" i="29"/>
  <c r="F52" i="29"/>
  <c r="F53" i="29"/>
  <c r="I53" i="29"/>
  <c r="F54" i="29"/>
  <c r="I54" i="29"/>
  <c r="F55" i="29"/>
  <c r="I55" i="29"/>
  <c r="F56" i="29"/>
  <c r="F57" i="29"/>
  <c r="I57" i="29"/>
  <c r="F58" i="29"/>
  <c r="I58" i="29"/>
  <c r="F59" i="29"/>
  <c r="F60" i="29"/>
  <c r="F61" i="29"/>
  <c r="F62" i="29"/>
  <c r="B63" i="29"/>
  <c r="G36" i="29" s="1"/>
  <c r="C63" i="29"/>
  <c r="D63" i="29"/>
  <c r="E63" i="29"/>
  <c r="B64" i="29"/>
  <c r="C64" i="29"/>
  <c r="D64" i="29"/>
  <c r="E64" i="29"/>
  <c r="G34" i="29" l="1"/>
  <c r="G59" i="29"/>
  <c r="F63" i="29"/>
  <c r="H49" i="29" s="1"/>
  <c r="G52" i="29"/>
  <c r="G31" i="29"/>
  <c r="G14" i="29"/>
  <c r="G60" i="29"/>
  <c r="G47" i="29"/>
  <c r="G7" i="29"/>
  <c r="G46" i="29"/>
  <c r="G38" i="29"/>
  <c r="G18" i="29"/>
  <c r="G6" i="29"/>
  <c r="G27" i="29"/>
  <c r="G51" i="29"/>
  <c r="G30" i="29"/>
  <c r="G11" i="29"/>
  <c r="G54" i="29"/>
  <c r="H60" i="29"/>
  <c r="G19" i="29"/>
  <c r="G23" i="29"/>
  <c r="H56" i="29"/>
  <c r="G55" i="29"/>
  <c r="G9" i="29"/>
  <c r="H48" i="29"/>
  <c r="H40" i="29"/>
  <c r="G26" i="29"/>
  <c r="G13" i="29"/>
  <c r="G58" i="29"/>
  <c r="G43" i="29"/>
  <c r="G39" i="29"/>
  <c r="G56" i="29"/>
  <c r="G50" i="29"/>
  <c r="G10" i="29"/>
  <c r="H17" i="29"/>
  <c r="H54" i="29"/>
  <c r="H51" i="29"/>
  <c r="F64" i="29"/>
  <c r="H13" i="29"/>
  <c r="H39" i="29"/>
  <c r="H4" i="29"/>
  <c r="H8" i="29"/>
  <c r="H12" i="29"/>
  <c r="H16" i="29"/>
  <c r="H20" i="29"/>
  <c r="H24" i="29"/>
  <c r="H28" i="29"/>
  <c r="H32" i="29"/>
  <c r="H57" i="29"/>
  <c r="H62" i="29"/>
  <c r="H37" i="29"/>
  <c r="H41" i="29"/>
  <c r="H45" i="29"/>
  <c r="H5" i="29"/>
  <c r="H21" i="29"/>
  <c r="H25" i="29"/>
  <c r="H29" i="29"/>
  <c r="H33" i="29"/>
  <c r="H58" i="29"/>
  <c r="H34" i="29"/>
  <c r="H42" i="29"/>
  <c r="H10" i="29"/>
  <c r="H30" i="29"/>
  <c r="H59" i="29"/>
  <c r="H9" i="29"/>
  <c r="H50" i="29"/>
  <c r="H38" i="29"/>
  <c r="H46" i="29"/>
  <c r="H6" i="29"/>
  <c r="H14" i="29"/>
  <c r="H22" i="29"/>
  <c r="H55" i="29"/>
  <c r="I63" i="29"/>
  <c r="H35" i="29"/>
  <c r="H43" i="29"/>
  <c r="H47" i="29"/>
  <c r="H15" i="29"/>
  <c r="H19" i="29"/>
  <c r="H23" i="29"/>
  <c r="H27" i="29"/>
  <c r="H31" i="29"/>
  <c r="H52" i="29"/>
  <c r="H44" i="29"/>
  <c r="H36" i="29"/>
  <c r="G62" i="29"/>
  <c r="G57" i="29"/>
  <c r="G53" i="29"/>
  <c r="G49" i="29"/>
  <c r="G33" i="29"/>
  <c r="G29" i="29"/>
  <c r="G25" i="29"/>
  <c r="G21" i="29"/>
  <c r="G17" i="29"/>
  <c r="G5" i="29"/>
  <c r="G45" i="29"/>
  <c r="G41" i="29"/>
  <c r="G37" i="29"/>
  <c r="I44" i="29"/>
  <c r="I40" i="29"/>
  <c r="I36" i="29"/>
  <c r="I56" i="29"/>
  <c r="G32" i="29"/>
  <c r="G28" i="29"/>
  <c r="G24" i="29"/>
  <c r="G20" i="29"/>
  <c r="G16" i="29"/>
  <c r="G12" i="29"/>
  <c r="G8" i="29"/>
  <c r="G4" i="29"/>
  <c r="G48" i="29"/>
  <c r="G44" i="29"/>
  <c r="G40" i="29"/>
  <c r="H11" i="29" l="1"/>
  <c r="H26" i="29"/>
  <c r="H53" i="29"/>
  <c r="H7" i="29"/>
  <c r="H18" i="29"/>
  <c r="H63" i="29"/>
  <c r="G63" i="29"/>
  <c r="B63" i="28" l="1"/>
  <c r="C63" i="28"/>
  <c r="D63" i="28"/>
  <c r="E63" i="28"/>
  <c r="F29" i="20"/>
  <c r="F30" i="20"/>
  <c r="B62" i="28" l="1"/>
  <c r="G54" i="28" l="1"/>
  <c r="G10" i="28"/>
  <c r="G7" i="28"/>
  <c r="G4" i="28"/>
  <c r="E62" i="28" l="1"/>
  <c r="D62" i="28"/>
  <c r="C62" i="28"/>
  <c r="F61" i="28"/>
  <c r="F60" i="28"/>
  <c r="F59" i="28"/>
  <c r="F58" i="28"/>
  <c r="F57" i="28"/>
  <c r="F56" i="28"/>
  <c r="F55" i="28"/>
  <c r="F54" i="28"/>
  <c r="F53" i="28"/>
  <c r="I56" i="28" l="1"/>
  <c r="I58" i="28"/>
  <c r="I55" i="28"/>
  <c r="G61" i="28"/>
  <c r="G53" i="28"/>
  <c r="G58" i="28"/>
  <c r="I53" i="28"/>
  <c r="I54" i="28"/>
  <c r="G59" i="28"/>
  <c r="G60" i="28"/>
  <c r="I57" i="28"/>
  <c r="G55" i="28"/>
  <c r="G56" i="28"/>
  <c r="G57" i="28"/>
  <c r="G52" i="28"/>
  <c r="F52" i="28"/>
  <c r="G51" i="28"/>
  <c r="F51" i="28"/>
  <c r="G50" i="28"/>
  <c r="F50" i="28"/>
  <c r="G49" i="28"/>
  <c r="F49" i="28"/>
  <c r="G48" i="28"/>
  <c r="F48" i="28"/>
  <c r="G47" i="28"/>
  <c r="F47" i="28"/>
  <c r="G46" i="28"/>
  <c r="F46" i="28"/>
  <c r="G45" i="28"/>
  <c r="F45" i="28"/>
  <c r="G44" i="28"/>
  <c r="F44" i="28"/>
  <c r="G43" i="28"/>
  <c r="F43" i="28"/>
  <c r="G42" i="28"/>
  <c r="F42" i="28"/>
  <c r="G41" i="28"/>
  <c r="F41" i="28"/>
  <c r="G40" i="28"/>
  <c r="F40" i="28"/>
  <c r="G39" i="28"/>
  <c r="F39" i="28"/>
  <c r="G38" i="28"/>
  <c r="F38" i="28"/>
  <c r="G37" i="28"/>
  <c r="F37" i="28"/>
  <c r="G36" i="28"/>
  <c r="F36" i="28"/>
  <c r="G35" i="28"/>
  <c r="F35" i="28"/>
  <c r="I47" i="28" l="1"/>
  <c r="I35" i="28"/>
  <c r="I40" i="28"/>
  <c r="I38" i="28"/>
  <c r="I36" i="28"/>
  <c r="I39" i="28"/>
  <c r="I49" i="28"/>
  <c r="I45" i="28"/>
  <c r="I44" i="28"/>
  <c r="I42" i="28"/>
  <c r="G34" i="28"/>
  <c r="F34" i="28"/>
  <c r="G33" i="28"/>
  <c r="F33" i="28"/>
  <c r="G32" i="28"/>
  <c r="F32" i="28"/>
  <c r="G31" i="28"/>
  <c r="F31" i="28"/>
  <c r="G30" i="28"/>
  <c r="F30" i="28"/>
  <c r="G29" i="28"/>
  <c r="F29" i="28"/>
  <c r="G28" i="28"/>
  <c r="F28" i="28"/>
  <c r="G27" i="28"/>
  <c r="F27" i="28"/>
  <c r="G26" i="28"/>
  <c r="F26" i="28"/>
  <c r="G25" i="28"/>
  <c r="F25" i="28"/>
  <c r="G24" i="28"/>
  <c r="F24" i="28"/>
  <c r="G23" i="28"/>
  <c r="F23" i="28"/>
  <c r="G22" i="28"/>
  <c r="F22" i="28"/>
  <c r="G21" i="28"/>
  <c r="F21" i="28"/>
  <c r="G20" i="28"/>
  <c r="F20" i="28"/>
  <c r="G19" i="28"/>
  <c r="F19" i="28"/>
  <c r="G18" i="28"/>
  <c r="F18" i="28"/>
  <c r="G17" i="28"/>
  <c r="F17" i="28"/>
  <c r="G16" i="28"/>
  <c r="F16" i="28"/>
  <c r="G15" i="28"/>
  <c r="F15" i="28"/>
  <c r="G14" i="28"/>
  <c r="F14" i="28"/>
  <c r="G13" i="28"/>
  <c r="F13" i="28"/>
  <c r="G12" i="28"/>
  <c r="F12" i="28"/>
  <c r="G11" i="28"/>
  <c r="F11" i="28"/>
  <c r="I18" i="28" l="1"/>
  <c r="I30" i="28"/>
  <c r="I16" i="28"/>
  <c r="I19" i="28"/>
  <c r="I20" i="28"/>
  <c r="I34" i="28"/>
  <c r="I21" i="28"/>
  <c r="I29" i="28"/>
  <c r="I22" i="28"/>
  <c r="I27" i="28"/>
  <c r="I31" i="28"/>
  <c r="I24" i="28"/>
  <c r="I28" i="28"/>
  <c r="I17" i="28"/>
  <c r="F10" i="28"/>
  <c r="I9" i="28"/>
  <c r="G9" i="28"/>
  <c r="G8" i="28"/>
  <c r="F8" i="28"/>
  <c r="F7" i="28"/>
  <c r="G6" i="28"/>
  <c r="F6" i="28"/>
  <c r="G5" i="28"/>
  <c r="F5" i="28"/>
  <c r="F4" i="28"/>
  <c r="E63" i="27"/>
  <c r="D63" i="27"/>
  <c r="C63" i="27"/>
  <c r="B63" i="27"/>
  <c r="I10" i="28" l="1"/>
  <c r="F62" i="28"/>
  <c r="H5" i="28"/>
  <c r="I8" i="28"/>
  <c r="I4" i="28"/>
  <c r="I7" i="28"/>
  <c r="G62" i="28"/>
  <c r="E62" i="27"/>
  <c r="D62" i="27"/>
  <c r="C62" i="27"/>
  <c r="B62" i="27"/>
  <c r="F61" i="27"/>
  <c r="F60" i="27"/>
  <c r="F59" i="27"/>
  <c r="F58" i="27"/>
  <c r="F57" i="27"/>
  <c r="I57" i="27" s="1"/>
  <c r="F56" i="27"/>
  <c r="F55" i="27"/>
  <c r="I55" i="27" s="1"/>
  <c r="F54" i="27"/>
  <c r="I54" i="27" s="1"/>
  <c r="F53" i="27"/>
  <c r="F52" i="27"/>
  <c r="F51" i="27"/>
  <c r="F50" i="27"/>
  <c r="F49" i="27"/>
  <c r="I49" i="27" s="1"/>
  <c r="F48" i="27"/>
  <c r="F47" i="27"/>
  <c r="F46" i="27"/>
  <c r="F45" i="27"/>
  <c r="I45" i="27" s="1"/>
  <c r="F44" i="27"/>
  <c r="F43" i="27"/>
  <c r="F42" i="27"/>
  <c r="F41" i="27"/>
  <c r="F40" i="27"/>
  <c r="F39" i="27"/>
  <c r="F38" i="27"/>
  <c r="I38" i="27" s="1"/>
  <c r="F37" i="27"/>
  <c r="F36" i="27"/>
  <c r="F35" i="27"/>
  <c r="F34" i="27"/>
  <c r="F33" i="27"/>
  <c r="F32" i="27"/>
  <c r="F31" i="27"/>
  <c r="F30" i="27"/>
  <c r="F29" i="27"/>
  <c r="F28" i="27"/>
  <c r="I28" i="27" s="1"/>
  <c r="F27" i="27"/>
  <c r="I27" i="27" s="1"/>
  <c r="F26" i="27"/>
  <c r="F25" i="27"/>
  <c r="F24" i="27"/>
  <c r="I24" i="27" s="1"/>
  <c r="F23" i="27"/>
  <c r="I23" i="27" s="1"/>
  <c r="F22" i="27"/>
  <c r="F21" i="27"/>
  <c r="F20" i="27"/>
  <c r="I20" i="27" s="1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I5" i="27" s="1"/>
  <c r="F4" i="27"/>
  <c r="E62" i="26"/>
  <c r="D62" i="26"/>
  <c r="C62" i="26"/>
  <c r="B62" i="26"/>
  <c r="E61" i="26"/>
  <c r="D61" i="26"/>
  <c r="C61" i="26"/>
  <c r="B61" i="26"/>
  <c r="G27" i="26" s="1"/>
  <c r="F60" i="26"/>
  <c r="F59" i="26"/>
  <c r="F58" i="26"/>
  <c r="F57" i="26"/>
  <c r="I57" i="26" s="1"/>
  <c r="F56" i="26"/>
  <c r="I56" i="26" s="1"/>
  <c r="F55" i="26"/>
  <c r="F54" i="26"/>
  <c r="F53" i="26"/>
  <c r="F52" i="26"/>
  <c r="F51" i="26"/>
  <c r="F50" i="26"/>
  <c r="F49" i="26"/>
  <c r="F48" i="26"/>
  <c r="F47" i="26"/>
  <c r="F46" i="26"/>
  <c r="F45" i="26"/>
  <c r="I45" i="26" s="1"/>
  <c r="F44" i="26"/>
  <c r="F43" i="26"/>
  <c r="F42" i="26"/>
  <c r="F41" i="26"/>
  <c r="F40" i="26"/>
  <c r="F39" i="26"/>
  <c r="I39" i="26" s="1"/>
  <c r="F38" i="26"/>
  <c r="I38" i="26" s="1"/>
  <c r="F37" i="26"/>
  <c r="F36" i="26"/>
  <c r="F35" i="26"/>
  <c r="F34" i="26"/>
  <c r="I34" i="26" s="1"/>
  <c r="F33" i="26"/>
  <c r="F32" i="26"/>
  <c r="F31" i="26"/>
  <c r="F30" i="26"/>
  <c r="F29" i="26"/>
  <c r="F28" i="26"/>
  <c r="F27" i="26"/>
  <c r="F26" i="26"/>
  <c r="I26" i="26" s="1"/>
  <c r="F25" i="26"/>
  <c r="F24" i="26"/>
  <c r="F23" i="26"/>
  <c r="F22" i="26"/>
  <c r="I22" i="26" s="1"/>
  <c r="F21" i="26"/>
  <c r="F20" i="26"/>
  <c r="F19" i="26"/>
  <c r="F18" i="26"/>
  <c r="I18" i="26" s="1"/>
  <c r="F17" i="26"/>
  <c r="F16" i="26"/>
  <c r="F15" i="26"/>
  <c r="I15" i="26" s="1"/>
  <c r="F14" i="26"/>
  <c r="I14" i="26" s="1"/>
  <c r="F13" i="26"/>
  <c r="I13" i="26" s="1"/>
  <c r="F12" i="26"/>
  <c r="F11" i="26"/>
  <c r="F10" i="26"/>
  <c r="F9" i="26"/>
  <c r="F8" i="26"/>
  <c r="F7" i="26"/>
  <c r="F6" i="26"/>
  <c r="I6" i="26" s="1"/>
  <c r="F5" i="26"/>
  <c r="F4" i="26"/>
  <c r="F63" i="28" l="1"/>
  <c r="G4" i="26"/>
  <c r="G29" i="26"/>
  <c r="G11" i="26"/>
  <c r="G10" i="26"/>
  <c r="G18" i="26"/>
  <c r="G19" i="26"/>
  <c r="G5" i="26"/>
  <c r="G14" i="26"/>
  <c r="G33" i="26"/>
  <c r="G44" i="26"/>
  <c r="I30" i="27"/>
  <c r="H8" i="28"/>
  <c r="G23" i="26"/>
  <c r="I44" i="26"/>
  <c r="I44" i="27"/>
  <c r="H7" i="28"/>
  <c r="G12" i="27"/>
  <c r="I36" i="27"/>
  <c r="G31" i="26"/>
  <c r="G5" i="27"/>
  <c r="G25" i="26"/>
  <c r="G56" i="26"/>
  <c r="G10" i="27"/>
  <c r="H4" i="28"/>
  <c r="G25" i="27"/>
  <c r="G39" i="27"/>
  <c r="G12" i="26"/>
  <c r="G21" i="26"/>
  <c r="G17" i="27"/>
  <c r="G6" i="26"/>
  <c r="G7" i="26"/>
  <c r="G8" i="26"/>
  <c r="G17" i="26"/>
  <c r="G47" i="27"/>
  <c r="I40" i="26"/>
  <c r="G35" i="26"/>
  <c r="G37" i="26"/>
  <c r="G47" i="26"/>
  <c r="I21" i="26"/>
  <c r="I29" i="26"/>
  <c r="G41" i="26"/>
  <c r="G49" i="26"/>
  <c r="G45" i="26"/>
  <c r="G58" i="26"/>
  <c r="G26" i="26"/>
  <c r="G30" i="26"/>
  <c r="G34" i="26"/>
  <c r="G38" i="26"/>
  <c r="G54" i="26"/>
  <c r="G22" i="26"/>
  <c r="G15" i="26"/>
  <c r="G42" i="26"/>
  <c r="G50" i="26"/>
  <c r="I54" i="26"/>
  <c r="G33" i="27"/>
  <c r="G46" i="26"/>
  <c r="G55" i="26"/>
  <c r="G59" i="26"/>
  <c r="H9" i="28"/>
  <c r="H56" i="28"/>
  <c r="H60" i="28"/>
  <c r="H57" i="28"/>
  <c r="H54" i="28"/>
  <c r="H59" i="28"/>
  <c r="H58" i="28"/>
  <c r="H61" i="28"/>
  <c r="H53" i="28"/>
  <c r="H55" i="28"/>
  <c r="H36" i="28"/>
  <c r="H50" i="28"/>
  <c r="H49" i="28"/>
  <c r="H40" i="28"/>
  <c r="H44" i="28"/>
  <c r="H41" i="28"/>
  <c r="H35" i="28"/>
  <c r="H45" i="28"/>
  <c r="H37" i="28"/>
  <c r="H43" i="28"/>
  <c r="H48" i="28"/>
  <c r="H39" i="28"/>
  <c r="H38" i="28"/>
  <c r="H52" i="28"/>
  <c r="H51" i="28"/>
  <c r="H42" i="28"/>
  <c r="H47" i="28"/>
  <c r="H46" i="28"/>
  <c r="H22" i="28"/>
  <c r="H13" i="28"/>
  <c r="H14" i="28"/>
  <c r="H12" i="28"/>
  <c r="H17" i="28"/>
  <c r="H21" i="28"/>
  <c r="H20" i="28"/>
  <c r="H29" i="28"/>
  <c r="H19" i="28"/>
  <c r="H34" i="28"/>
  <c r="H18" i="28"/>
  <c r="H16" i="28"/>
  <c r="H25" i="28"/>
  <c r="H27" i="28"/>
  <c r="H28" i="28"/>
  <c r="H23" i="28"/>
  <c r="H11" i="28"/>
  <c r="H33" i="28"/>
  <c r="H24" i="28"/>
  <c r="H30" i="28"/>
  <c r="H31" i="28"/>
  <c r="H15" i="28"/>
  <c r="H26" i="28"/>
  <c r="H32" i="28"/>
  <c r="G16" i="26"/>
  <c r="I35" i="26"/>
  <c r="G39" i="26"/>
  <c r="G43" i="26"/>
  <c r="G51" i="26"/>
  <c r="G6" i="27"/>
  <c r="G20" i="27"/>
  <c r="I34" i="27"/>
  <c r="H6" i="28"/>
  <c r="I51" i="26"/>
  <c r="G9" i="26"/>
  <c r="G13" i="26"/>
  <c r="G20" i="26"/>
  <c r="G24" i="26"/>
  <c r="G28" i="26"/>
  <c r="G32" i="26"/>
  <c r="G36" i="26"/>
  <c r="G60" i="26"/>
  <c r="G28" i="27"/>
  <c r="G58" i="27"/>
  <c r="I6" i="28"/>
  <c r="H10" i="28"/>
  <c r="I24" i="26"/>
  <c r="G40" i="26"/>
  <c r="G52" i="26"/>
  <c r="G57" i="26"/>
  <c r="I22" i="27"/>
  <c r="G36" i="27"/>
  <c r="G50" i="27"/>
  <c r="I23" i="26"/>
  <c r="F61" i="26"/>
  <c r="H33" i="26" s="1"/>
  <c r="I21" i="27"/>
  <c r="G7" i="27"/>
  <c r="G22" i="27"/>
  <c r="G30" i="27"/>
  <c r="G44" i="27"/>
  <c r="G55" i="27"/>
  <c r="G45" i="27"/>
  <c r="I47" i="27"/>
  <c r="G53" i="27"/>
  <c r="I27" i="26"/>
  <c r="G15" i="27"/>
  <c r="I17" i="27"/>
  <c r="G23" i="27"/>
  <c r="G31" i="27"/>
  <c r="G42" i="27"/>
  <c r="I58" i="27"/>
  <c r="I10" i="26"/>
  <c r="I30" i="26"/>
  <c r="I49" i="26"/>
  <c r="G8" i="27"/>
  <c r="G34" i="27"/>
  <c r="G37" i="27"/>
  <c r="I39" i="27"/>
  <c r="G48" i="27"/>
  <c r="I53" i="27"/>
  <c r="G56" i="27"/>
  <c r="I8" i="26"/>
  <c r="I36" i="26"/>
  <c r="I55" i="26"/>
  <c r="G13" i="27"/>
  <c r="G18" i="27"/>
  <c r="G26" i="27"/>
  <c r="I31" i="27"/>
  <c r="I42" i="27"/>
  <c r="I15" i="28"/>
  <c r="I13" i="28"/>
  <c r="I14" i="28"/>
  <c r="I12" i="28"/>
  <c r="I62" i="28"/>
  <c r="I5" i="28"/>
  <c r="I11" i="28"/>
  <c r="F63" i="27"/>
  <c r="F62" i="26"/>
  <c r="G51" i="27"/>
  <c r="G54" i="27"/>
  <c r="I56" i="27"/>
  <c r="G59" i="27"/>
  <c r="F62" i="27"/>
  <c r="H48" i="27" s="1"/>
  <c r="I17" i="26"/>
  <c r="I58" i="26"/>
  <c r="G4" i="27"/>
  <c r="G11" i="27"/>
  <c r="I18" i="27"/>
  <c r="G21" i="27"/>
  <c r="I26" i="27"/>
  <c r="G29" i="27"/>
  <c r="G32" i="27"/>
  <c r="G43" i="27"/>
  <c r="G46" i="27"/>
  <c r="G40" i="27"/>
  <c r="I20" i="26"/>
  <c r="I28" i="26"/>
  <c r="I31" i="26"/>
  <c r="I47" i="26"/>
  <c r="G53" i="26"/>
  <c r="G16" i="27"/>
  <c r="G24" i="27"/>
  <c r="G35" i="27"/>
  <c r="I40" i="27"/>
  <c r="G49" i="27"/>
  <c r="I51" i="27"/>
  <c r="G57" i="27"/>
  <c r="I42" i="26"/>
  <c r="G9" i="27"/>
  <c r="G19" i="27"/>
  <c r="G27" i="27"/>
  <c r="I29" i="27"/>
  <c r="G38" i="27"/>
  <c r="G48" i="26"/>
  <c r="G14" i="27"/>
  <c r="I35" i="27"/>
  <c r="G41" i="27"/>
  <c r="G52" i="27"/>
  <c r="G60" i="27"/>
  <c r="E62" i="25"/>
  <c r="D62" i="25"/>
  <c r="C62" i="25"/>
  <c r="B62" i="25"/>
  <c r="H48" i="26" l="1"/>
  <c r="H7" i="26"/>
  <c r="H62" i="28"/>
  <c r="H32" i="27"/>
  <c r="H52" i="26"/>
  <c r="H9" i="27"/>
  <c r="H11" i="27"/>
  <c r="H8" i="27"/>
  <c r="H14" i="27"/>
  <c r="H21" i="27"/>
  <c r="G61" i="26"/>
  <c r="H56" i="27"/>
  <c r="H44" i="27"/>
  <c r="H11" i="26"/>
  <c r="H16" i="26"/>
  <c r="H35" i="26"/>
  <c r="H34" i="26"/>
  <c r="H20" i="26"/>
  <c r="H15" i="26"/>
  <c r="H13" i="26"/>
  <c r="H4" i="26"/>
  <c r="H54" i="26"/>
  <c r="I61" i="26"/>
  <c r="H50" i="26"/>
  <c r="H47" i="26"/>
  <c r="H31" i="26"/>
  <c r="H28" i="26"/>
  <c r="H58" i="26"/>
  <c r="H39" i="26"/>
  <c r="H14" i="26"/>
  <c r="H17" i="26"/>
  <c r="H24" i="26"/>
  <c r="H5" i="26"/>
  <c r="H57" i="26"/>
  <c r="H38" i="26"/>
  <c r="I5" i="26"/>
  <c r="H51" i="26"/>
  <c r="H43" i="26"/>
  <c r="I7" i="26"/>
  <c r="H45" i="26"/>
  <c r="H26" i="26"/>
  <c r="H53" i="26"/>
  <c r="H44" i="26"/>
  <c r="H10" i="27"/>
  <c r="I6" i="27"/>
  <c r="H34" i="27"/>
  <c r="I13" i="27"/>
  <c r="H32" i="26"/>
  <c r="H12" i="26"/>
  <c r="H41" i="26"/>
  <c r="I11" i="27"/>
  <c r="H31" i="27"/>
  <c r="H60" i="27"/>
  <c r="H60" i="26"/>
  <c r="H36" i="26"/>
  <c r="H38" i="27"/>
  <c r="H27" i="27"/>
  <c r="H19" i="27"/>
  <c r="H57" i="27"/>
  <c r="H49" i="27"/>
  <c r="H35" i="27"/>
  <c r="H24" i="27"/>
  <c r="H16" i="27"/>
  <c r="H26" i="27"/>
  <c r="H33" i="27"/>
  <c r="H5" i="27"/>
  <c r="H59" i="27"/>
  <c r="H54" i="27"/>
  <c r="H51" i="27"/>
  <c r="H40" i="27"/>
  <c r="H6" i="27"/>
  <c r="H18" i="27"/>
  <c r="H13" i="27"/>
  <c r="I8" i="27"/>
  <c r="H30" i="27"/>
  <c r="H7" i="27"/>
  <c r="H47" i="27"/>
  <c r="H12" i="27"/>
  <c r="I7" i="27"/>
  <c r="I12" i="27"/>
  <c r="H36" i="27"/>
  <c r="I14" i="27"/>
  <c r="H22" i="27"/>
  <c r="I9" i="27"/>
  <c r="H55" i="27"/>
  <c r="H45" i="27"/>
  <c r="H59" i="26"/>
  <c r="H18" i="26"/>
  <c r="I10" i="27"/>
  <c r="H42" i="27"/>
  <c r="H39" i="27"/>
  <c r="H22" i="26"/>
  <c r="H4" i="27"/>
  <c r="H25" i="26"/>
  <c r="H23" i="27"/>
  <c r="H10" i="26"/>
  <c r="H29" i="27"/>
  <c r="H52" i="27"/>
  <c r="I15" i="27"/>
  <c r="H23" i="26"/>
  <c r="H28" i="27"/>
  <c r="H53" i="27"/>
  <c r="H19" i="26"/>
  <c r="H56" i="26"/>
  <c r="H8" i="26"/>
  <c r="I11" i="26"/>
  <c r="H25" i="27"/>
  <c r="H37" i="27"/>
  <c r="H9" i="26"/>
  <c r="I12" i="26"/>
  <c r="H46" i="26"/>
  <c r="H6" i="26"/>
  <c r="H27" i="26"/>
  <c r="H15" i="27"/>
  <c r="H43" i="27"/>
  <c r="H40" i="26"/>
  <c r="H50" i="27"/>
  <c r="H37" i="26"/>
  <c r="I4" i="27"/>
  <c r="H17" i="27"/>
  <c r="H58" i="27"/>
  <c r="G62" i="27"/>
  <c r="I4" i="26"/>
  <c r="H29" i="26"/>
  <c r="H42" i="26"/>
  <c r="H46" i="27"/>
  <c r="I62" i="27"/>
  <c r="H55" i="26"/>
  <c r="H20" i="27"/>
  <c r="H21" i="26"/>
  <c r="H30" i="26"/>
  <c r="H49" i="26"/>
  <c r="H41" i="27"/>
  <c r="E61" i="25"/>
  <c r="D61" i="25"/>
  <c r="C61" i="25"/>
  <c r="B61" i="25"/>
  <c r="H61" i="26" l="1"/>
  <c r="H62" i="27"/>
  <c r="G60" i="25"/>
  <c r="F60" i="25"/>
  <c r="G59" i="25"/>
  <c r="F59" i="25"/>
  <c r="I59" i="25" l="1"/>
  <c r="G58" i="25"/>
  <c r="F58" i="25"/>
  <c r="I58" i="25" s="1"/>
  <c r="G57" i="25"/>
  <c r="F57" i="25"/>
  <c r="I57" i="25" s="1"/>
  <c r="G56" i="25"/>
  <c r="F56" i="25"/>
  <c r="I56" i="25" s="1"/>
  <c r="G55" i="25"/>
  <c r="F55" i="25"/>
  <c r="I55" i="25" s="1"/>
  <c r="G54" i="25"/>
  <c r="F54" i="25"/>
  <c r="I54" i="25" s="1"/>
  <c r="G53" i="25"/>
  <c r="F53" i="25"/>
  <c r="G52" i="25"/>
  <c r="F52" i="25"/>
  <c r="G51" i="25"/>
  <c r="F51" i="25"/>
  <c r="I51" i="25" s="1"/>
  <c r="G50" i="25"/>
  <c r="F50" i="25"/>
  <c r="G49" i="25"/>
  <c r="F49" i="25"/>
  <c r="I49" i="25" s="1"/>
  <c r="G48" i="25"/>
  <c r="F48" i="25"/>
  <c r="G47" i="25"/>
  <c r="F47" i="25"/>
  <c r="G46" i="25"/>
  <c r="F46" i="25"/>
  <c r="G45" i="25"/>
  <c r="F45" i="25"/>
  <c r="G44" i="25"/>
  <c r="I47" i="25" l="1"/>
  <c r="I53" i="25"/>
  <c r="I45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I39" i="25" l="1"/>
  <c r="I42" i="25"/>
  <c r="I40" i="25"/>
  <c r="I44" i="25"/>
  <c r="I38" i="25"/>
  <c r="I41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I22" i="25" s="1"/>
  <c r="G21" i="25"/>
  <c r="F21" i="25"/>
  <c r="G20" i="25"/>
  <c r="F20" i="25"/>
  <c r="G19" i="25"/>
  <c r="F19" i="25"/>
  <c r="G18" i="25"/>
  <c r="F18" i="25"/>
  <c r="G17" i="25"/>
  <c r="F17" i="25"/>
  <c r="I17" i="25" s="1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I7" i="25" s="1"/>
  <c r="G6" i="25"/>
  <c r="F6" i="25"/>
  <c r="G5" i="25"/>
  <c r="F5" i="25"/>
  <c r="G4" i="25"/>
  <c r="F4" i="25"/>
  <c r="I4" i="25" s="1"/>
  <c r="I34" i="25" l="1"/>
  <c r="I18" i="25"/>
  <c r="F62" i="25"/>
  <c r="I30" i="25"/>
  <c r="I27" i="25"/>
  <c r="I31" i="25"/>
  <c r="I28" i="25"/>
  <c r="I24" i="25"/>
  <c r="I21" i="25"/>
  <c r="G61" i="25"/>
  <c r="I20" i="25"/>
  <c r="I23" i="25"/>
  <c r="I26" i="25"/>
  <c r="I29" i="25"/>
  <c r="I35" i="25"/>
  <c r="F61" i="25"/>
  <c r="I10" i="25" s="1"/>
  <c r="I36" i="25"/>
  <c r="H28" i="25" l="1"/>
  <c r="H19" i="25"/>
  <c r="I5" i="25"/>
  <c r="H36" i="25"/>
  <c r="H8" i="25"/>
  <c r="H17" i="25"/>
  <c r="H12" i="25"/>
  <c r="H5" i="25"/>
  <c r="H31" i="25"/>
  <c r="I61" i="25"/>
  <c r="H59" i="25"/>
  <c r="H60" i="25"/>
  <c r="H52" i="25"/>
  <c r="H54" i="25"/>
  <c r="H48" i="25"/>
  <c r="H47" i="25"/>
  <c r="H53" i="25"/>
  <c r="H51" i="25"/>
  <c r="H45" i="25"/>
  <c r="H56" i="25"/>
  <c r="H49" i="25"/>
  <c r="H46" i="25"/>
  <c r="H57" i="25"/>
  <c r="H50" i="25"/>
  <c r="H55" i="25"/>
  <c r="H42" i="25"/>
  <c r="H58" i="25"/>
  <c r="H39" i="25"/>
  <c r="H38" i="25"/>
  <c r="H43" i="25"/>
  <c r="H32" i="25"/>
  <c r="H26" i="25"/>
  <c r="H20" i="25"/>
  <c r="H30" i="25"/>
  <c r="I6" i="25"/>
  <c r="H35" i="25"/>
  <c r="H29" i="25"/>
  <c r="H23" i="25"/>
  <c r="H10" i="25"/>
  <c r="I14" i="25"/>
  <c r="H24" i="25"/>
  <c r="H40" i="25"/>
  <c r="H37" i="25"/>
  <c r="H33" i="25"/>
  <c r="H41" i="25"/>
  <c r="H27" i="25"/>
  <c r="H44" i="25"/>
  <c r="H21" i="25"/>
  <c r="I11" i="25"/>
  <c r="H11" i="25"/>
  <c r="I13" i="25"/>
  <c r="H13" i="25"/>
  <c r="I8" i="25"/>
  <c r="H6" i="25"/>
  <c r="H18" i="25"/>
  <c r="H4" i="25"/>
  <c r="H7" i="25"/>
  <c r="I12" i="25"/>
  <c r="H9" i="25"/>
  <c r="H22" i="25"/>
  <c r="H16" i="25"/>
  <c r="I15" i="25"/>
  <c r="H25" i="25"/>
  <c r="H34" i="25"/>
  <c r="H15" i="25"/>
  <c r="I9" i="25"/>
  <c r="H14" i="25"/>
  <c r="H61" i="25" l="1"/>
  <c r="E62" i="23" l="1"/>
  <c r="D62" i="23"/>
  <c r="C62" i="23"/>
  <c r="B62" i="23" l="1"/>
  <c r="E61" i="23" l="1"/>
  <c r="D61" i="23"/>
  <c r="C61" i="23"/>
  <c r="B61" i="23"/>
  <c r="G51" i="23" s="1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I55" i="23" l="1"/>
  <c r="G56" i="23"/>
  <c r="G49" i="23"/>
  <c r="G52" i="23"/>
  <c r="G60" i="23"/>
  <c r="G53" i="23"/>
  <c r="I49" i="23"/>
  <c r="I56" i="23"/>
  <c r="I53" i="23"/>
  <c r="G57" i="23"/>
  <c r="G46" i="23"/>
  <c r="I57" i="23"/>
  <c r="G50" i="23"/>
  <c r="G58" i="23"/>
  <c r="I47" i="23"/>
  <c r="G55" i="23"/>
  <c r="I58" i="23"/>
  <c r="G54" i="23"/>
  <c r="I54" i="23"/>
  <c r="G48" i="23"/>
  <c r="I51" i="23"/>
  <c r="G59" i="23"/>
  <c r="G45" i="23"/>
  <c r="F45" i="23"/>
  <c r="I45" i="23" s="1"/>
  <c r="G44" i="23"/>
  <c r="F44" i="23"/>
  <c r="G43" i="23"/>
  <c r="F43" i="23"/>
  <c r="G42" i="23"/>
  <c r="F42" i="23"/>
  <c r="G41" i="23"/>
  <c r="F41" i="23"/>
  <c r="G40" i="23"/>
  <c r="F40" i="23"/>
  <c r="G39" i="23"/>
  <c r="F39" i="23"/>
  <c r="G38" i="23"/>
  <c r="F38" i="23"/>
  <c r="G37" i="23"/>
  <c r="F37" i="23"/>
  <c r="G36" i="23"/>
  <c r="F36" i="23"/>
  <c r="G35" i="23"/>
  <c r="F35" i="23"/>
  <c r="G34" i="23"/>
  <c r="F34" i="23"/>
  <c r="I34" i="23" s="1"/>
  <c r="G33" i="23"/>
  <c r="F33" i="23"/>
  <c r="G32" i="23"/>
  <c r="F32" i="23"/>
  <c r="G31" i="23"/>
  <c r="F31" i="23"/>
  <c r="G30" i="23"/>
  <c r="F30" i="23"/>
  <c r="G29" i="23"/>
  <c r="F29" i="23"/>
  <c r="G28" i="23"/>
  <c r="F28" i="23"/>
  <c r="G27" i="23"/>
  <c r="F27" i="23"/>
  <c r="G26" i="23"/>
  <c r="F26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I12" i="23" s="1"/>
  <c r="G11" i="23"/>
  <c r="F11" i="23"/>
  <c r="G10" i="23"/>
  <c r="I27" i="23" l="1"/>
  <c r="I28" i="23"/>
  <c r="I35" i="23"/>
  <c r="I17" i="23"/>
  <c r="I21" i="23"/>
  <c r="I43" i="23"/>
  <c r="I20" i="23"/>
  <c r="I39" i="23"/>
  <c r="I29" i="23"/>
  <c r="I18" i="23"/>
  <c r="I36" i="23"/>
  <c r="I13" i="23"/>
  <c r="I24" i="23"/>
  <c r="I14" i="23"/>
  <c r="I11" i="23"/>
  <c r="I22" i="23"/>
  <c r="I40" i="23"/>
  <c r="I44" i="23"/>
  <c r="I38" i="23"/>
  <c r="I15" i="23"/>
  <c r="I26" i="23"/>
  <c r="F10" i="23"/>
  <c r="I10" i="23" s="1"/>
  <c r="G9" i="23"/>
  <c r="F9" i="23"/>
  <c r="G8" i="23"/>
  <c r="F8" i="23"/>
  <c r="I8" i="23" s="1"/>
  <c r="G7" i="23"/>
  <c r="F7" i="23"/>
  <c r="G6" i="23"/>
  <c r="F6" i="23"/>
  <c r="G5" i="23"/>
  <c r="F5" i="23"/>
  <c r="G4" i="23"/>
  <c r="F4" i="23"/>
  <c r="E62" i="21"/>
  <c r="D62" i="21"/>
  <c r="C62" i="21"/>
  <c r="B62" i="21"/>
  <c r="I5" i="23" l="1"/>
  <c r="F62" i="23"/>
  <c r="I6" i="23"/>
  <c r="I9" i="23"/>
  <c r="F61" i="23"/>
  <c r="H9" i="23" s="1"/>
  <c r="I4" i="23"/>
  <c r="I7" i="23"/>
  <c r="H4" i="23"/>
  <c r="H59" i="23" l="1"/>
  <c r="H52" i="23"/>
  <c r="H48" i="23"/>
  <c r="H57" i="23"/>
  <c r="H16" i="23"/>
  <c r="H60" i="23"/>
  <c r="H54" i="23"/>
  <c r="H47" i="23"/>
  <c r="G47" i="23" s="1"/>
  <c r="G61" i="23" s="1"/>
  <c r="H49" i="23"/>
  <c r="H58" i="23"/>
  <c r="H27" i="23"/>
  <c r="H34" i="23"/>
  <c r="H50" i="23"/>
  <c r="H51" i="23"/>
  <c r="H46" i="23"/>
  <c r="I61" i="23"/>
  <c r="H45" i="23"/>
  <c r="H56" i="23"/>
  <c r="H55" i="23"/>
  <c r="H23" i="23"/>
  <c r="H53" i="23"/>
  <c r="H41" i="23"/>
  <c r="H39" i="23"/>
  <c r="H38" i="23"/>
  <c r="H24" i="23"/>
  <c r="H43" i="23"/>
  <c r="H12" i="23"/>
  <c r="H28" i="23"/>
  <c r="H11" i="23"/>
  <c r="H19" i="23"/>
  <c r="H25" i="23"/>
  <c r="H26" i="23"/>
  <c r="H35" i="23"/>
  <c r="H33" i="23"/>
  <c r="H5" i="23"/>
  <c r="H18" i="23"/>
  <c r="H17" i="23"/>
  <c r="H30" i="23"/>
  <c r="H20" i="23"/>
  <c r="H37" i="23"/>
  <c r="H15" i="23"/>
  <c r="H32" i="23"/>
  <c r="H42" i="23"/>
  <c r="H13" i="23"/>
  <c r="H31" i="23"/>
  <c r="H29" i="23"/>
  <c r="H40" i="23"/>
  <c r="H44" i="23"/>
  <c r="H22" i="23"/>
  <c r="H21" i="23"/>
  <c r="H36" i="23"/>
  <c r="H14" i="23"/>
  <c r="H10" i="23"/>
  <c r="H6" i="23"/>
  <c r="H8" i="23"/>
  <c r="H7" i="23"/>
  <c r="H61" i="23" l="1"/>
  <c r="E61" i="21"/>
  <c r="D61" i="21"/>
  <c r="C61" i="21"/>
  <c r="B61" i="21"/>
  <c r="G60" i="21" s="1"/>
  <c r="F60" i="21"/>
  <c r="G59" i="21" l="1"/>
  <c r="F59" i="21"/>
  <c r="G58" i="21"/>
  <c r="F58" i="21"/>
  <c r="G57" i="21"/>
  <c r="F57" i="21"/>
  <c r="G56" i="21"/>
  <c r="F56" i="21"/>
  <c r="G55" i="21"/>
  <c r="F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J48" i="21" s="1"/>
  <c r="G47" i="21"/>
  <c r="F47" i="21"/>
  <c r="G46" i="21"/>
  <c r="F46" i="21"/>
  <c r="G45" i="21"/>
  <c r="F45" i="21"/>
  <c r="G44" i="21"/>
  <c r="F44" i="21"/>
  <c r="G43" i="21"/>
  <c r="F43" i="21"/>
  <c r="J43" i="21" s="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J35" i="21" s="1"/>
  <c r="G34" i="21"/>
  <c r="F34" i="21"/>
  <c r="G33" i="21"/>
  <c r="F33" i="21"/>
  <c r="J33" i="21" s="1"/>
  <c r="G32" i="21"/>
  <c r="F32" i="21"/>
  <c r="G31" i="21"/>
  <c r="F31" i="21"/>
  <c r="G30" i="21"/>
  <c r="F30" i="21"/>
  <c r="G29" i="21"/>
  <c r="F29" i="21"/>
  <c r="G28" i="21"/>
  <c r="F28" i="21"/>
  <c r="J28" i="21" s="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J21" i="21" s="1"/>
  <c r="G20" i="21"/>
  <c r="F20" i="21"/>
  <c r="F19" i="21"/>
  <c r="G18" i="21"/>
  <c r="F18" i="21"/>
  <c r="G17" i="21"/>
  <c r="F17" i="21"/>
  <c r="J17" i="21" s="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J39" i="21" l="1"/>
  <c r="J10" i="21"/>
  <c r="J46" i="21"/>
  <c r="J54" i="21"/>
  <c r="J42" i="21"/>
  <c r="J38" i="21"/>
  <c r="J14" i="21"/>
  <c r="J25" i="21"/>
  <c r="J11" i="21"/>
  <c r="J36" i="21"/>
  <c r="J51" i="21"/>
  <c r="J55" i="21"/>
  <c r="J40" i="21"/>
  <c r="J22" i="21"/>
  <c r="J26" i="21"/>
  <c r="J44" i="21"/>
  <c r="J29" i="21"/>
  <c r="J19" i="21"/>
  <c r="J37" i="21"/>
  <c r="J56" i="21"/>
  <c r="J58" i="21"/>
  <c r="J59" i="21"/>
  <c r="J12" i="21"/>
  <c r="J30" i="21"/>
  <c r="J41" i="21"/>
  <c r="J16" i="21"/>
  <c r="J34" i="21"/>
  <c r="J13" i="21"/>
  <c r="J20" i="21"/>
  <c r="J27" i="21"/>
  <c r="J49" i="21"/>
  <c r="J53" i="21"/>
  <c r="J57" i="21"/>
  <c r="G9" i="21"/>
  <c r="F9" i="21"/>
  <c r="J9" i="21" s="1"/>
  <c r="G8" i="21"/>
  <c r="F8" i="21"/>
  <c r="G7" i="21"/>
  <c r="F7" i="21"/>
  <c r="G6" i="21"/>
  <c r="F6" i="21"/>
  <c r="G5" i="21"/>
  <c r="J7" i="21" l="1"/>
  <c r="F62" i="21"/>
  <c r="J8" i="21"/>
  <c r="J6" i="21"/>
  <c r="F5" i="21"/>
  <c r="J5" i="21" s="1"/>
  <c r="G4" i="21"/>
  <c r="F4" i="21"/>
  <c r="F61" i="21" l="1"/>
  <c r="H9" i="21" s="1"/>
  <c r="I9" i="21" s="1"/>
  <c r="H6" i="21"/>
  <c r="I6" i="21" s="1"/>
  <c r="H8" i="21"/>
  <c r="H60" i="21"/>
  <c r="H44" i="21"/>
  <c r="I44" i="21" s="1"/>
  <c r="H28" i="21"/>
  <c r="I28" i="21" s="1"/>
  <c r="H54" i="21"/>
  <c r="I54" i="21" s="1"/>
  <c r="H10" i="21"/>
  <c r="I10" i="21" s="1"/>
  <c r="J61" i="21"/>
  <c r="H32" i="21"/>
  <c r="H48" i="21"/>
  <c r="I48" i="21" s="1"/>
  <c r="H43" i="21"/>
  <c r="I43" i="21" s="1"/>
  <c r="H58" i="21"/>
  <c r="H17" i="21"/>
  <c r="H39" i="21"/>
  <c r="I39" i="21" s="1"/>
  <c r="H50" i="21"/>
  <c r="I50" i="21" s="1"/>
  <c r="H46" i="21"/>
  <c r="I46" i="21" s="1"/>
  <c r="H35" i="21"/>
  <c r="I35" i="21" s="1"/>
  <c r="H24" i="21"/>
  <c r="H34" i="21"/>
  <c r="I34" i="21" s="1"/>
  <c r="H16" i="21"/>
  <c r="I16" i="21" s="1"/>
  <c r="H41" i="21"/>
  <c r="I41" i="21" s="1"/>
  <c r="H47" i="21"/>
  <c r="H45" i="21"/>
  <c r="I45" i="21" s="1"/>
  <c r="H56" i="21"/>
  <c r="H20" i="21"/>
  <c r="I20" i="21" s="1"/>
  <c r="H51" i="21"/>
  <c r="I51" i="21" s="1"/>
  <c r="H18" i="21"/>
  <c r="I18" i="21" s="1"/>
  <c r="H22" i="21"/>
  <c r="I22" i="21" s="1"/>
  <c r="H15" i="21"/>
  <c r="I15" i="21" s="1"/>
  <c r="H37" i="21"/>
  <c r="I37" i="21" s="1"/>
  <c r="H26" i="21"/>
  <c r="I26" i="21" s="1"/>
  <c r="H13" i="21"/>
  <c r="H29" i="21"/>
  <c r="I29" i="21" s="1"/>
  <c r="H57" i="21"/>
  <c r="H36" i="21"/>
  <c r="I36" i="21" s="1"/>
  <c r="H33" i="21"/>
  <c r="I33" i="21" s="1"/>
  <c r="H23" i="21"/>
  <c r="I23" i="21" s="1"/>
  <c r="H49" i="21"/>
  <c r="I49" i="21" s="1"/>
  <c r="H40" i="21"/>
  <c r="I40" i="21" s="1"/>
  <c r="H19" i="21"/>
  <c r="H25" i="21"/>
  <c r="I25" i="21" s="1"/>
  <c r="H31" i="21"/>
  <c r="I31" i="21" s="1"/>
  <c r="H42" i="21"/>
  <c r="I42" i="21" s="1"/>
  <c r="H52" i="21"/>
  <c r="H21" i="21"/>
  <c r="I21" i="21" s="1"/>
  <c r="H59" i="21"/>
  <c r="H11" i="21"/>
  <c r="I11" i="21" s="1"/>
  <c r="H12" i="21"/>
  <c r="I12" i="21" s="1"/>
  <c r="H14" i="21"/>
  <c r="I14" i="21" s="1"/>
  <c r="H55" i="21"/>
  <c r="H38" i="21"/>
  <c r="I38" i="21" s="1"/>
  <c r="H53" i="21"/>
  <c r="I53" i="21" s="1"/>
  <c r="H30" i="21"/>
  <c r="I30" i="21" s="1"/>
  <c r="H27" i="21"/>
  <c r="I27" i="21" s="1"/>
  <c r="H7" i="21"/>
  <c r="I7" i="21" s="1"/>
  <c r="I8" i="21"/>
  <c r="H4" i="21"/>
  <c r="I4" i="21" s="1"/>
  <c r="J4" i="21"/>
  <c r="H5" i="21"/>
  <c r="I5" i="21" s="1"/>
  <c r="E61" i="20"/>
  <c r="D61" i="20"/>
  <c r="C61" i="20"/>
  <c r="B61" i="20"/>
  <c r="G19" i="21" l="1"/>
  <c r="G61" i="21" s="1"/>
  <c r="I19" i="21"/>
  <c r="H61" i="21"/>
  <c r="E60" i="20"/>
  <c r="D60" i="20"/>
  <c r="C60" i="20"/>
  <c r="B60" i="20"/>
  <c r="F59" i="20"/>
  <c r="F58" i="20"/>
  <c r="F57" i="20"/>
  <c r="F56" i="20"/>
  <c r="F55" i="20"/>
  <c r="F54" i="20"/>
  <c r="F53" i="20"/>
  <c r="F52" i="20"/>
  <c r="F51" i="20"/>
  <c r="F50" i="20"/>
  <c r="H50" i="20" s="1"/>
  <c r="F49" i="20"/>
  <c r="I49" i="20" s="1"/>
  <c r="H49" i="20" s="1"/>
  <c r="F48" i="20"/>
  <c r="H48" i="20" s="1"/>
  <c r="F47" i="20"/>
  <c r="F46" i="20"/>
  <c r="H46" i="20" s="1"/>
  <c r="F45" i="20"/>
  <c r="H45" i="20" s="1"/>
  <c r="F44" i="20"/>
  <c r="H44" i="20" s="1"/>
  <c r="F43" i="20"/>
  <c r="H43" i="20" s="1"/>
  <c r="F42" i="20"/>
  <c r="F41" i="20"/>
  <c r="F40" i="20"/>
  <c r="H40" i="20" s="1"/>
  <c r="F39" i="20"/>
  <c r="H39" i="20" s="1"/>
  <c r="F38" i="20"/>
  <c r="I38" i="20" s="1"/>
  <c r="H38" i="20" s="1"/>
  <c r="F37" i="20"/>
  <c r="F36" i="20"/>
  <c r="F35" i="20"/>
  <c r="F34" i="20"/>
  <c r="F33" i="20"/>
  <c r="H33" i="20" s="1"/>
  <c r="F32" i="20"/>
  <c r="I31" i="20" s="1"/>
  <c r="H31" i="20"/>
  <c r="H30" i="20"/>
  <c r="H29" i="20"/>
  <c r="F28" i="20"/>
  <c r="H28" i="20" s="1"/>
  <c r="F27" i="20"/>
  <c r="I27" i="20" s="1"/>
  <c r="H27" i="20" s="1"/>
  <c r="F26" i="20"/>
  <c r="I26" i="20" s="1"/>
  <c r="H26" i="20" s="1"/>
  <c r="F25" i="20"/>
  <c r="F24" i="20"/>
  <c r="F23" i="20"/>
  <c r="F22" i="20"/>
  <c r="H22" i="20" s="1"/>
  <c r="F21" i="20"/>
  <c r="I21" i="20" s="1"/>
  <c r="H21" i="20" s="1"/>
  <c r="F20" i="20"/>
  <c r="F19" i="20"/>
  <c r="F18" i="20"/>
  <c r="F17" i="20"/>
  <c r="F16" i="20"/>
  <c r="F15" i="20"/>
  <c r="F14" i="20"/>
  <c r="H14" i="20" s="1"/>
  <c r="F13" i="20"/>
  <c r="F12" i="20"/>
  <c r="I12" i="20" s="1"/>
  <c r="H12" i="20" s="1"/>
  <c r="F11" i="20"/>
  <c r="H11" i="20" s="1"/>
  <c r="F10" i="20"/>
  <c r="I10" i="20" s="1"/>
  <c r="H10" i="20" s="1"/>
  <c r="F9" i="20"/>
  <c r="F8" i="20"/>
  <c r="H8" i="20" s="1"/>
  <c r="F7" i="20"/>
  <c r="I7" i="20" s="1"/>
  <c r="H7" i="20" s="1"/>
  <c r="F6" i="20"/>
  <c r="I6" i="20" s="1"/>
  <c r="H6" i="20" s="1"/>
  <c r="F5" i="20"/>
  <c r="I5" i="20" s="1"/>
  <c r="H5" i="20" s="1"/>
  <c r="F4" i="20"/>
  <c r="I11" i="20" l="1"/>
  <c r="I57" i="20"/>
  <c r="I56" i="20"/>
  <c r="F60" i="20"/>
  <c r="I36" i="20"/>
  <c r="H18" i="20"/>
  <c r="I18" i="20"/>
  <c r="I59" i="20"/>
  <c r="I58" i="20"/>
  <c r="I25" i="20"/>
  <c r="H25" i="20" s="1"/>
  <c r="I19" i="20"/>
  <c r="H51" i="20"/>
  <c r="H20" i="20"/>
  <c r="I52" i="20"/>
  <c r="I44" i="20"/>
  <c r="I33" i="20"/>
  <c r="I14" i="20"/>
  <c r="H34" i="20"/>
  <c r="I34" i="20"/>
  <c r="I53" i="20"/>
  <c r="I60" i="20"/>
  <c r="H37" i="20"/>
  <c r="I43" i="20"/>
  <c r="F61" i="20"/>
  <c r="I13" i="20"/>
  <c r="I39" i="20"/>
  <c r="H53" i="20"/>
  <c r="H54" i="20"/>
  <c r="I37" i="20"/>
  <c r="H19" i="20"/>
  <c r="I51" i="20"/>
  <c r="I20" i="20"/>
  <c r="I8" i="20"/>
  <c r="H15" i="20"/>
  <c r="I40" i="20"/>
  <c r="H4" i="20"/>
  <c r="H35" i="20"/>
  <c r="H41" i="20"/>
  <c r="I4" i="20"/>
  <c r="I16" i="20"/>
  <c r="H16" i="20" s="1"/>
  <c r="I22" i="20"/>
  <c r="I35" i="20"/>
  <c r="I41" i="20"/>
  <c r="I54" i="20"/>
  <c r="I9" i="20"/>
  <c r="H9" i="20" s="1"/>
  <c r="I46" i="20"/>
  <c r="I28" i="20"/>
  <c r="H23" i="20"/>
  <c r="H36" i="20"/>
  <c r="I42" i="20"/>
  <c r="H42" i="20" s="1"/>
  <c r="I48" i="20"/>
  <c r="I61" i="20"/>
  <c r="I55" i="20"/>
  <c r="E60" i="19"/>
  <c r="D60" i="19"/>
  <c r="C60" i="19"/>
  <c r="E59" i="19" l="1"/>
  <c r="D59" i="19"/>
  <c r="C59" i="19"/>
  <c r="F58" i="19"/>
  <c r="F57" i="19"/>
  <c r="F56" i="19"/>
  <c r="F55" i="19"/>
  <c r="F54" i="19"/>
  <c r="F53" i="19"/>
  <c r="H53" i="19" s="1"/>
  <c r="F52" i="19"/>
  <c r="F51" i="19"/>
  <c r="F50" i="19"/>
  <c r="H50" i="19" s="1"/>
  <c r="F49" i="19"/>
  <c r="H49" i="19" s="1"/>
  <c r="F48" i="19"/>
  <c r="I60" i="19" s="1"/>
  <c r="F47" i="19"/>
  <c r="H47" i="19" s="1"/>
  <c r="F46" i="19"/>
  <c r="F45" i="19"/>
  <c r="I45" i="19" s="1"/>
  <c r="I55" i="19" l="1"/>
  <c r="I53" i="19"/>
  <c r="I47" i="19"/>
  <c r="I57" i="19"/>
  <c r="H48" i="19"/>
  <c r="I56" i="19"/>
  <c r="I58" i="19"/>
  <c r="H45" i="19"/>
  <c r="I50" i="19"/>
  <c r="I54" i="19"/>
  <c r="I48" i="19"/>
  <c r="I51" i="19"/>
  <c r="H52" i="19"/>
  <c r="I52" i="19"/>
  <c r="F44" i="19" l="1"/>
  <c r="I44" i="19" s="1"/>
  <c r="H44" i="19" s="1"/>
  <c r="F43" i="19"/>
  <c r="I43" i="19" s="1"/>
  <c r="F42" i="19"/>
  <c r="I42" i="19" s="1"/>
  <c r="F41" i="19"/>
  <c r="I41" i="19" s="1"/>
  <c r="F40" i="19"/>
  <c r="I40" i="19" s="1"/>
  <c r="F39" i="19"/>
  <c r="H39" i="19" s="1"/>
  <c r="F38" i="19"/>
  <c r="I38" i="19" s="1"/>
  <c r="F37" i="19"/>
  <c r="I37" i="19" s="1"/>
  <c r="F36" i="19"/>
  <c r="I36" i="19" s="1"/>
  <c r="F35" i="19"/>
  <c r="I35" i="19" s="1"/>
  <c r="F34" i="19"/>
  <c r="I34" i="19" s="1"/>
  <c r="F33" i="19"/>
  <c r="H33" i="19" s="1"/>
  <c r="F32" i="19"/>
  <c r="H32" i="19" s="1"/>
  <c r="F31" i="19"/>
  <c r="I31" i="19" s="1"/>
  <c r="F30" i="19"/>
  <c r="H30" i="19" s="1"/>
  <c r="B30" i="19"/>
  <c r="F29" i="19"/>
  <c r="I29" i="19" s="1"/>
  <c r="F28" i="19"/>
  <c r="H28" i="19" s="1"/>
  <c r="F27" i="19"/>
  <c r="I27" i="19" s="1"/>
  <c r="F26" i="19"/>
  <c r="I26" i="19" s="1"/>
  <c r="F25" i="19"/>
  <c r="F24" i="19"/>
  <c r="I30" i="19" l="1"/>
  <c r="H36" i="19"/>
  <c r="I28" i="19"/>
  <c r="H40" i="19"/>
  <c r="I32" i="19"/>
  <c r="H25" i="19"/>
  <c r="H29" i="19"/>
  <c r="I25" i="19"/>
  <c r="H34" i="19"/>
  <c r="H31" i="19"/>
  <c r="H43" i="19"/>
  <c r="H37" i="19"/>
  <c r="H41" i="19"/>
  <c r="I33" i="19"/>
  <c r="H26" i="19"/>
  <c r="H42" i="19"/>
  <c r="H27" i="19"/>
  <c r="I39" i="19"/>
  <c r="B60" i="19"/>
  <c r="B59" i="19"/>
  <c r="H38" i="19"/>
  <c r="H35" i="19"/>
  <c r="F23" i="19" l="1"/>
  <c r="F22" i="19"/>
  <c r="H22" i="19" s="1"/>
  <c r="F21" i="19"/>
  <c r="I21" i="19" s="1"/>
  <c r="F20" i="19"/>
  <c r="I20" i="19" s="1"/>
  <c r="F19" i="19"/>
  <c r="I19" i="19" s="1"/>
  <c r="H19" i="19" s="1"/>
  <c r="F18" i="19"/>
  <c r="H18" i="19" s="1"/>
  <c r="H20" i="19" l="1"/>
  <c r="I22" i="19"/>
  <c r="I18" i="19"/>
  <c r="H21" i="19"/>
  <c r="I23" i="19"/>
  <c r="H23" i="19"/>
  <c r="F17" i="19"/>
  <c r="I17" i="19" s="1"/>
  <c r="F16" i="19"/>
  <c r="I16" i="19" s="1"/>
  <c r="H16" i="19" l="1"/>
  <c r="F15" i="19"/>
  <c r="F14" i="19"/>
  <c r="I14" i="19" s="1"/>
  <c r="H14" i="19" s="1"/>
  <c r="F13" i="19"/>
  <c r="F12" i="19"/>
  <c r="I12" i="19" s="1"/>
  <c r="F11" i="19"/>
  <c r="H11" i="19" s="1"/>
  <c r="H12" i="19" l="1"/>
  <c r="I11" i="19"/>
  <c r="H15" i="19"/>
  <c r="I13" i="19"/>
  <c r="F10" i="19"/>
  <c r="I10" i="19" l="1"/>
  <c r="H10" i="19"/>
  <c r="F9" i="19"/>
  <c r="F8" i="19"/>
  <c r="F60" i="19" s="1"/>
  <c r="F7" i="19"/>
  <c r="I7" i="19" s="1"/>
  <c r="H7" i="19" s="1"/>
  <c r="F6" i="19"/>
  <c r="H6" i="19" s="1"/>
  <c r="F5" i="19"/>
  <c r="I5" i="19" s="1"/>
  <c r="H5" i="19" l="1"/>
  <c r="I9" i="19"/>
  <c r="H9" i="19"/>
  <c r="I6" i="19"/>
  <c r="I8" i="19"/>
  <c r="H8" i="19" s="1"/>
  <c r="F4" i="19"/>
  <c r="F59" i="19" l="1"/>
  <c r="I4" i="19"/>
  <c r="H4" i="19"/>
  <c r="E58" i="18"/>
  <c r="D58" i="18"/>
  <c r="C58" i="18"/>
  <c r="B58" i="18"/>
  <c r="E57" i="18"/>
  <c r="D57" i="18"/>
  <c r="C57" i="18"/>
  <c r="B57" i="18"/>
  <c r="F56" i="18"/>
  <c r="F55" i="18"/>
  <c r="F54" i="18"/>
  <c r="F53" i="18"/>
  <c r="F52" i="18"/>
  <c r="F51" i="18"/>
  <c r="H51" i="18" s="1"/>
  <c r="F50" i="18"/>
  <c r="H50" i="18" s="1"/>
  <c r="F48" i="18"/>
  <c r="I48" i="18" s="1"/>
  <c r="F47" i="18"/>
  <c r="F46" i="18"/>
  <c r="H46" i="18" s="1"/>
  <c r="F45" i="18"/>
  <c r="H45" i="18" s="1"/>
  <c r="F44" i="18"/>
  <c r="I57" i="18" s="1"/>
  <c r="F43" i="18"/>
  <c r="I43" i="18" s="1"/>
  <c r="F42" i="18"/>
  <c r="I42" i="18" s="1"/>
  <c r="F41" i="18"/>
  <c r="I41" i="18" s="1"/>
  <c r="F40" i="18"/>
  <c r="I40" i="18" s="1"/>
  <c r="F39" i="18"/>
  <c r="I39" i="18" s="1"/>
  <c r="F38" i="18"/>
  <c r="I38" i="18" s="1"/>
  <c r="F37" i="18"/>
  <c r="I37" i="18" s="1"/>
  <c r="F36" i="18"/>
  <c r="I36" i="18" s="1"/>
  <c r="F35" i="18"/>
  <c r="I35" i="18" s="1"/>
  <c r="F34" i="18"/>
  <c r="H34" i="18" s="1"/>
  <c r="F33" i="18"/>
  <c r="I33" i="18" s="1"/>
  <c r="H33" i="18" s="1"/>
  <c r="I46" i="18" l="1"/>
  <c r="I58" i="18"/>
  <c r="H38" i="18"/>
  <c r="H42" i="18"/>
  <c r="I34" i="18"/>
  <c r="H47" i="18"/>
  <c r="H39" i="18"/>
  <c r="H35" i="18"/>
  <c r="H43" i="18"/>
  <c r="H48" i="18"/>
  <c r="H36" i="18"/>
  <c r="H40" i="18"/>
  <c r="I45" i="18"/>
  <c r="I50" i="18"/>
  <c r="H37" i="18"/>
  <c r="H41" i="18"/>
  <c r="I59" i="19"/>
  <c r="F32" i="18" l="1"/>
  <c r="F31" i="18"/>
  <c r="F30" i="18"/>
  <c r="H30" i="18" s="1"/>
  <c r="F29" i="18"/>
  <c r="F28" i="18"/>
  <c r="I28" i="18" s="1"/>
  <c r="H28" i="18" s="1"/>
  <c r="F27" i="18"/>
  <c r="I27" i="18" s="1"/>
  <c r="F26" i="18"/>
  <c r="H26" i="18" s="1"/>
  <c r="F25" i="18"/>
  <c r="H29" i="18" l="1"/>
  <c r="H25" i="18"/>
  <c r="I25" i="18"/>
  <c r="I26" i="18"/>
  <c r="H27" i="18"/>
  <c r="H31" i="18"/>
  <c r="I32" i="18"/>
  <c r="H32" i="18"/>
  <c r="F24" i="18" l="1"/>
  <c r="F23" i="18"/>
  <c r="I23" i="18" s="1"/>
  <c r="F21" i="18"/>
  <c r="I21" i="18" s="1"/>
  <c r="F20" i="18"/>
  <c r="I20" i="18" s="1"/>
  <c r="F19" i="18"/>
  <c r="I19" i="18" s="1"/>
  <c r="F18" i="18"/>
  <c r="I18" i="18" s="1"/>
  <c r="F17" i="18"/>
  <c r="I17" i="18" s="1"/>
  <c r="F16" i="18"/>
  <c r="I16" i="18" s="1"/>
  <c r="F15" i="18"/>
  <c r="H15" i="18" s="1"/>
  <c r="F14" i="18"/>
  <c r="H14" i="18" s="1"/>
  <c r="F13" i="18"/>
  <c r="F12" i="18"/>
  <c r="F11" i="18"/>
  <c r="F10" i="18"/>
  <c r="F9" i="18"/>
  <c r="I9" i="18" s="1"/>
  <c r="F8" i="18"/>
  <c r="F7" i="18"/>
  <c r="H7" i="18" s="1"/>
  <c r="F6" i="18"/>
  <c r="F5" i="18"/>
  <c r="F4" i="18"/>
  <c r="E54" i="17"/>
  <c r="D54" i="17"/>
  <c r="C54" i="17"/>
  <c r="B54" i="17"/>
  <c r="E53" i="17"/>
  <c r="D53" i="17"/>
  <c r="C53" i="17"/>
  <c r="B53" i="17"/>
  <c r="F52" i="17"/>
  <c r="F51" i="17"/>
  <c r="F50" i="17"/>
  <c r="F49" i="17"/>
  <c r="F48" i="17"/>
  <c r="F47" i="17"/>
  <c r="H47" i="17" s="1"/>
  <c r="F46" i="17"/>
  <c r="H46" i="17" s="1"/>
  <c r="F45" i="17"/>
  <c r="I45" i="17" s="1"/>
  <c r="F44" i="17"/>
  <c r="I44" i="17" s="1"/>
  <c r="F43" i="17"/>
  <c r="F42" i="17"/>
  <c r="H42" i="17" s="1"/>
  <c r="F41" i="17"/>
  <c r="I41" i="17" s="1"/>
  <c r="F40" i="17"/>
  <c r="I40" i="17" s="1"/>
  <c r="F39" i="17"/>
  <c r="F38" i="17"/>
  <c r="H38" i="17" s="1"/>
  <c r="F37" i="17"/>
  <c r="I37" i="17" s="1"/>
  <c r="F36" i="17"/>
  <c r="F35" i="17"/>
  <c r="F34" i="17"/>
  <c r="H34" i="17" s="1"/>
  <c r="F33" i="17"/>
  <c r="I33" i="17" s="1"/>
  <c r="F32" i="17"/>
  <c r="F31" i="17"/>
  <c r="F30" i="17"/>
  <c r="H30" i="17" s="1"/>
  <c r="F29" i="17"/>
  <c r="I29" i="17" s="1"/>
  <c r="F28" i="17"/>
  <c r="I28" i="17" s="1"/>
  <c r="F27" i="17"/>
  <c r="F26" i="17"/>
  <c r="H26" i="17" s="1"/>
  <c r="F25" i="17"/>
  <c r="I25" i="17" s="1"/>
  <c r="F24" i="17"/>
  <c r="I24" i="17" s="1"/>
  <c r="F23" i="17"/>
  <c r="F22" i="17"/>
  <c r="H22" i="17" s="1"/>
  <c r="F21" i="17"/>
  <c r="I21" i="17" s="1"/>
  <c r="F20" i="17"/>
  <c r="I20" i="17" s="1"/>
  <c r="F19" i="17"/>
  <c r="F18" i="17"/>
  <c r="H18" i="17" s="1"/>
  <c r="F17" i="17"/>
  <c r="I17" i="17" s="1"/>
  <c r="F16" i="17"/>
  <c r="I16" i="17" s="1"/>
  <c r="F15" i="17"/>
  <c r="F14" i="17"/>
  <c r="H14" i="17" s="1"/>
  <c r="F13" i="17"/>
  <c r="I13" i="17" s="1"/>
  <c r="F12" i="17"/>
  <c r="I12" i="17" s="1"/>
  <c r="F11" i="17"/>
  <c r="F10" i="17"/>
  <c r="H10" i="17" s="1"/>
  <c r="F9" i="17"/>
  <c r="I9" i="17" s="1"/>
  <c r="F8" i="17"/>
  <c r="I8" i="17" s="1"/>
  <c r="F7" i="17"/>
  <c r="F6" i="17"/>
  <c r="H6" i="17" s="1"/>
  <c r="F5" i="17"/>
  <c r="I5" i="17" s="1"/>
  <c r="F4" i="17"/>
  <c r="I4" i="17" s="1"/>
  <c r="E54" i="16"/>
  <c r="D54" i="16"/>
  <c r="C54" i="16"/>
  <c r="B54" i="16"/>
  <c r="E53" i="16"/>
  <c r="D53" i="16"/>
  <c r="C53" i="16"/>
  <c r="B53" i="16"/>
  <c r="F52" i="16"/>
  <c r="F51" i="16"/>
  <c r="F50" i="16"/>
  <c r="F49" i="16"/>
  <c r="F48" i="16"/>
  <c r="F47" i="16"/>
  <c r="F46" i="16"/>
  <c r="I46" i="16" s="1"/>
  <c r="H46" i="16" s="1"/>
  <c r="F45" i="16"/>
  <c r="I45" i="16" s="1"/>
  <c r="H45" i="16" s="1"/>
  <c r="F44" i="16"/>
  <c r="H44" i="16" s="1"/>
  <c r="F43" i="16"/>
  <c r="I43" i="16" s="1"/>
  <c r="H43" i="16" s="1"/>
  <c r="F42" i="16"/>
  <c r="H42" i="16" s="1"/>
  <c r="F41" i="16"/>
  <c r="H41" i="16" s="1"/>
  <c r="F40" i="16"/>
  <c r="I40" i="16" s="1"/>
  <c r="H40" i="16" s="1"/>
  <c r="F39" i="16"/>
  <c r="F38" i="16"/>
  <c r="H38" i="16" s="1"/>
  <c r="F37" i="16"/>
  <c r="I37" i="16" s="1"/>
  <c r="H37" i="16" s="1"/>
  <c r="F36" i="16"/>
  <c r="I36" i="16" s="1"/>
  <c r="F35" i="16"/>
  <c r="H35" i="16" s="1"/>
  <c r="F34" i="16"/>
  <c r="I34" i="16" s="1"/>
  <c r="H34" i="16" s="1"/>
  <c r="F33" i="16"/>
  <c r="I33" i="16" s="1"/>
  <c r="H33" i="16" s="1"/>
  <c r="F32" i="16"/>
  <c r="I32" i="16" s="1"/>
  <c r="H32" i="16" s="1"/>
  <c r="F31" i="16"/>
  <c r="H31" i="16" s="1"/>
  <c r="F30" i="16"/>
  <c r="I30" i="16" s="1"/>
  <c r="F29" i="16"/>
  <c r="I29" i="16" s="1"/>
  <c r="F28" i="16"/>
  <c r="I28" i="16" s="1"/>
  <c r="F27" i="16"/>
  <c r="I27" i="16" s="1"/>
  <c r="H27" i="16" s="1"/>
  <c r="F26" i="16"/>
  <c r="I26" i="16" s="1"/>
  <c r="H26" i="16" s="1"/>
  <c r="F25" i="16"/>
  <c r="I25" i="16" s="1"/>
  <c r="H25" i="16" s="1"/>
  <c r="F24" i="16"/>
  <c r="F23" i="16"/>
  <c r="H23" i="16" s="1"/>
  <c r="F22" i="16"/>
  <c r="I22" i="16" s="1"/>
  <c r="H22" i="16" s="1"/>
  <c r="F21" i="16"/>
  <c r="I21" i="16" s="1"/>
  <c r="F20" i="16"/>
  <c r="F19" i="16"/>
  <c r="F18" i="16"/>
  <c r="H18" i="16" s="1"/>
  <c r="F17" i="16"/>
  <c r="I17" i="16" s="1"/>
  <c r="H17" i="16" s="1"/>
  <c r="F16" i="16"/>
  <c r="I16" i="16" s="1"/>
  <c r="H16" i="16" s="1"/>
  <c r="F15" i="16"/>
  <c r="I15" i="16" s="1"/>
  <c r="H15" i="16" s="1"/>
  <c r="F14" i="16"/>
  <c r="I14" i="16" s="1"/>
  <c r="H14" i="16" s="1"/>
  <c r="F13" i="16"/>
  <c r="H13" i="16" s="1"/>
  <c r="F12" i="16"/>
  <c r="I12" i="16" s="1"/>
  <c r="H12" i="16" s="1"/>
  <c r="F11" i="16"/>
  <c r="I11" i="16" s="1"/>
  <c r="H11" i="16" s="1"/>
  <c r="F10" i="16"/>
  <c r="H10" i="16" s="1"/>
  <c r="F9" i="16"/>
  <c r="I9" i="16" s="1"/>
  <c r="H9" i="16" s="1"/>
  <c r="F8" i="16"/>
  <c r="I8" i="16" s="1"/>
  <c r="F7" i="16"/>
  <c r="F6" i="16"/>
  <c r="H6" i="16" s="1"/>
  <c r="F5" i="16"/>
  <c r="H5" i="16" s="1"/>
  <c r="F4" i="16"/>
  <c r="H4" i="16" s="1"/>
  <c r="E68" i="14"/>
  <c r="D68" i="14"/>
  <c r="C68" i="14"/>
  <c r="B68" i="14"/>
  <c r="E67" i="14"/>
  <c r="D67" i="14"/>
  <c r="C67" i="14"/>
  <c r="B67" i="14"/>
  <c r="F66" i="14"/>
  <c r="F65" i="14"/>
  <c r="F64" i="14"/>
  <c r="F63" i="14"/>
  <c r="F62" i="14"/>
  <c r="F61" i="14"/>
  <c r="F60" i="14"/>
  <c r="H60" i="14" s="1"/>
  <c r="F59" i="14"/>
  <c r="I59" i="14" s="1"/>
  <c r="H59" i="14" s="1"/>
  <c r="F58" i="14"/>
  <c r="I58" i="14" s="1"/>
  <c r="H58" i="14" s="1"/>
  <c r="F57" i="14"/>
  <c r="H57" i="14" s="1"/>
  <c r="F56" i="14"/>
  <c r="I56" i="14" s="1"/>
  <c r="F55" i="14"/>
  <c r="F54" i="14"/>
  <c r="F53" i="14"/>
  <c r="H53" i="14" s="1"/>
  <c r="F52" i="14"/>
  <c r="I52" i="14" s="1"/>
  <c r="H52" i="14" s="1"/>
  <c r="F51" i="14"/>
  <c r="H51" i="14" s="1"/>
  <c r="F50" i="14"/>
  <c r="F49" i="14"/>
  <c r="F48" i="14"/>
  <c r="H48" i="14" s="1"/>
  <c r="F47" i="14"/>
  <c r="I47" i="14" s="1"/>
  <c r="H47" i="14" s="1"/>
  <c r="F46" i="14"/>
  <c r="I46" i="14" s="1"/>
  <c r="H46" i="14" s="1"/>
  <c r="F45" i="14"/>
  <c r="F44" i="14"/>
  <c r="F43" i="14"/>
  <c r="H43" i="14" s="1"/>
  <c r="F42" i="14"/>
  <c r="F41" i="14"/>
  <c r="H41" i="14" s="1"/>
  <c r="F40" i="14"/>
  <c r="I40" i="14" s="1"/>
  <c r="H40" i="14" s="1"/>
  <c r="F39" i="14"/>
  <c r="H39" i="14" s="1"/>
  <c r="F38" i="14"/>
  <c r="F37" i="14"/>
  <c r="H37" i="14" s="1"/>
  <c r="F36" i="14"/>
  <c r="F35" i="14"/>
  <c r="H35" i="14" s="1"/>
  <c r="F34" i="14"/>
  <c r="I34" i="14" s="1"/>
  <c r="H34" i="14" s="1"/>
  <c r="F33" i="14"/>
  <c r="H33" i="14" s="1"/>
  <c r="F32" i="14"/>
  <c r="I32" i="14" s="1"/>
  <c r="F31" i="14"/>
  <c r="H31" i="14" s="1"/>
  <c r="F30" i="14"/>
  <c r="F29" i="14"/>
  <c r="H29" i="14" s="1"/>
  <c r="F28" i="14"/>
  <c r="I28" i="14" s="1"/>
  <c r="H28" i="14" s="1"/>
  <c r="F27" i="14"/>
  <c r="I27" i="14" s="1"/>
  <c r="H27" i="14" s="1"/>
  <c r="F26" i="14"/>
  <c r="H26" i="14" s="1"/>
  <c r="F25" i="14"/>
  <c r="H25" i="14" s="1"/>
  <c r="F24" i="14"/>
  <c r="I24" i="14" s="1"/>
  <c r="H24" i="14" s="1"/>
  <c r="F23" i="14"/>
  <c r="H23" i="14" s="1"/>
  <c r="F22" i="14"/>
  <c r="H22" i="14" s="1"/>
  <c r="F21" i="14"/>
  <c r="H21" i="14" s="1"/>
  <c r="F20" i="14"/>
  <c r="H20" i="14" s="1"/>
  <c r="F19" i="14"/>
  <c r="I19" i="14" s="1"/>
  <c r="H19" i="14" s="1"/>
  <c r="F18" i="14"/>
  <c r="H18" i="14" s="1"/>
  <c r="F17" i="14"/>
  <c r="I17" i="14" s="1"/>
  <c r="F16" i="14"/>
  <c r="F15" i="14"/>
  <c r="H15" i="14" s="1"/>
  <c r="F14" i="14"/>
  <c r="F13" i="14"/>
  <c r="H13" i="14" s="1"/>
  <c r="F12" i="14"/>
  <c r="F11" i="14"/>
  <c r="F10" i="14"/>
  <c r="I10" i="14" s="1"/>
  <c r="H10" i="14" s="1"/>
  <c r="F9" i="14"/>
  <c r="H9" i="14" s="1"/>
  <c r="F8" i="14"/>
  <c r="H8" i="14" s="1"/>
  <c r="F7" i="14"/>
  <c r="F6" i="14"/>
  <c r="H6" i="14" s="1"/>
  <c r="F5" i="14"/>
  <c r="I5" i="14" s="1"/>
  <c r="H5" i="14" s="1"/>
  <c r="F4" i="14"/>
  <c r="I4" i="14" s="1"/>
  <c r="H4" i="14" s="1"/>
  <c r="E67" i="13"/>
  <c r="D67" i="13"/>
  <c r="C67" i="13"/>
  <c r="B67" i="13"/>
  <c r="E66" i="13"/>
  <c r="D66" i="13"/>
  <c r="C66" i="13"/>
  <c r="B66" i="13"/>
  <c r="F65" i="13"/>
  <c r="F64" i="13"/>
  <c r="F63" i="13"/>
  <c r="F62" i="13"/>
  <c r="F61" i="13"/>
  <c r="F60" i="13"/>
  <c r="H60" i="13" s="1"/>
  <c r="F59" i="13"/>
  <c r="F58" i="13"/>
  <c r="H58" i="13" s="1"/>
  <c r="F57" i="13"/>
  <c r="H57" i="13" s="1"/>
  <c r="F56" i="13"/>
  <c r="I56" i="13" s="1"/>
  <c r="H56" i="13" s="1"/>
  <c r="F55" i="13"/>
  <c r="I67" i="13" s="1"/>
  <c r="F54" i="13"/>
  <c r="F53" i="13"/>
  <c r="H53" i="13" s="1"/>
  <c r="F52" i="13"/>
  <c r="F51" i="13"/>
  <c r="F50" i="13"/>
  <c r="F49" i="13"/>
  <c r="F48" i="13"/>
  <c r="H48" i="13" s="1"/>
  <c r="F47" i="13"/>
  <c r="I47" i="13" s="1"/>
  <c r="H47" i="13" s="1"/>
  <c r="F46" i="13"/>
  <c r="H46" i="13" s="1"/>
  <c r="F45" i="13"/>
  <c r="I45" i="13" s="1"/>
  <c r="F44" i="13"/>
  <c r="I44" i="13" s="1"/>
  <c r="H44" i="13" s="1"/>
  <c r="F43" i="13"/>
  <c r="F42" i="13"/>
  <c r="H42" i="13" s="1"/>
  <c r="F41" i="13"/>
  <c r="I41" i="13" s="1"/>
  <c r="H41" i="13" s="1"/>
  <c r="F40" i="13"/>
  <c r="I40" i="13" s="1"/>
  <c r="H40" i="13" s="1"/>
  <c r="F39" i="13"/>
  <c r="I39" i="13" s="1"/>
  <c r="H39" i="13" s="1"/>
  <c r="F38" i="13"/>
  <c r="I38" i="13" s="1"/>
  <c r="H38" i="13" s="1"/>
  <c r="F37" i="13"/>
  <c r="F36" i="13"/>
  <c r="H36" i="13" s="1"/>
  <c r="F35" i="13"/>
  <c r="F34" i="13"/>
  <c r="F33" i="13"/>
  <c r="H33" i="13" s="1"/>
  <c r="F32" i="13"/>
  <c r="H32" i="13" s="1"/>
  <c r="F31" i="13"/>
  <c r="H31" i="13" s="1"/>
  <c r="F30" i="13"/>
  <c r="I30" i="13" s="1"/>
  <c r="H30" i="13" s="1"/>
  <c r="F29" i="13"/>
  <c r="F28" i="13"/>
  <c r="F27" i="13"/>
  <c r="H27" i="13" s="1"/>
  <c r="F26" i="13"/>
  <c r="I26" i="13" s="1"/>
  <c r="H26" i="13" s="1"/>
  <c r="F25" i="13"/>
  <c r="H25" i="13" s="1"/>
  <c r="F24" i="13"/>
  <c r="F23" i="13"/>
  <c r="H23" i="13" s="1"/>
  <c r="F22" i="13"/>
  <c r="H22" i="13" s="1"/>
  <c r="F21" i="13"/>
  <c r="I21" i="13" s="1"/>
  <c r="H21" i="13" s="1"/>
  <c r="F20" i="13"/>
  <c r="H20" i="13" s="1"/>
  <c r="F19" i="13"/>
  <c r="I19" i="13" s="1"/>
  <c r="H19" i="13" s="1"/>
  <c r="F18" i="13"/>
  <c r="H18" i="13" s="1"/>
  <c r="F17" i="13"/>
  <c r="H17" i="13" s="1"/>
  <c r="F16" i="13"/>
  <c r="I16" i="13" s="1"/>
  <c r="H16" i="13" s="1"/>
  <c r="F15" i="13"/>
  <c r="F14" i="13"/>
  <c r="H14" i="13" s="1"/>
  <c r="F13" i="13"/>
  <c r="F12" i="13"/>
  <c r="I12" i="13" s="1"/>
  <c r="H12" i="13" s="1"/>
  <c r="F11" i="13"/>
  <c r="F10" i="13"/>
  <c r="H10" i="13" s="1"/>
  <c r="F9" i="13"/>
  <c r="H9" i="13" s="1"/>
  <c r="F8" i="13"/>
  <c r="I8" i="13" s="1"/>
  <c r="H8" i="13" s="1"/>
  <c r="F7" i="13"/>
  <c r="I7" i="13" s="1"/>
  <c r="H7" i="13" s="1"/>
  <c r="F6" i="13"/>
  <c r="H6" i="13" s="1"/>
  <c r="F5" i="13"/>
  <c r="F4" i="13"/>
  <c r="I4" i="13" s="1"/>
  <c r="H4" i="13" s="1"/>
  <c r="C67" i="12"/>
  <c r="E66" i="12"/>
  <c r="D66" i="12"/>
  <c r="C66" i="12"/>
  <c r="B66" i="12"/>
  <c r="E65" i="12"/>
  <c r="D65" i="12"/>
  <c r="C65" i="12"/>
  <c r="B65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E66" i="11"/>
  <c r="D66" i="11"/>
  <c r="C66" i="11"/>
  <c r="B66" i="11"/>
  <c r="E65" i="11"/>
  <c r="D65" i="11"/>
  <c r="C65" i="11"/>
  <c r="B65" i="11"/>
  <c r="F63" i="11"/>
  <c r="F62" i="11"/>
  <c r="F61" i="11"/>
  <c r="H61" i="11" s="1"/>
  <c r="F60" i="11"/>
  <c r="F59" i="11"/>
  <c r="H59" i="11" s="1"/>
  <c r="F58" i="11"/>
  <c r="I58" i="11" s="1"/>
  <c r="H58" i="11" s="1"/>
  <c r="F57" i="11"/>
  <c r="F56" i="11"/>
  <c r="F55" i="11"/>
  <c r="F54" i="11"/>
  <c r="F53" i="11"/>
  <c r="H53" i="11" s="1"/>
  <c r="F52" i="11"/>
  <c r="I52" i="11" s="1"/>
  <c r="H52" i="11" s="1"/>
  <c r="F51" i="11"/>
  <c r="H51" i="11" s="1"/>
  <c r="F50" i="11"/>
  <c r="F49" i="11"/>
  <c r="H49" i="11" s="1"/>
  <c r="F48" i="11"/>
  <c r="H48" i="11" s="1"/>
  <c r="F47" i="11"/>
  <c r="F46" i="11"/>
  <c r="F45" i="11"/>
  <c r="H45" i="11" s="1"/>
  <c r="F44" i="11"/>
  <c r="I44" i="11" s="1"/>
  <c r="F43" i="11"/>
  <c r="I43" i="11" s="1"/>
  <c r="H43" i="11" s="1"/>
  <c r="F42" i="11"/>
  <c r="F41" i="11"/>
  <c r="H41" i="11" s="1"/>
  <c r="F40" i="11"/>
  <c r="I40" i="11" s="1"/>
  <c r="H40" i="11" s="1"/>
  <c r="F39" i="11"/>
  <c r="F38" i="11"/>
  <c r="F37" i="11"/>
  <c r="H37" i="11" s="1"/>
  <c r="F36" i="11"/>
  <c r="H36" i="11" s="1"/>
  <c r="F35" i="11"/>
  <c r="I35" i="11" s="1"/>
  <c r="H35" i="11" s="1"/>
  <c r="F34" i="11"/>
  <c r="F33" i="11"/>
  <c r="H33" i="11" s="1"/>
  <c r="F32" i="11"/>
  <c r="I32" i="11" s="1"/>
  <c r="H32" i="11" s="1"/>
  <c r="F31" i="11"/>
  <c r="I31" i="11" s="1"/>
  <c r="H31" i="11" s="1"/>
  <c r="F30" i="11"/>
  <c r="I30" i="11" s="1"/>
  <c r="F29" i="11"/>
  <c r="H29" i="11" s="1"/>
  <c r="F28" i="11"/>
  <c r="H28" i="11" s="1"/>
  <c r="F27" i="11"/>
  <c r="I27" i="11" s="1"/>
  <c r="H27" i="11" s="1"/>
  <c r="F26" i="11"/>
  <c r="I26" i="11" s="1"/>
  <c r="F25" i="11"/>
  <c r="H25" i="11" s="1"/>
  <c r="F24" i="11"/>
  <c r="I24" i="11" s="1"/>
  <c r="H24" i="11" s="1"/>
  <c r="F23" i="11"/>
  <c r="F22" i="11"/>
  <c r="I22" i="11" s="1"/>
  <c r="F21" i="11"/>
  <c r="H21" i="11" s="1"/>
  <c r="F20" i="11"/>
  <c r="H20" i="11" s="1"/>
  <c r="F19" i="11"/>
  <c r="I19" i="11" s="1"/>
  <c r="H19" i="11" s="1"/>
  <c r="F18" i="11"/>
  <c r="H18" i="11" s="1"/>
  <c r="F17" i="11"/>
  <c r="I17" i="11" s="1"/>
  <c r="H17" i="11" s="1"/>
  <c r="F16" i="11"/>
  <c r="I16" i="11" s="1"/>
  <c r="F15" i="11"/>
  <c r="H15" i="11" s="1"/>
  <c r="F14" i="11"/>
  <c r="H14" i="11" s="1"/>
  <c r="F13" i="11"/>
  <c r="I13" i="11" s="1"/>
  <c r="H13" i="11" s="1"/>
  <c r="F12" i="11"/>
  <c r="H12" i="11" s="1"/>
  <c r="F11" i="11"/>
  <c r="F10" i="11"/>
  <c r="H10" i="11" s="1"/>
  <c r="F9" i="11"/>
  <c r="I9" i="11" s="1"/>
  <c r="F8" i="11"/>
  <c r="I8" i="11" s="1"/>
  <c r="H8" i="11" s="1"/>
  <c r="F7" i="11"/>
  <c r="H7" i="11" s="1"/>
  <c r="F6" i="11"/>
  <c r="I6" i="11" s="1"/>
  <c r="H6" i="11" s="1"/>
  <c r="F5" i="11"/>
  <c r="I5" i="11" s="1"/>
  <c r="F4" i="11"/>
  <c r="I4" i="11" s="1"/>
  <c r="H4" i="11" s="1"/>
  <c r="E66" i="10"/>
  <c r="D66" i="10"/>
  <c r="C66" i="10"/>
  <c r="B66" i="10"/>
  <c r="E65" i="10"/>
  <c r="D65" i="10"/>
  <c r="C65" i="10"/>
  <c r="B65" i="10"/>
  <c r="T18" i="10" s="1"/>
  <c r="F64" i="10"/>
  <c r="F63" i="10"/>
  <c r="F62" i="10"/>
  <c r="G62" i="10" s="1"/>
  <c r="F61" i="10"/>
  <c r="I61" i="10" s="1"/>
  <c r="F60" i="10"/>
  <c r="I60" i="10" s="1"/>
  <c r="F59" i="10"/>
  <c r="I59" i="10" s="1"/>
  <c r="F58" i="10"/>
  <c r="I58" i="10" s="1"/>
  <c r="F57" i="10"/>
  <c r="I57" i="10" s="1"/>
  <c r="F56" i="10"/>
  <c r="I56" i="10" s="1"/>
  <c r="F55" i="10"/>
  <c r="G55" i="10" s="1"/>
  <c r="F54" i="10"/>
  <c r="G54" i="10" s="1"/>
  <c r="F53" i="10"/>
  <c r="I53" i="10" s="1"/>
  <c r="F52" i="10"/>
  <c r="G52" i="10" s="1"/>
  <c r="F51" i="10"/>
  <c r="G51" i="10" s="1"/>
  <c r="F50" i="10"/>
  <c r="I50" i="10" s="1"/>
  <c r="F49" i="10"/>
  <c r="F48" i="10"/>
  <c r="I48" i="10" s="1"/>
  <c r="F47" i="10"/>
  <c r="I47" i="10" s="1"/>
  <c r="F46" i="10"/>
  <c r="I46" i="10" s="1"/>
  <c r="F45" i="10"/>
  <c r="F44" i="10"/>
  <c r="F43" i="10"/>
  <c r="G43" i="10" s="1"/>
  <c r="F42" i="10"/>
  <c r="I42" i="10" s="1"/>
  <c r="F41" i="10"/>
  <c r="I41" i="10" s="1"/>
  <c r="F40" i="10"/>
  <c r="F39" i="10"/>
  <c r="G39" i="10" s="1"/>
  <c r="F38" i="10"/>
  <c r="I38" i="10" s="1"/>
  <c r="F37" i="10"/>
  <c r="I37" i="10" s="1"/>
  <c r="F36" i="10"/>
  <c r="I36" i="10" s="1"/>
  <c r="F35" i="10"/>
  <c r="I35" i="10" s="1"/>
  <c r="F34" i="10"/>
  <c r="G34" i="10" s="1"/>
  <c r="F33" i="10"/>
  <c r="I33" i="10" s="1"/>
  <c r="F32" i="10"/>
  <c r="I32" i="10" s="1"/>
  <c r="F31" i="10"/>
  <c r="F30" i="10"/>
  <c r="G30" i="10" s="1"/>
  <c r="F29" i="10"/>
  <c r="I29" i="10" s="1"/>
  <c r="F28" i="10"/>
  <c r="I28" i="10" s="1"/>
  <c r="F27" i="10"/>
  <c r="G27" i="10" s="1"/>
  <c r="F26" i="10"/>
  <c r="I26" i="10" s="1"/>
  <c r="F25" i="10"/>
  <c r="I25" i="10" s="1"/>
  <c r="F24" i="10"/>
  <c r="I24" i="10" s="1"/>
  <c r="F23" i="10"/>
  <c r="I23" i="10" s="1"/>
  <c r="F22" i="10"/>
  <c r="F21" i="10"/>
  <c r="I21" i="10" s="1"/>
  <c r="F20" i="10"/>
  <c r="I20" i="10" s="1"/>
  <c r="T19" i="10"/>
  <c r="F19" i="10"/>
  <c r="G19" i="10" s="1"/>
  <c r="U18" i="10"/>
  <c r="F18" i="10"/>
  <c r="I18" i="10" s="1"/>
  <c r="F17" i="10"/>
  <c r="F16" i="10"/>
  <c r="I16" i="10" s="1"/>
  <c r="F15" i="10"/>
  <c r="F14" i="10"/>
  <c r="G14" i="10" s="1"/>
  <c r="F13" i="10"/>
  <c r="F12" i="10"/>
  <c r="G12" i="10" s="1"/>
  <c r="F11" i="10"/>
  <c r="F10" i="10"/>
  <c r="G10" i="10" s="1"/>
  <c r="F9" i="10"/>
  <c r="I9" i="10" s="1"/>
  <c r="F8" i="10"/>
  <c r="I8" i="10" s="1"/>
  <c r="F7" i="10"/>
  <c r="F6" i="10"/>
  <c r="I6" i="10" s="1"/>
  <c r="F5" i="10"/>
  <c r="F4" i="10"/>
  <c r="I4" i="10" s="1"/>
  <c r="E64" i="9"/>
  <c r="D64" i="9"/>
  <c r="C64" i="9"/>
  <c r="B64" i="9"/>
  <c r="E63" i="9"/>
  <c r="D63" i="9"/>
  <c r="C63" i="9"/>
  <c r="B63" i="9"/>
  <c r="F62" i="9"/>
  <c r="F61" i="9"/>
  <c r="F60" i="9"/>
  <c r="H60" i="9" s="1"/>
  <c r="F59" i="9"/>
  <c r="I59" i="9" s="1"/>
  <c r="H59" i="9" s="1"/>
  <c r="F58" i="9"/>
  <c r="F57" i="9"/>
  <c r="H57" i="9" s="1"/>
  <c r="F56" i="9"/>
  <c r="F55" i="9"/>
  <c r="F54" i="9"/>
  <c r="H54" i="9" s="1"/>
  <c r="F53" i="9"/>
  <c r="H53" i="9" s="1"/>
  <c r="F52" i="9"/>
  <c r="I52" i="9" s="1"/>
  <c r="F51" i="9"/>
  <c r="H51" i="9" s="1"/>
  <c r="F50" i="9"/>
  <c r="I50" i="9" s="1"/>
  <c r="H50" i="9" s="1"/>
  <c r="F49" i="9"/>
  <c r="F48" i="9"/>
  <c r="F47" i="9"/>
  <c r="F46" i="9"/>
  <c r="H46" i="9" s="1"/>
  <c r="F45" i="9"/>
  <c r="F44" i="9"/>
  <c r="I44" i="9" s="1"/>
  <c r="H44" i="9" s="1"/>
  <c r="F43" i="9"/>
  <c r="I43" i="9" s="1"/>
  <c r="H43" i="9" s="1"/>
  <c r="F42" i="9"/>
  <c r="F41" i="9"/>
  <c r="F40" i="9"/>
  <c r="H40" i="9" s="1"/>
  <c r="F39" i="9"/>
  <c r="I39" i="9" s="1"/>
  <c r="H39" i="9" s="1"/>
  <c r="F38" i="9"/>
  <c r="I38" i="9" s="1"/>
  <c r="H38" i="9" s="1"/>
  <c r="F37" i="9"/>
  <c r="I37" i="9" s="1"/>
  <c r="H37" i="9" s="1"/>
  <c r="F36" i="9"/>
  <c r="I36" i="9" s="1"/>
  <c r="H36" i="9" s="1"/>
  <c r="F35" i="9"/>
  <c r="F34" i="9"/>
  <c r="H34" i="9" s="1"/>
  <c r="F33" i="9"/>
  <c r="H33" i="9" s="1"/>
  <c r="F32" i="9"/>
  <c r="F31" i="9"/>
  <c r="H31" i="9" s="1"/>
  <c r="F30" i="9"/>
  <c r="I30" i="9" s="1"/>
  <c r="H30" i="9" s="1"/>
  <c r="F29" i="9"/>
  <c r="F28" i="9"/>
  <c r="H28" i="9" s="1"/>
  <c r="F27" i="9"/>
  <c r="I27" i="9" s="1"/>
  <c r="H27" i="9" s="1"/>
  <c r="F26" i="9"/>
  <c r="I26" i="9" s="1"/>
  <c r="H26" i="9" s="1"/>
  <c r="F25" i="9"/>
  <c r="I25" i="9" s="1"/>
  <c r="H25" i="9" s="1"/>
  <c r="F24" i="9"/>
  <c r="F23" i="9"/>
  <c r="H23" i="9" s="1"/>
  <c r="F22" i="9"/>
  <c r="F21" i="9"/>
  <c r="I21" i="9" s="1"/>
  <c r="H21" i="9" s="1"/>
  <c r="F20" i="9"/>
  <c r="H20" i="9" s="1"/>
  <c r="F19" i="9"/>
  <c r="H19" i="9" s="1"/>
  <c r="F18" i="9"/>
  <c r="I18" i="9" s="1"/>
  <c r="H18" i="9" s="1"/>
  <c r="F17" i="9"/>
  <c r="I17" i="9" s="1"/>
  <c r="H17" i="9" s="1"/>
  <c r="F16" i="9"/>
  <c r="I16" i="9" s="1"/>
  <c r="H16" i="9" s="1"/>
  <c r="F15" i="9"/>
  <c r="I15" i="9" s="1"/>
  <c r="H15" i="9" s="1"/>
  <c r="F14" i="9"/>
  <c r="F13" i="9"/>
  <c r="I13" i="9" s="1"/>
  <c r="H13" i="9" s="1"/>
  <c r="F12" i="9"/>
  <c r="I12" i="9" s="1"/>
  <c r="H12" i="9" s="1"/>
  <c r="F11" i="9"/>
  <c r="F10" i="9"/>
  <c r="I10" i="9" s="1"/>
  <c r="H10" i="9" s="1"/>
  <c r="F9" i="9"/>
  <c r="H9" i="9" s="1"/>
  <c r="F8" i="9"/>
  <c r="H8" i="9" s="1"/>
  <c r="F7" i="9"/>
  <c r="H7" i="9" s="1"/>
  <c r="F6" i="9"/>
  <c r="I6" i="9" s="1"/>
  <c r="H6" i="9" s="1"/>
  <c r="F5" i="9"/>
  <c r="H5" i="9" s="1"/>
  <c r="F4" i="9"/>
  <c r="I4" i="9" s="1"/>
  <c r="E63" i="8"/>
  <c r="D63" i="8"/>
  <c r="C63" i="8"/>
  <c r="B63" i="8"/>
  <c r="E62" i="8"/>
  <c r="D62" i="8"/>
  <c r="C62" i="8"/>
  <c r="B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E63" i="7"/>
  <c r="D63" i="7"/>
  <c r="C63" i="7"/>
  <c r="B63" i="7"/>
  <c r="E62" i="7"/>
  <c r="D62" i="7"/>
  <c r="C62" i="7"/>
  <c r="B62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E62" i="2"/>
  <c r="D62" i="2"/>
  <c r="C62" i="2"/>
  <c r="B62" i="2"/>
  <c r="E61" i="2"/>
  <c r="D61" i="2"/>
  <c r="F61" i="2" s="1"/>
  <c r="C61" i="2"/>
  <c r="B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I53" i="17" l="1"/>
  <c r="I29" i="14"/>
  <c r="H45" i="13"/>
  <c r="H4" i="9"/>
  <c r="I34" i="9"/>
  <c r="F63" i="7"/>
  <c r="H22" i="11"/>
  <c r="I53" i="11"/>
  <c r="I40" i="9"/>
  <c r="I18" i="11"/>
  <c r="I6" i="17"/>
  <c r="H61" i="14"/>
  <c r="I28" i="9"/>
  <c r="G57" i="10"/>
  <c r="H57" i="10" s="1"/>
  <c r="I22" i="17"/>
  <c r="H16" i="11"/>
  <c r="I30" i="17"/>
  <c r="H32" i="14"/>
  <c r="I60" i="13"/>
  <c r="I13" i="16"/>
  <c r="U15" i="10"/>
  <c r="U16" i="10"/>
  <c r="G25" i="10"/>
  <c r="H25" i="10" s="1"/>
  <c r="I59" i="11"/>
  <c r="I18" i="13"/>
  <c r="H28" i="16"/>
  <c r="I38" i="17"/>
  <c r="I35" i="16"/>
  <c r="I54" i="17"/>
  <c r="I46" i="9"/>
  <c r="H30" i="11"/>
  <c r="I19" i="16"/>
  <c r="H21" i="16"/>
  <c r="G13" i="10"/>
  <c r="H13" i="10" s="1"/>
  <c r="I13" i="10"/>
  <c r="I55" i="10"/>
  <c r="U14" i="10"/>
  <c r="T14" i="10" s="1"/>
  <c r="T16" i="10"/>
  <c r="T17" i="10"/>
  <c r="G37" i="10"/>
  <c r="H37" i="10" s="1"/>
  <c r="I55" i="13"/>
  <c r="H55" i="13" s="1"/>
  <c r="I14" i="17"/>
  <c r="I32" i="13"/>
  <c r="U19" i="10"/>
  <c r="I46" i="17"/>
  <c r="I23" i="14"/>
  <c r="I20" i="9"/>
  <c r="U17" i="10"/>
  <c r="G50" i="10"/>
  <c r="H50" i="10" s="1"/>
  <c r="I15" i="11"/>
  <c r="I29" i="9"/>
  <c r="H29" i="9" s="1"/>
  <c r="I47" i="9"/>
  <c r="H47" i="9" s="1"/>
  <c r="I54" i="9"/>
  <c r="G60" i="10"/>
  <c r="H60" i="10" s="1"/>
  <c r="I29" i="11"/>
  <c r="I46" i="11"/>
  <c r="I54" i="11"/>
  <c r="I50" i="13"/>
  <c r="H17" i="14"/>
  <c r="H8" i="16"/>
  <c r="F54" i="16"/>
  <c r="H55" i="9"/>
  <c r="I60" i="9"/>
  <c r="I37" i="11"/>
  <c r="H51" i="13"/>
  <c r="I55" i="9"/>
  <c r="H61" i="9"/>
  <c r="I27" i="10"/>
  <c r="I34" i="10"/>
  <c r="H34" i="10" s="1"/>
  <c r="H38" i="11"/>
  <c r="I13" i="14"/>
  <c r="H30" i="16"/>
  <c r="H8" i="17"/>
  <c r="H16" i="17"/>
  <c r="H24" i="17"/>
  <c r="H32" i="17"/>
  <c r="H40" i="17"/>
  <c r="H9" i="18"/>
  <c r="U21" i="10"/>
  <c r="T21" i="10" s="1"/>
  <c r="H41" i="9"/>
  <c r="H62" i="9"/>
  <c r="G22" i="10"/>
  <c r="H22" i="10" s="1"/>
  <c r="H26" i="11"/>
  <c r="H61" i="13"/>
  <c r="F58" i="18"/>
  <c r="H19" i="18"/>
  <c r="I22" i="10"/>
  <c r="I53" i="13"/>
  <c r="I10" i="17"/>
  <c r="I18" i="17"/>
  <c r="I26" i="17"/>
  <c r="I34" i="17"/>
  <c r="I42" i="17"/>
  <c r="H52" i="9"/>
  <c r="I57" i="9"/>
  <c r="I41" i="11"/>
  <c r="I54" i="13"/>
  <c r="H30" i="14"/>
  <c r="F63" i="8"/>
  <c r="H58" i="9"/>
  <c r="I35" i="9"/>
  <c r="H35" i="9" s="1"/>
  <c r="I58" i="9"/>
  <c r="I52" i="10"/>
  <c r="H52" i="10" s="1"/>
  <c r="H5" i="11"/>
  <c r="H60" i="11"/>
  <c r="H4" i="17"/>
  <c r="H12" i="17"/>
  <c r="H20" i="17"/>
  <c r="H28" i="17"/>
  <c r="H36" i="17"/>
  <c r="H44" i="17"/>
  <c r="I19" i="9"/>
  <c r="H14" i="10"/>
  <c r="I19" i="10"/>
  <c r="G53" i="10"/>
  <c r="H53" i="10" s="1"/>
  <c r="G58" i="10"/>
  <c r="H58" i="10" s="1"/>
  <c r="I21" i="11"/>
  <c r="H44" i="11"/>
  <c r="I20" i="16"/>
  <c r="H20" i="16" s="1"/>
  <c r="F65" i="10"/>
  <c r="S4" i="10" s="1"/>
  <c r="I39" i="10"/>
  <c r="H39" i="10" s="1"/>
  <c r="I40" i="10"/>
  <c r="I27" i="13"/>
  <c r="H28" i="13"/>
  <c r="H22" i="9"/>
  <c r="H48" i="9"/>
  <c r="H49" i="9"/>
  <c r="G49" i="10"/>
  <c r="H31" i="17"/>
  <c r="I64" i="9"/>
  <c r="I56" i="9"/>
  <c r="H56" i="9" s="1"/>
  <c r="I17" i="10"/>
  <c r="G17" i="10"/>
  <c r="H17" i="10" s="1"/>
  <c r="H55" i="11"/>
  <c r="I35" i="14"/>
  <c r="I36" i="14"/>
  <c r="H36" i="14" s="1"/>
  <c r="I53" i="14"/>
  <c r="I67" i="14"/>
  <c r="H54" i="14"/>
  <c r="F63" i="9"/>
  <c r="I15" i="17"/>
  <c r="H15" i="17"/>
  <c r="I23" i="9"/>
  <c r="I24" i="9"/>
  <c r="H24" i="9" s="1"/>
  <c r="I41" i="9"/>
  <c r="I42" i="9"/>
  <c r="H42" i="9" s="1"/>
  <c r="I38" i="11"/>
  <c r="I39" i="11"/>
  <c r="H39" i="11" s="1"/>
  <c r="F54" i="17"/>
  <c r="I39" i="17"/>
  <c r="H39" i="17"/>
  <c r="I7" i="10"/>
  <c r="G7" i="10"/>
  <c r="H7" i="10" s="1"/>
  <c r="F66" i="12"/>
  <c r="I11" i="17"/>
  <c r="H11" i="17"/>
  <c r="I19" i="17"/>
  <c r="H19" i="17"/>
  <c r="I27" i="17"/>
  <c r="H27" i="17"/>
  <c r="I35" i="17"/>
  <c r="H35" i="17"/>
  <c r="I43" i="17"/>
  <c r="H43" i="17"/>
  <c r="I41" i="14"/>
  <c r="H42" i="14"/>
  <c r="F62" i="7"/>
  <c r="F62" i="8"/>
  <c r="I43" i="10"/>
  <c r="H43" i="10" s="1"/>
  <c r="G44" i="10"/>
  <c r="I50" i="11"/>
  <c r="H50" i="11"/>
  <c r="I23" i="17"/>
  <c r="H23" i="17"/>
  <c r="I45" i="9"/>
  <c r="H45" i="9"/>
  <c r="F64" i="9"/>
  <c r="H11" i="9" s="1"/>
  <c r="I63" i="9"/>
  <c r="I22" i="9"/>
  <c r="H19" i="10"/>
  <c r="F57" i="18"/>
  <c r="H4" i="18"/>
  <c r="I7" i="17"/>
  <c r="H7" i="17"/>
  <c r="F53" i="17"/>
  <c r="H34" i="13"/>
  <c r="F67" i="14"/>
  <c r="I6" i="14" s="1"/>
  <c r="F53" i="16"/>
  <c r="F67" i="13"/>
  <c r="I53" i="9"/>
  <c r="I30" i="10"/>
  <c r="H30" i="10" s="1"/>
  <c r="I60" i="11"/>
  <c r="F66" i="11"/>
  <c r="H14" i="14"/>
  <c r="I30" i="14"/>
  <c r="I53" i="16"/>
  <c r="I44" i="10"/>
  <c r="H62" i="10"/>
  <c r="F66" i="10"/>
  <c r="I33" i="11"/>
  <c r="I55" i="11"/>
  <c r="I28" i="13"/>
  <c r="I34" i="13"/>
  <c r="I54" i="14"/>
  <c r="H36" i="16"/>
  <c r="I4" i="18"/>
  <c r="H10" i="18"/>
  <c r="H16" i="18"/>
  <c r="H20" i="18"/>
  <c r="H14" i="9"/>
  <c r="G15" i="10"/>
  <c r="I31" i="10"/>
  <c r="G45" i="10"/>
  <c r="I54" i="10"/>
  <c r="H54" i="10" s="1"/>
  <c r="G59" i="10"/>
  <c r="H59" i="10" s="1"/>
  <c r="I66" i="10"/>
  <c r="H9" i="11"/>
  <c r="I23" i="11"/>
  <c r="H23" i="11" s="1"/>
  <c r="I28" i="11"/>
  <c r="I34" i="11"/>
  <c r="H34" i="11" s="1"/>
  <c r="H56" i="11"/>
  <c r="I13" i="13"/>
  <c r="H13" i="13" s="1"/>
  <c r="I29" i="13"/>
  <c r="H29" i="13" s="1"/>
  <c r="I35" i="13"/>
  <c r="H35" i="13" s="1"/>
  <c r="I46" i="13"/>
  <c r="H52" i="13"/>
  <c r="I25" i="14"/>
  <c r="H49" i="14"/>
  <c r="I55" i="14"/>
  <c r="H55" i="14" s="1"/>
  <c r="I60" i="14"/>
  <c r="I4" i="16"/>
  <c r="I41" i="16"/>
  <c r="H47" i="16"/>
  <c r="H5" i="18"/>
  <c r="I10" i="18"/>
  <c r="I31" i="9"/>
  <c r="I15" i="10"/>
  <c r="I45" i="10"/>
  <c r="I45" i="11"/>
  <c r="I56" i="11"/>
  <c r="I23" i="13"/>
  <c r="I52" i="13"/>
  <c r="I37" i="14"/>
  <c r="I43" i="14"/>
  <c r="I5" i="18"/>
  <c r="H11" i="18"/>
  <c r="I32" i="9"/>
  <c r="H32" i="9" s="1"/>
  <c r="G5" i="10"/>
  <c r="H5" i="10" s="1"/>
  <c r="T15" i="10"/>
  <c r="G23" i="10"/>
  <c r="H23" i="10" s="1"/>
  <c r="H55" i="10"/>
  <c r="H46" i="11"/>
  <c r="H57" i="11"/>
  <c r="H5" i="13"/>
  <c r="I24" i="13"/>
  <c r="H24" i="13" s="1"/>
  <c r="I18" i="14"/>
  <c r="I26" i="14"/>
  <c r="I38" i="14"/>
  <c r="H38" i="14" s="1"/>
  <c r="H44" i="14"/>
  <c r="I50" i="14"/>
  <c r="H50" i="14" s="1"/>
  <c r="H56" i="14"/>
  <c r="I5" i="16"/>
  <c r="I10" i="16"/>
  <c r="I42" i="16"/>
  <c r="I6" i="18"/>
  <c r="H6" i="18" s="1"/>
  <c r="I11" i="18"/>
  <c r="H17" i="18"/>
  <c r="H21" i="18"/>
  <c r="H27" i="10"/>
  <c r="I36" i="13"/>
  <c r="I58" i="13"/>
  <c r="I44" i="14"/>
  <c r="I12" i="18"/>
  <c r="H12" i="18" s="1"/>
  <c r="I61" i="9"/>
  <c r="I5" i="10"/>
  <c r="G18" i="10"/>
  <c r="H18" i="10" s="1"/>
  <c r="T20" i="10"/>
  <c r="G42" i="10"/>
  <c r="H42" i="10" s="1"/>
  <c r="H42" i="11"/>
  <c r="I47" i="11"/>
  <c r="H47" i="11" s="1"/>
  <c r="H15" i="13"/>
  <c r="I37" i="13"/>
  <c r="H37" i="13" s="1"/>
  <c r="H43" i="13"/>
  <c r="I59" i="13"/>
  <c r="H59" i="13" s="1"/>
  <c r="I66" i="13"/>
  <c r="F66" i="13" s="1"/>
  <c r="I7" i="14"/>
  <c r="H7" i="14" s="1"/>
  <c r="H16" i="14"/>
  <c r="H45" i="14"/>
  <c r="F68" i="14"/>
  <c r="I54" i="16"/>
  <c r="H5" i="17"/>
  <c r="H9" i="17"/>
  <c r="H13" i="17"/>
  <c r="H17" i="17"/>
  <c r="H21" i="17"/>
  <c r="H25" i="17"/>
  <c r="H29" i="17"/>
  <c r="H33" i="17"/>
  <c r="H37" i="17"/>
  <c r="H41" i="17"/>
  <c r="H45" i="17"/>
  <c r="I33" i="9"/>
  <c r="G16" i="10"/>
  <c r="H16" i="10" s="1"/>
  <c r="G38" i="10"/>
  <c r="H38" i="10" s="1"/>
  <c r="H51" i="10"/>
  <c r="I25" i="11"/>
  <c r="I36" i="11"/>
  <c r="I42" i="11"/>
  <c r="I25" i="13"/>
  <c r="I43" i="13"/>
  <c r="H49" i="13"/>
  <c r="H54" i="13"/>
  <c r="I12" i="14"/>
  <c r="H12" i="14" s="1"/>
  <c r="I39" i="14"/>
  <c r="I45" i="14"/>
  <c r="I68" i="14"/>
  <c r="I6" i="16"/>
  <c r="I23" i="16"/>
  <c r="I38" i="16"/>
  <c r="I7" i="18"/>
  <c r="H18" i="18"/>
  <c r="H23" i="18"/>
  <c r="I65" i="10"/>
  <c r="I65" i="11"/>
  <c r="F65" i="11" s="1"/>
  <c r="I7" i="16"/>
  <c r="H7" i="16" s="1"/>
  <c r="I18" i="16"/>
  <c r="H24" i="16"/>
  <c r="H29" i="16"/>
  <c r="H39" i="16"/>
  <c r="I8" i="18"/>
  <c r="H8" i="18" s="1"/>
  <c r="H54" i="11"/>
  <c r="H50" i="13"/>
  <c r="H19" i="16"/>
  <c r="I24" i="16"/>
  <c r="I39" i="16"/>
  <c r="I44" i="16"/>
  <c r="I14" i="18"/>
  <c r="I24" i="18"/>
  <c r="H24" i="18"/>
  <c r="F12" i="2"/>
  <c r="F11" i="2"/>
  <c r="F10" i="2"/>
  <c r="F9" i="2"/>
  <c r="F8" i="2"/>
  <c r="F7" i="2"/>
  <c r="F6" i="2"/>
  <c r="F5" i="2"/>
  <c r="F4" i="2"/>
  <c r="E60" i="1"/>
  <c r="D60" i="1"/>
  <c r="C60" i="1"/>
  <c r="B60" i="1"/>
  <c r="E59" i="1"/>
  <c r="D59" i="1"/>
  <c r="C59" i="1"/>
  <c r="B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U22" i="10" l="1"/>
  <c r="H44" i="10"/>
  <c r="I5" i="13"/>
  <c r="S5" i="10"/>
  <c r="F62" i="2"/>
  <c r="T8" i="10"/>
  <c r="T22" i="10"/>
  <c r="I7" i="9"/>
  <c r="I9" i="9"/>
  <c r="I5" i="9"/>
  <c r="I8" i="9"/>
  <c r="T11" i="10"/>
  <c r="H11" i="11"/>
  <c r="I7" i="11"/>
  <c r="I10" i="11"/>
  <c r="T9" i="10"/>
  <c r="T10" i="10"/>
  <c r="I10" i="10" s="1"/>
  <c r="H10" i="10" s="1"/>
  <c r="S6" i="10"/>
  <c r="H11" i="14"/>
  <c r="H45" i="10"/>
  <c r="I8" i="14"/>
  <c r="H49" i="10"/>
  <c r="I10" i="13"/>
  <c r="I6" i="13"/>
  <c r="H15" i="10"/>
  <c r="H11" i="13"/>
  <c r="F59" i="1"/>
  <c r="S7" i="10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59" i="5"/>
  <c r="D59" i="5"/>
  <c r="C59" i="5"/>
  <c r="B59" i="5"/>
  <c r="E58" i="5"/>
  <c r="D58" i="5"/>
  <c r="C58" i="5"/>
  <c r="B58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T12" i="10" l="1"/>
  <c r="I12" i="10" s="1"/>
  <c r="H12" i="10" s="1"/>
  <c r="F60" i="1"/>
  <c r="I12" i="11"/>
  <c r="F59" i="5"/>
  <c r="F58" i="5"/>
  <c r="F5" i="5"/>
  <c r="F4" i="5"/>
  <c r="G4" i="10" l="1"/>
  <c r="H4" i="10" s="1"/>
  <c r="G8" i="10"/>
  <c r="H8" i="10"/>
  <c r="G6" i="10"/>
  <c r="H6" i="10" s="1"/>
  <c r="G47" i="10"/>
  <c r="H47" i="10" s="1"/>
  <c r="G33" i="10"/>
  <c r="H33" i="10"/>
  <c r="G40" i="10"/>
  <c r="H40" i="10" s="1"/>
  <c r="G46" i="10"/>
  <c r="H46" i="10" s="1"/>
  <c r="G36" i="10"/>
  <c r="H36" i="10" s="1"/>
  <c r="G24" i="10"/>
  <c r="H24" i="10" s="1"/>
  <c r="G9" i="10"/>
  <c r="H9" i="10" s="1"/>
  <c r="G56" i="10"/>
  <c r="H56" i="10" s="1"/>
  <c r="G29" i="10"/>
  <c r="H29" i="10" s="1"/>
  <c r="G20" i="10"/>
  <c r="H20" i="10" s="1"/>
  <c r="G32" i="10"/>
  <c r="H32" i="10" s="1"/>
  <c r="G35" i="10"/>
  <c r="H35" i="10"/>
  <c r="G21" i="10"/>
  <c r="H21" i="10" s="1"/>
  <c r="G48" i="10"/>
  <c r="H48" i="10" s="1"/>
  <c r="G28" i="10"/>
  <c r="H28" i="10" s="1"/>
  <c r="G11" i="10"/>
  <c r="H11" i="10" s="1"/>
  <c r="G26" i="10"/>
  <c r="H26" i="10" s="1"/>
  <c r="G31" i="10"/>
  <c r="H31" i="10" s="1"/>
  <c r="G41" i="10"/>
  <c r="H41" i="10" s="1"/>
  <c r="F65" i="12"/>
  <c r="G61" i="10"/>
  <c r="H61" i="10" s="1"/>
  <c r="H45" i="12" l="1"/>
  <c r="H26" i="12"/>
  <c r="H48" i="12"/>
  <c r="H18" i="12"/>
  <c r="H42" i="12"/>
  <c r="H10" i="12"/>
  <c r="H24" i="12"/>
  <c r="H4" i="12"/>
  <c r="H51" i="12"/>
  <c r="H31" i="12"/>
  <c r="H47" i="12"/>
  <c r="H22" i="12"/>
  <c r="H61" i="12"/>
  <c r="H21" i="12"/>
  <c r="H62" i="12"/>
  <c r="H55" i="12"/>
  <c r="H39" i="12"/>
  <c r="H36" i="12"/>
  <c r="H34" i="12"/>
  <c r="H32" i="12"/>
  <c r="H6" i="12"/>
  <c r="H41" i="12"/>
  <c r="H44" i="12"/>
  <c r="H63" i="12"/>
  <c r="H8" i="12"/>
  <c r="H53" i="12"/>
  <c r="H43" i="12"/>
  <c r="H20" i="12"/>
  <c r="H54" i="12"/>
  <c r="H60" i="12"/>
  <c r="H13" i="12"/>
  <c r="H35" i="12"/>
  <c r="H5" i="12"/>
  <c r="H38" i="12"/>
  <c r="H19" i="12"/>
  <c r="H17" i="12"/>
  <c r="H25" i="12"/>
  <c r="H9" i="12"/>
  <c r="H40" i="12"/>
  <c r="H65" i="12"/>
  <c r="H58" i="12"/>
  <c r="H15" i="12"/>
  <c r="H50" i="12"/>
  <c r="H11" i="12"/>
  <c r="H14" i="12"/>
  <c r="F67" i="12"/>
  <c r="H57" i="12"/>
  <c r="H64" i="12"/>
  <c r="H56" i="12"/>
  <c r="H28" i="12"/>
  <c r="H33" i="12"/>
  <c r="H49" i="12"/>
  <c r="H16" i="12"/>
  <c r="H30" i="12"/>
  <c r="H12" i="12"/>
  <c r="H46" i="12"/>
  <c r="H7" i="12"/>
  <c r="H29" i="12"/>
  <c r="H23" i="12"/>
  <c r="H27" i="12"/>
  <c r="H37" i="12"/>
  <c r="H52" i="12"/>
  <c r="H59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 hyrat jane nga ofrimi I qasjes me shumice per 4 isp tjera,per ate arsye nuk ka perdorues ind. Dhe biznesit.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shit biznesin te KUJTESA </t>
        </r>
      </text>
    </comment>
    <comment ref="A1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shit biznesin</t>
        </r>
      </text>
    </comment>
    <comment ref="A20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pasi nuk kane pas aktivitet </t>
        </r>
      </text>
    </comment>
    <comment ref="A22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OPEROJNE</t>
        </r>
      </text>
    </comment>
    <comment ref="A31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 mbyll firmen </t>
        </r>
      </text>
    </comment>
    <comment ref="A4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ka aktivitet I ka shit biznesin te ARDI </t>
        </r>
      </text>
    </comment>
    <comment ref="A49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operojne vetem si distributor te Artmotion nuk kane klienta</t>
        </r>
      </text>
    </comment>
    <comment ref="A51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A57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 kane shit rrjetin komplet Kujteses me date 1 GUSHT2018,te dhenat jane vetem per korrik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9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shit biznesin te KUJTESA </t>
        </r>
      </text>
    </comment>
    <comment ref="A15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shit biznesin</t>
        </r>
      </text>
    </comment>
    <comment ref="A16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 xml:space="preserve">Author:
ka informu qe e ka nderpre komplet aktivitetin </t>
        </r>
      </text>
    </comment>
    <comment ref="A20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pasi nuk kane pas aktivitet </t>
        </r>
      </text>
    </comment>
    <comment ref="A21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nga Mars 2019 nuk do te operoje me </t>
        </r>
      </text>
    </comment>
    <comment ref="A22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OPEROJNE</t>
        </r>
      </text>
    </comment>
    <comment ref="A31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  mbyll firmen </t>
        </r>
      </text>
    </comment>
    <comment ref="A33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skane me klienta </t>
        </r>
      </text>
    </comment>
    <comment ref="A42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se tha e kemi mbyll kete firm tash filllojn me raportu me firm te re</t>
        </r>
      </text>
    </comment>
    <comment ref="A48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ka aktivitet I ka shit biznesin te ARDI </t>
        </r>
      </text>
    </comment>
    <comment ref="A49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operojne vetem si distributor te Artmotion nuk kane klienta</t>
        </r>
      </text>
    </comment>
    <comment ref="A51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A57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 kane shit rrjetin komplet Kujteses me date 1 GUSHT2018,te dhenat jane vetem per korrik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se tha e kemi mbyll kete firm tash filllojn me raportu me firm te re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veprojne nga muaji prill 2019,kane kalu tek Adea Fiber</t>
        </r>
      </text>
    </comment>
    <comment ref="A32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se tha e kemi mbyll kete firm tash filllojn me raportu me firm te re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4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47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49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6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4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1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50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2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6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45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A49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A50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2" authorId="0" shapeId="0" xr:uid="{00000000-0006-0000-1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A19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</t>
        </r>
      </text>
    </comment>
    <comment ref="A25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A27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46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A50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2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A16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jane tu operu</t>
        </r>
      </text>
    </comment>
    <comment ref="A19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 NGA TETOR 2020</t>
        </r>
      </text>
    </comment>
    <comment ref="A25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A27" authorId="0" shapeId="0" xr:uid="{00000000-0006-0000-1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37" authorId="0" shapeId="0" xr:uid="{00000000-0006-0000-1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jon tu punu jon shkri ne TELKOS</t>
        </r>
      </text>
    </comment>
    <comment ref="A46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A50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2" authorId="0" shapeId="0" xr:uid="{00000000-0006-0000-14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 hyrat jane nga ofrimi I qasjes me shumice per 4 isp tjera,per ate arsye nuk ka perdorues ind. Dhe biznesit.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A16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jane tu operu</t>
        </r>
      </text>
    </comment>
    <comment ref="A19" authorId="0" shapeId="0" xr:uid="{00000000-0006-0000-15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 NGA TETOR 2020</t>
        </r>
      </text>
    </comment>
    <comment ref="A25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A27" authorId="0" shapeId="0" xr:uid="{00000000-0006-0000-15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37" authorId="0" shapeId="0" xr:uid="{00000000-0006-0000-15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jon tu punu jon shkri ne TELKOS</t>
        </r>
      </text>
    </comment>
    <comment ref="A41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kane mbyll biznesin I kane bart tek MAX TV </t>
        </r>
      </text>
    </comment>
    <comment ref="A46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A50" authorId="0" shapeId="0" xr:uid="{00000000-0006-0000-15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2" authorId="0" shapeId="0" xr:uid="{00000000-0006-0000-15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A16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jane tu operu</t>
        </r>
      </text>
    </comment>
    <comment ref="A19" authorId="0" shapeId="0" xr:uid="{00000000-0006-0000-1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 NGA TETOR 2020</t>
        </r>
      </text>
    </comment>
    <comment ref="A25" authorId="0" shapeId="0" xr:uid="{00000000-0006-0000-1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A27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37" authorId="0" shapeId="0" xr:uid="{00000000-0006-0000-1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jon tu punu jon shkri ne TELKOS</t>
        </r>
      </text>
    </comment>
    <comment ref="A41" authorId="0" shapeId="0" xr:uid="{00000000-0006-0000-1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kane mbyll biznesin I kane bart tek MAX TV </t>
        </r>
      </text>
    </comment>
    <comment ref="A46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A50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2" authorId="0" shapeId="0" xr:uid="{00000000-0006-0000-1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A16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jane tu operu</t>
        </r>
      </text>
    </comment>
    <comment ref="A19" authorId="0" shapeId="0" xr:uid="{00000000-0006-0000-17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 NGA TETOR 2020</t>
        </r>
      </text>
    </comment>
    <comment ref="A25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A26" authorId="0" shapeId="0" xr:uid="{00000000-0006-0000-1700-000005000000}">
      <text>
        <r>
          <rPr>
            <b/>
            <sz val="9"/>
            <color indexed="81"/>
            <rFont val="Tahoma"/>
            <family val="2"/>
          </rPr>
          <t>Author:
I ka bart klientat tek ELEKTRA</t>
        </r>
      </text>
    </comment>
    <comment ref="A27" authorId="0" shapeId="0" xr:uid="{00000000-0006-0000-17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37" authorId="0" shapeId="0" xr:uid="{00000000-0006-0000-17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jon tu punu jon shkri ne TELKOS</t>
        </r>
      </text>
    </comment>
    <comment ref="A41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kane mbyll biznesin I kane bart tek MAX TV </t>
        </r>
      </text>
    </comment>
    <comment ref="A46" authorId="0" shapeId="0" xr:uid="{00000000-0006-0000-17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A50" authorId="0" shapeId="0" xr:uid="{00000000-0006-0000-17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2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Orange Net</t>
        </r>
      </text>
    </comment>
    <comment ref="A16" authorId="0" shapeId="0" xr:uid="{00000000-0006-0000-18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jane tu operu</t>
        </r>
      </text>
    </comment>
    <comment ref="A19" authorId="0" shapeId="0" xr:uid="{00000000-0006-0000-18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ndërprerë shërbimet e ofrimit të internetit NGA TETOR 2020</t>
        </r>
      </text>
    </comment>
    <comment ref="A25" authorId="0" shapeId="0" xr:uid="{00000000-0006-0000-18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është duke punuar.
Në proces të tërhqejes së autorizimit</t>
        </r>
      </text>
    </comment>
    <comment ref="A26" authorId="0" shapeId="0" xr:uid="{00000000-0006-0000-1800-000005000000}">
      <text>
        <r>
          <rPr>
            <b/>
            <sz val="9"/>
            <color indexed="81"/>
            <rFont val="Tahoma"/>
            <family val="2"/>
          </rPr>
          <t>Author:
I ka bart klientat tek ELEKTRA</t>
        </r>
      </text>
    </comment>
    <comment ref="A27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ish Metrolinku</t>
        </r>
      </text>
    </comment>
    <comment ref="A37" authorId="0" shapeId="0" xr:uid="{00000000-0006-0000-18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jon tu punu jon shkri ne TELKOS</t>
        </r>
      </text>
    </comment>
    <comment ref="A41" authorId="0" shapeId="0" xr:uid="{00000000-0006-0000-18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 kane mbyll biznesin I kane bart tek MAX TV </t>
        </r>
      </text>
    </comment>
    <comment ref="A46" authorId="0" shapeId="0" xr:uid="{00000000-0006-0000-18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 proces të terheqjes së autorizimit</t>
        </r>
      </text>
    </comment>
    <comment ref="A50" authorId="0" shapeId="0" xr:uid="{00000000-0006-0000-18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ofron shërbime interneti më.</t>
        </r>
      </text>
    </comment>
    <comment ref="A52" authorId="0" shapeId="0" xr:uid="{00000000-0006-0000-18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punon per Artmotion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 hyrat jane nga ofrimi I qasjes me shumice per 4 isp tjera,per ate arsye nuk ka perdorues ind. Dhe biznesit.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raportuar me 0 se tha skemi pas aktivitet fare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raportuar me 0 se tha skemi pas aktivitet fare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B5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raportuar me 0 se tha skemi pas aktivitet fare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9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operojne vetem si distributor te Artmotion nuk kane klienta</t>
        </r>
      </text>
    </comment>
    <comment ref="A5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B5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raportuar me 0 se tha skemi pas aktivitet fare</t>
        </r>
      </text>
    </comment>
    <comment ref="A57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 kane shit rrjetin komplet Kujteses me date 1 GUSHT2018,te dhenat jane vetem per korrik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0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pasi nuk kane pas aktivitet </t>
        </r>
      </text>
    </comment>
    <comment ref="A48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ka aktivitet I ka shit biznesin te ARDI </t>
        </r>
      </text>
    </comment>
    <comment ref="A49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operojne vetem si distributor te Artmotion nuk kane klienta</t>
        </r>
      </text>
    </comment>
    <comment ref="A51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A57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 kane shit rrjetin komplet Kujteses me date 1 GUSHT2018,te dhenat jane vetem per korrik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0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raportu me 0 pasi nuk kane pas aktivitet </t>
        </r>
      </text>
    </comment>
    <comment ref="A4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nuk ka aktivitet I ka shit biznesin te ARDI </t>
        </r>
      </text>
    </comment>
    <comment ref="A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operojne vetem si distributor te Artmotion nuk kane klienta</t>
        </r>
      </text>
    </comment>
    <comment ref="A51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 informu qe nuk eshte duke operuar qe sa kohe </t>
        </r>
      </text>
    </comment>
    <comment ref="A57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ja kane shit rrjetin komplet Kujteses me date 1 GUSHT2018,te dhenat jane vetem per korrik</t>
        </r>
      </text>
    </comment>
  </commentList>
</comments>
</file>

<file path=xl/sharedStrings.xml><?xml version="1.0" encoding="utf-8"?>
<sst xmlns="http://schemas.openxmlformats.org/spreadsheetml/2006/main" count="1632" uniqueCount="120">
  <si>
    <t>Ndarja e tregut sipas të hyrave dhe investimeve</t>
  </si>
  <si>
    <t>Përdoruesit</t>
  </si>
  <si>
    <t xml:space="preserve">Emri i ISP </t>
  </si>
  <si>
    <t>Të Hyrat</t>
  </si>
  <si>
    <t>Investimet</t>
  </si>
  <si>
    <t>Individual</t>
  </si>
  <si>
    <t>Biznes</t>
  </si>
  <si>
    <t>Totali</t>
  </si>
  <si>
    <t>Ndarja e tregut (%) sipas perdoruesve</t>
  </si>
  <si>
    <t>Telekomi i Kosovës</t>
  </si>
  <si>
    <t>PTK</t>
  </si>
  <si>
    <t>Ipko</t>
  </si>
  <si>
    <t>IPKO</t>
  </si>
  <si>
    <t>Kujtesa</t>
  </si>
  <si>
    <t>KUJTESA</t>
  </si>
  <si>
    <t xml:space="preserve">Artmotion </t>
  </si>
  <si>
    <t>ACE Waves</t>
  </si>
  <si>
    <t>Të tjera</t>
  </si>
  <si>
    <t>Albalink</t>
  </si>
  <si>
    <t>ALBI@NET</t>
  </si>
  <si>
    <t>Ndarja e tregut (%) sipas te hyrave</t>
  </si>
  <si>
    <t>Ndarja e tregut sipas investimeve (%)</t>
  </si>
  <si>
    <t>A-Net</t>
  </si>
  <si>
    <t>ARDI</t>
  </si>
  <si>
    <t>Ati-kos</t>
  </si>
  <si>
    <t>BANANA</t>
  </si>
  <si>
    <t>Babi-Net</t>
  </si>
  <si>
    <t>B-NET</t>
  </si>
  <si>
    <t>COM net</t>
  </si>
  <si>
    <t>connect isp</t>
  </si>
  <si>
    <t>DOTNET</t>
  </si>
  <si>
    <t>Drinia Net</t>
  </si>
  <si>
    <t>EGC</t>
  </si>
  <si>
    <t xml:space="preserve">ELEKTRA </t>
  </si>
  <si>
    <t>Elkom F</t>
  </si>
  <si>
    <t>Exper Team</t>
  </si>
  <si>
    <t>Fiberlink</t>
  </si>
  <si>
    <t>Galaktika</t>
  </si>
  <si>
    <t>GigaGroup</t>
  </si>
  <si>
    <t>ISP - PLANET</t>
  </si>
  <si>
    <t>IT KOSOVA NET</t>
  </si>
  <si>
    <t>ITS</t>
  </si>
  <si>
    <t>itt dino</t>
  </si>
  <si>
    <t>KADRIA - NET</t>
  </si>
  <si>
    <t>Klinet</t>
  </si>
  <si>
    <t>KOSOVAONLINE</t>
  </si>
  <si>
    <t>KOSPROD</t>
  </si>
  <si>
    <t>Kumanova Cable</t>
  </si>
  <si>
    <t>linkonline</t>
  </si>
  <si>
    <t>Maxtv</t>
  </si>
  <si>
    <t>Meb Communication</t>
  </si>
  <si>
    <t>Metrolink 1</t>
  </si>
  <si>
    <t>NEGENET</t>
  </si>
  <si>
    <t xml:space="preserve">Niarti </t>
  </si>
  <si>
    <t xml:space="preserve">Orange net </t>
  </si>
  <si>
    <t>PRIZMA</t>
  </si>
  <si>
    <t>Star plus</t>
  </si>
  <si>
    <t>SURF4FUN</t>
  </si>
  <si>
    <t>Tremedia</t>
  </si>
  <si>
    <t xml:space="preserve">Tel Comunication </t>
  </si>
  <si>
    <t>Trionet</t>
  </si>
  <si>
    <t>Sky Net</t>
  </si>
  <si>
    <t>ValaNet</t>
  </si>
  <si>
    <t>Vista</t>
  </si>
  <si>
    <t>TOTAL</t>
  </si>
  <si>
    <t>Sub total te tjer</t>
  </si>
  <si>
    <t>Click Net</t>
  </si>
  <si>
    <t>TM1 2016</t>
  </si>
  <si>
    <t xml:space="preserve">Starlink </t>
  </si>
  <si>
    <t>FOS</t>
  </si>
  <si>
    <t>Orange Net</t>
  </si>
  <si>
    <t>Tel Communications</t>
  </si>
  <si>
    <t>Eagle</t>
  </si>
  <si>
    <t>Telkos llc</t>
  </si>
  <si>
    <t xml:space="preserve">vala net </t>
  </si>
  <si>
    <t xml:space="preserve">Kadria Net </t>
  </si>
  <si>
    <t>Kosprod</t>
  </si>
  <si>
    <t>MTS DOO</t>
  </si>
  <si>
    <t>art vision</t>
  </si>
  <si>
    <t>SURF4FUN-Joni group</t>
  </si>
  <si>
    <t xml:space="preserve">vizion Tv </t>
  </si>
  <si>
    <t>MTS</t>
  </si>
  <si>
    <t>Artmotion</t>
  </si>
  <si>
    <t>Net Plus</t>
  </si>
  <si>
    <t>TM4</t>
  </si>
  <si>
    <t>EMONET</t>
  </si>
  <si>
    <t>diferenca</t>
  </si>
  <si>
    <t>cmimi</t>
  </si>
  <si>
    <t>TM1</t>
  </si>
  <si>
    <t>TM2</t>
  </si>
  <si>
    <t>ISP TIK</t>
  </si>
  <si>
    <t xml:space="preserve">TV EHO </t>
  </si>
  <si>
    <t>11.452.10</t>
  </si>
  <si>
    <t>Pjesëmarrja</t>
  </si>
  <si>
    <t>HERC</t>
  </si>
  <si>
    <t>Adea Fiber</t>
  </si>
  <si>
    <t>Netlink</t>
  </si>
  <si>
    <t>Medialink</t>
  </si>
  <si>
    <t>AS NET</t>
  </si>
  <si>
    <t>SWISSPLUS</t>
  </si>
  <si>
    <t>Fiberconn</t>
  </si>
  <si>
    <t>Fidan Abazi</t>
  </si>
  <si>
    <t>Joni Group</t>
  </si>
  <si>
    <t>Fatinet</t>
  </si>
  <si>
    <t>Nehat Isufi</t>
  </si>
  <si>
    <t>Sky net</t>
  </si>
  <si>
    <t>comnetA</t>
  </si>
  <si>
    <t>Art vision</t>
  </si>
  <si>
    <t>comnet-A</t>
  </si>
  <si>
    <t>COM net-B</t>
  </si>
  <si>
    <t>ISP Broadcast</t>
  </si>
  <si>
    <t>v16756</t>
  </si>
  <si>
    <t xml:space="preserve">fidan </t>
  </si>
  <si>
    <t>AE Holding</t>
  </si>
  <si>
    <t>Zlatko Sojevic B.I</t>
  </si>
  <si>
    <t>Ndarja e tregut sipas te hyrave</t>
  </si>
  <si>
    <t>Ndarja e tregut sipas përdoruesve</t>
  </si>
  <si>
    <t>ARD Holding</t>
  </si>
  <si>
    <t>KIKI NET shpk</t>
  </si>
  <si>
    <t xml:space="preserve">VGN 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</si>
</sst>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0.000"/>
    <numFmt numFmtId="167" formatCode="_(* #,##0.0_);_(* \(#,##0.0\);_(* &quot;-&quot;??_);_(@_)"/>
    <numFmt numFmtId="168" formatCode="_(* #,##0.00_);_(* \(#,##0.00\);_(* &quot;-&quot;_);_(@_)"/>
    <numFmt numFmtId="169" formatCode="_(* #,##0.000_);_(* \(#,##0.000\);_(* &quot;-&quot;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25"/>
      <color indexed="8"/>
      <name val="Book Antiqua"/>
      <family val="1"/>
    </font>
    <font>
      <b/>
      <sz val="11"/>
      <color indexed="8"/>
      <name val="Book Antiqua"/>
      <family val="1"/>
    </font>
    <font>
      <i/>
      <sz val="10"/>
      <color indexed="8"/>
      <name val="Book Antiqua"/>
      <family val="1"/>
    </font>
    <font>
      <b/>
      <sz val="7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.5"/>
      <color theme="1"/>
      <name val="Book Antiqua"/>
      <family val="1"/>
    </font>
    <font>
      <b/>
      <sz val="8"/>
      <color rgb="FF1C1C1C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9.5"/>
      <color rgb="FF222222"/>
      <name val="Courier New"/>
      <family val="3"/>
    </font>
    <font>
      <b/>
      <sz val="10.5"/>
      <color indexed="8"/>
      <name val="Book Antiqua"/>
      <family val="1"/>
    </font>
    <font>
      <sz val="11"/>
      <name val="Calibri"/>
      <family val="2"/>
      <scheme val="minor"/>
    </font>
    <font>
      <i/>
      <sz val="10"/>
      <color rgb="FF000000"/>
      <name val="Cambria"/>
      <family val="1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.5"/>
      <color rgb="FF00B050"/>
      <name val="Book Antiqua"/>
      <family val="1"/>
    </font>
    <font>
      <b/>
      <u/>
      <sz val="11"/>
      <color rgb="FF00B05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Dot">
        <color indexed="64"/>
      </right>
      <top/>
      <bottom/>
      <diagonal/>
    </border>
    <border>
      <left style="medium">
        <color indexed="64"/>
      </left>
      <right style="dashDot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999900"/>
      </left>
      <right style="thin">
        <color rgb="FF438086"/>
      </right>
      <top style="medium">
        <color rgb="FF999900"/>
      </top>
      <bottom style="medium">
        <color rgb="FF999900"/>
      </bottom>
      <diagonal/>
    </border>
    <border>
      <left style="thin">
        <color rgb="FF438086"/>
      </left>
      <right style="medium">
        <color rgb="FF999900"/>
      </right>
      <top style="medium">
        <color rgb="FF999900"/>
      </top>
      <bottom style="medium">
        <color rgb="FF9999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0"/>
  </cellStyleXfs>
  <cellXfs count="373">
    <xf numFmtId="0" fontId="0" fillId="0" borderId="0" xfId="0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0" fontId="6" fillId="0" borderId="0" xfId="2" applyNumberFormat="1" applyFont="1" applyBorder="1" applyAlignment="1">
      <alignment horizontal="center"/>
    </xf>
    <xf numFmtId="41" fontId="7" fillId="5" borderId="9" xfId="1" applyNumberFormat="1" applyFont="1" applyFill="1" applyBorder="1"/>
    <xf numFmtId="0" fontId="0" fillId="0" borderId="4" xfId="0" applyBorder="1"/>
    <xf numFmtId="10" fontId="7" fillId="0" borderId="4" xfId="2" applyNumberFormat="1" applyFont="1" applyBorder="1" applyAlignment="1">
      <alignment horizontal="right"/>
    </xf>
    <xf numFmtId="10" fontId="8" fillId="0" borderId="4" xfId="2" applyNumberFormat="1" applyFont="1" applyBorder="1"/>
    <xf numFmtId="41" fontId="7" fillId="2" borderId="9" xfId="1" applyNumberFormat="1" applyFont="1" applyFill="1" applyBorder="1"/>
    <xf numFmtId="41" fontId="7" fillId="5" borderId="4" xfId="1" applyNumberFormat="1" applyFont="1" applyFill="1" applyBorder="1"/>
    <xf numFmtId="41" fontId="0" fillId="0" borderId="0" xfId="0" applyNumberFormat="1"/>
    <xf numFmtId="10" fontId="6" fillId="0" borderId="4" xfId="2" applyNumberFormat="1" applyFont="1" applyBorder="1" applyAlignment="1"/>
    <xf numFmtId="43" fontId="8" fillId="0" borderId="0" xfId="2" applyNumberFormat="1" applyFont="1" applyBorder="1"/>
    <xf numFmtId="43" fontId="0" fillId="0" borderId="0" xfId="0" applyNumberFormat="1"/>
    <xf numFmtId="10" fontId="8" fillId="0" borderId="0" xfId="2" applyNumberFormat="1" applyFont="1" applyBorder="1"/>
    <xf numFmtId="10" fontId="8" fillId="0" borderId="0" xfId="2" applyNumberFormat="1" applyFont="1"/>
    <xf numFmtId="41" fontId="8" fillId="0" borderId="0" xfId="2" applyNumberFormat="1" applyFont="1" applyBorder="1"/>
    <xf numFmtId="0" fontId="12" fillId="0" borderId="0" xfId="0" applyFont="1" applyAlignment="1" applyProtection="1">
      <alignment horizontal="center" wrapText="1"/>
      <protection locked="0"/>
    </xf>
    <xf numFmtId="0" fontId="2" fillId="5" borderId="3" xfId="0" applyFont="1" applyFill="1" applyBorder="1" applyAlignment="1">
      <alignment horizontal="left" vertical="top"/>
    </xf>
    <xf numFmtId="43" fontId="2" fillId="4" borderId="13" xfId="1" applyFont="1" applyFill="1" applyBorder="1"/>
    <xf numFmtId="164" fontId="8" fillId="0" borderId="0" xfId="0" applyNumberFormat="1" applyFont="1"/>
    <xf numFmtId="43" fontId="8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3" fontId="8" fillId="0" borderId="0" xfId="1" applyFont="1"/>
    <xf numFmtId="41" fontId="8" fillId="0" borderId="0" xfId="0" applyNumberFormat="1" applyFont="1"/>
    <xf numFmtId="1" fontId="7" fillId="5" borderId="1" xfId="1" applyNumberFormat="1" applyFont="1" applyFill="1" applyBorder="1"/>
    <xf numFmtId="1" fontId="7" fillId="5" borderId="4" xfId="1" applyNumberFormat="1" applyFont="1" applyFill="1" applyBorder="1"/>
    <xf numFmtId="1" fontId="7" fillId="5" borderId="10" xfId="1" applyNumberFormat="1" applyFont="1" applyFill="1" applyBorder="1"/>
    <xf numFmtId="1" fontId="7" fillId="5" borderId="11" xfId="1" applyNumberFormat="1" applyFont="1" applyFill="1" applyBorder="1"/>
    <xf numFmtId="1" fontId="7" fillId="5" borderId="12" xfId="1" applyNumberFormat="1" applyFont="1" applyFill="1" applyBorder="1"/>
    <xf numFmtId="10" fontId="0" fillId="0" borderId="0" xfId="2" applyNumberFormat="1" applyFont="1"/>
    <xf numFmtId="10" fontId="8" fillId="0" borderId="0" xfId="2" applyNumberFormat="1" applyFont="1" applyFill="1" applyBorder="1"/>
    <xf numFmtId="10" fontId="0" fillId="0" borderId="0" xfId="2" applyNumberFormat="1" applyFont="1" applyBorder="1"/>
    <xf numFmtId="10" fontId="0" fillId="0" borderId="0" xfId="2" applyNumberFormat="1" applyFont="1" applyFill="1" applyBorder="1"/>
    <xf numFmtId="43" fontId="7" fillId="5" borderId="1" xfId="1" applyFont="1" applyFill="1" applyBorder="1"/>
    <xf numFmtId="43" fontId="7" fillId="5" borderId="4" xfId="1" applyFont="1" applyFill="1" applyBorder="1"/>
    <xf numFmtId="43" fontId="7" fillId="5" borderId="4" xfId="1" applyFont="1" applyFill="1" applyBorder="1" applyAlignment="1">
      <alignment horizontal="right"/>
    </xf>
    <xf numFmtId="43" fontId="7" fillId="5" borderId="11" xfId="1" applyFont="1" applyFill="1" applyBorder="1"/>
    <xf numFmtId="43" fontId="7" fillId="5" borderId="11" xfId="1" applyFont="1" applyFill="1" applyBorder="1" applyAlignment="1">
      <alignment horizontal="right"/>
    </xf>
    <xf numFmtId="164" fontId="8" fillId="0" borderId="0" xfId="0" applyNumberFormat="1" applyFont="1" applyAlignment="1">
      <alignment horizontal="center" vertical="center"/>
    </xf>
    <xf numFmtId="41" fontId="0" fillId="0" borderId="0" xfId="2" applyNumberFormat="1" applyFont="1"/>
    <xf numFmtId="164" fontId="7" fillId="5" borderId="1" xfId="1" applyNumberFormat="1" applyFont="1" applyFill="1" applyBorder="1"/>
    <xf numFmtId="43" fontId="2" fillId="5" borderId="4" xfId="1" applyFont="1" applyFill="1" applyBorder="1" applyAlignment="1">
      <alignment horizontal="center"/>
    </xf>
    <xf numFmtId="0" fontId="2" fillId="6" borderId="3" xfId="0" applyFont="1" applyFill="1" applyBorder="1"/>
    <xf numFmtId="43" fontId="7" fillId="6" borderId="4" xfId="1" applyFont="1" applyFill="1" applyBorder="1"/>
    <xf numFmtId="43" fontId="7" fillId="6" borderId="1" xfId="1" applyFont="1" applyFill="1" applyBorder="1"/>
    <xf numFmtId="1" fontId="7" fillId="6" borderId="1" xfId="1" applyNumberFormat="1" applyFont="1" applyFill="1" applyBorder="1"/>
    <xf numFmtId="41" fontId="7" fillId="6" borderId="9" xfId="1" applyNumberFormat="1" applyFont="1" applyFill="1" applyBorder="1"/>
    <xf numFmtId="0" fontId="3" fillId="2" borderId="4" xfId="0" applyFont="1" applyFill="1" applyBorder="1" applyAlignment="1">
      <alignment horizontal="center"/>
    </xf>
    <xf numFmtId="164" fontId="7" fillId="5" borderId="4" xfId="1" applyNumberFormat="1" applyFont="1" applyFill="1" applyBorder="1"/>
    <xf numFmtId="0" fontId="10" fillId="6" borderId="3" xfId="3" applyFont="1" applyFill="1" applyBorder="1"/>
    <xf numFmtId="43" fontId="2" fillId="6" borderId="4" xfId="1" applyFont="1" applyFill="1" applyBorder="1"/>
    <xf numFmtId="43" fontId="2" fillId="6" borderId="1" xfId="1" applyFont="1" applyFill="1" applyBorder="1" applyAlignment="1">
      <alignment horizontal="right"/>
    </xf>
    <xf numFmtId="1" fontId="2" fillId="6" borderId="1" xfId="1" applyNumberFormat="1" applyFont="1" applyFill="1" applyBorder="1"/>
    <xf numFmtId="41" fontId="2" fillId="6" borderId="9" xfId="1" applyNumberFormat="1" applyFont="1" applyFill="1" applyBorder="1"/>
    <xf numFmtId="0" fontId="2" fillId="7" borderId="3" xfId="0" applyFont="1" applyFill="1" applyBorder="1"/>
    <xf numFmtId="164" fontId="7" fillId="5" borderId="1" xfId="1" applyNumberFormat="1" applyFont="1" applyFill="1" applyBorder="1" applyAlignment="1">
      <alignment horizontal="right"/>
    </xf>
    <xf numFmtId="164" fontId="2" fillId="5" borderId="4" xfId="1" applyNumberFormat="1" applyFont="1" applyFill="1" applyBorder="1" applyAlignment="1">
      <alignment horizontal="center"/>
    </xf>
    <xf numFmtId="10" fontId="0" fillId="0" borderId="0" xfId="0" applyNumberFormat="1"/>
    <xf numFmtId="3" fontId="13" fillId="8" borderId="14" xfId="0" applyNumberFormat="1" applyFont="1" applyFill="1" applyBorder="1" applyAlignment="1">
      <alignment horizontal="right" wrapText="1"/>
    </xf>
    <xf numFmtId="3" fontId="13" fillId="8" borderId="15" xfId="0" applyNumberFormat="1" applyFont="1" applyFill="1" applyBorder="1" applyAlignment="1">
      <alignment horizontal="right" wrapText="1"/>
    </xf>
    <xf numFmtId="41" fontId="7" fillId="2" borderId="0" xfId="1" applyNumberFormat="1" applyFont="1" applyFill="1" applyBorder="1"/>
    <xf numFmtId="164" fontId="8" fillId="5" borderId="1" xfId="1" applyNumberFormat="1" applyFont="1" applyFill="1" applyBorder="1"/>
    <xf numFmtId="0" fontId="10" fillId="7" borderId="3" xfId="3" applyFont="1" applyFill="1" applyBorder="1"/>
    <xf numFmtId="0" fontId="11" fillId="7" borderId="3" xfId="0" applyFont="1" applyFill="1" applyBorder="1"/>
    <xf numFmtId="43" fontId="2" fillId="7" borderId="3" xfId="1" applyFont="1" applyFill="1" applyBorder="1"/>
    <xf numFmtId="43" fontId="11" fillId="7" borderId="3" xfId="1" applyFont="1" applyFill="1" applyBorder="1"/>
    <xf numFmtId="0" fontId="2" fillId="7" borderId="3" xfId="0" applyFont="1" applyFill="1" applyBorder="1" applyAlignment="1">
      <alignment horizontal="left" vertical="top"/>
    </xf>
    <xf numFmtId="164" fontId="7" fillId="5" borderId="11" xfId="1" applyNumberFormat="1" applyFont="1" applyFill="1" applyBorder="1"/>
    <xf numFmtId="41" fontId="7" fillId="2" borderId="4" xfId="1" applyNumberFormat="1" applyFont="1" applyFill="1" applyBorder="1"/>
    <xf numFmtId="41" fontId="8" fillId="0" borderId="0" xfId="2" applyNumberFormat="1" applyFont="1"/>
    <xf numFmtId="41" fontId="16" fillId="2" borderId="9" xfId="1" applyNumberFormat="1" applyFont="1" applyFill="1" applyBorder="1"/>
    <xf numFmtId="1" fontId="16" fillId="5" borderId="1" xfId="1" applyNumberFormat="1" applyFont="1" applyFill="1" applyBorder="1"/>
    <xf numFmtId="0" fontId="8" fillId="0" borderId="0" xfId="2" applyNumberFormat="1" applyFont="1"/>
    <xf numFmtId="166" fontId="0" fillId="0" borderId="0" xfId="0" applyNumberFormat="1"/>
    <xf numFmtId="41" fontId="2" fillId="5" borderId="9" xfId="1" applyNumberFormat="1" applyFont="1" applyFill="1" applyBorder="1"/>
    <xf numFmtId="41" fontId="16" fillId="5" borderId="9" xfId="1" applyNumberFormat="1" applyFont="1" applyFill="1" applyBorder="1"/>
    <xf numFmtId="41" fontId="7" fillId="5" borderId="0" xfId="1" applyNumberFormat="1" applyFont="1" applyFill="1" applyBorder="1"/>
    <xf numFmtId="164" fontId="7" fillId="5" borderId="4" xfId="1" applyNumberFormat="1" applyFont="1" applyFill="1" applyBorder="1" applyAlignment="1">
      <alignment horizontal="right"/>
    </xf>
    <xf numFmtId="164" fontId="7" fillId="5" borderId="11" xfId="1" applyNumberFormat="1" applyFont="1" applyFill="1" applyBorder="1" applyAlignment="1">
      <alignment horizontal="right"/>
    </xf>
    <xf numFmtId="0" fontId="16" fillId="7" borderId="3" xfId="0" applyFont="1" applyFill="1" applyBorder="1"/>
    <xf numFmtId="0" fontId="17" fillId="7" borderId="3" xfId="3" applyFont="1" applyFill="1" applyBorder="1"/>
    <xf numFmtId="0" fontId="11" fillId="7" borderId="3" xfId="0" applyFont="1" applyFill="1" applyBorder="1" applyAlignment="1">
      <alignment horizontal="left" vertical="top"/>
    </xf>
    <xf numFmtId="43" fontId="11" fillId="2" borderId="3" xfId="1" applyFont="1" applyFill="1" applyBorder="1"/>
    <xf numFmtId="0" fontId="11" fillId="2" borderId="3" xfId="0" applyFont="1" applyFill="1" applyBorder="1"/>
    <xf numFmtId="0" fontId="16" fillId="2" borderId="3" xfId="0" applyFont="1" applyFill="1" applyBorder="1"/>
    <xf numFmtId="0" fontId="17" fillId="2" borderId="3" xfId="3" applyFont="1" applyFill="1" applyBorder="1"/>
    <xf numFmtId="43" fontId="2" fillId="2" borderId="3" xfId="1" applyFont="1" applyFill="1" applyBorder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0" fontId="0" fillId="0" borderId="0" xfId="2" applyNumberFormat="1" applyFont="1" applyAlignment="1">
      <alignment horizontal="right"/>
    </xf>
    <xf numFmtId="41" fontId="0" fillId="0" borderId="0" xfId="2" applyNumberFormat="1" applyFont="1" applyAlignment="1">
      <alignment horizontal="right"/>
    </xf>
    <xf numFmtId="0" fontId="0" fillId="9" borderId="0" xfId="0" applyFill="1" applyAlignment="1">
      <alignment horizontal="right"/>
    </xf>
    <xf numFmtId="0" fontId="11" fillId="2" borderId="3" xfId="0" applyFont="1" applyFill="1" applyBorder="1" applyAlignment="1">
      <alignment horizontal="left" vertical="top"/>
    </xf>
    <xf numFmtId="41" fontId="7" fillId="5" borderId="16" xfId="1" applyNumberFormat="1" applyFont="1" applyFill="1" applyBorder="1"/>
    <xf numFmtId="0" fontId="2" fillId="2" borderId="3" xfId="0" applyFont="1" applyFill="1" applyBorder="1"/>
    <xf numFmtId="0" fontId="0" fillId="0" borderId="3" xfId="0" applyBorder="1"/>
    <xf numFmtId="0" fontId="0" fillId="5" borderId="0" xfId="0" applyFill="1"/>
    <xf numFmtId="0" fontId="3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43" fontId="2" fillId="5" borderId="13" xfId="1" applyFont="1" applyFill="1" applyBorder="1"/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20" fillId="9" borderId="0" xfId="0" applyFont="1" applyFill="1"/>
    <xf numFmtId="0" fontId="20" fillId="9" borderId="0" xfId="0" applyFont="1" applyFill="1" applyAlignment="1">
      <alignment horizontal="right"/>
    </xf>
    <xf numFmtId="164" fontId="11" fillId="5" borderId="1" xfId="1" applyNumberFormat="1" applyFont="1" applyFill="1" applyBorder="1"/>
    <xf numFmtId="43" fontId="2" fillId="5" borderId="1" xfId="1" applyFont="1" applyFill="1" applyBorder="1"/>
    <xf numFmtId="164" fontId="2" fillId="5" borderId="4" xfId="1" applyNumberFormat="1" applyFont="1" applyFill="1" applyBorder="1"/>
    <xf numFmtId="164" fontId="2" fillId="5" borderId="1" xfId="1" applyNumberFormat="1" applyFont="1" applyFill="1" applyBorder="1"/>
    <xf numFmtId="1" fontId="2" fillId="5" borderId="1" xfId="1" applyNumberFormat="1" applyFont="1" applyFill="1" applyBorder="1"/>
    <xf numFmtId="1" fontId="2" fillId="5" borderId="4" xfId="1" applyNumberFormat="1" applyFont="1" applyFill="1" applyBorder="1"/>
    <xf numFmtId="43" fontId="2" fillId="5" borderId="4" xfId="1" applyFont="1" applyFill="1" applyBorder="1"/>
    <xf numFmtId="43" fontId="2" fillId="6" borderId="1" xfId="1" applyFont="1" applyFill="1" applyBorder="1"/>
    <xf numFmtId="43" fontId="2" fillId="5" borderId="4" xfId="1" applyFont="1" applyFill="1" applyBorder="1" applyAlignment="1">
      <alignment horizontal="right"/>
    </xf>
    <xf numFmtId="1" fontId="2" fillId="5" borderId="10" xfId="1" applyNumberFormat="1" applyFont="1" applyFill="1" applyBorder="1"/>
    <xf numFmtId="164" fontId="2" fillId="5" borderId="11" xfId="1" applyNumberFormat="1" applyFont="1" applyFill="1" applyBorder="1"/>
    <xf numFmtId="1" fontId="2" fillId="5" borderId="11" xfId="1" applyNumberFormat="1" applyFont="1" applyFill="1" applyBorder="1"/>
    <xf numFmtId="1" fontId="2" fillId="5" borderId="12" xfId="1" applyNumberFormat="1" applyFont="1" applyFill="1" applyBorder="1"/>
    <xf numFmtId="41" fontId="2" fillId="5" borderId="4" xfId="1" applyNumberFormat="1" applyFont="1" applyFill="1" applyBorder="1"/>
    <xf numFmtId="164" fontId="1" fillId="0" borderId="0" xfId="0" applyNumberFormat="1" applyFont="1"/>
    <xf numFmtId="164" fontId="2" fillId="5" borderId="4" xfId="1" applyNumberFormat="1" applyFont="1" applyFill="1" applyBorder="1" applyAlignment="1">
      <alignment horizontal="right"/>
    </xf>
    <xf numFmtId="164" fontId="11" fillId="5" borderId="4" xfId="1" applyNumberFormat="1" applyFont="1" applyFill="1" applyBorder="1"/>
    <xf numFmtId="1" fontId="11" fillId="5" borderId="4" xfId="1" applyNumberFormat="1" applyFont="1" applyFill="1" applyBorder="1"/>
    <xf numFmtId="164" fontId="2" fillId="2" borderId="4" xfId="1" applyNumberFormat="1" applyFont="1" applyFill="1" applyBorder="1"/>
    <xf numFmtId="43" fontId="2" fillId="2" borderId="1" xfId="1" applyFont="1" applyFill="1" applyBorder="1"/>
    <xf numFmtId="164" fontId="2" fillId="2" borderId="1" xfId="1" applyNumberFormat="1" applyFont="1" applyFill="1" applyBorder="1"/>
    <xf numFmtId="164" fontId="1" fillId="2" borderId="1" xfId="1" applyNumberFormat="1" applyFont="1" applyFill="1" applyBorder="1"/>
    <xf numFmtId="164" fontId="2" fillId="2" borderId="1" xfId="1" applyNumberFormat="1" applyFont="1" applyFill="1" applyBorder="1" applyAlignment="1">
      <alignment horizontal="right"/>
    </xf>
    <xf numFmtId="164" fontId="2" fillId="2" borderId="11" xfId="1" applyNumberFormat="1" applyFont="1" applyFill="1" applyBorder="1" applyAlignment="1">
      <alignment horizontal="right"/>
    </xf>
    <xf numFmtId="43" fontId="2" fillId="2" borderId="4" xfId="1" applyFont="1" applyFill="1" applyBorder="1"/>
    <xf numFmtId="164" fontId="11" fillId="2" borderId="4" xfId="1" applyNumberFormat="1" applyFont="1" applyFill="1" applyBorder="1"/>
    <xf numFmtId="41" fontId="16" fillId="5" borderId="4" xfId="1" applyNumberFormat="1" applyFont="1" applyFill="1" applyBorder="1"/>
    <xf numFmtId="41" fontId="16" fillId="5" borderId="16" xfId="1" applyNumberFormat="1" applyFont="1" applyFill="1" applyBorder="1"/>
    <xf numFmtId="0" fontId="21" fillId="0" borderId="0" xfId="0" applyFont="1"/>
    <xf numFmtId="0" fontId="2" fillId="11" borderId="3" xfId="0" applyFont="1" applyFill="1" applyBorder="1"/>
    <xf numFmtId="43" fontId="2" fillId="11" borderId="4" xfId="1" applyFont="1" applyFill="1" applyBorder="1"/>
    <xf numFmtId="1" fontId="2" fillId="11" borderId="4" xfId="1" applyNumberFormat="1" applyFont="1" applyFill="1" applyBorder="1"/>
    <xf numFmtId="41" fontId="2" fillId="11" borderId="9" xfId="1" applyNumberFormat="1" applyFont="1" applyFill="1" applyBorder="1"/>
    <xf numFmtId="164" fontId="2" fillId="5" borderId="1" xfId="1" applyNumberFormat="1" applyFont="1" applyFill="1" applyBorder="1" applyAlignment="1">
      <alignment horizontal="right"/>
    </xf>
    <xf numFmtId="164" fontId="1" fillId="5" borderId="1" xfId="1" applyNumberFormat="1" applyFont="1" applyFill="1" applyBorder="1"/>
    <xf numFmtId="164" fontId="2" fillId="5" borderId="11" xfId="1" applyNumberFormat="1" applyFont="1" applyFill="1" applyBorder="1" applyAlignment="1">
      <alignment horizontal="right"/>
    </xf>
    <xf numFmtId="43" fontId="16" fillId="6" borderId="1" xfId="1" applyFont="1" applyFill="1" applyBorder="1"/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41" fontId="2" fillId="5" borderId="0" xfId="1" applyNumberFormat="1" applyFont="1" applyFill="1" applyBorder="1"/>
    <xf numFmtId="41" fontId="16" fillId="5" borderId="0" xfId="1" applyNumberFormat="1" applyFont="1" applyFill="1" applyBorder="1"/>
    <xf numFmtId="41" fontId="2" fillId="11" borderId="0" xfId="1" applyNumberFormat="1" applyFont="1" applyFill="1" applyBorder="1"/>
    <xf numFmtId="43" fontId="2" fillId="5" borderId="0" xfId="1" applyFont="1" applyFill="1" applyBorder="1" applyAlignment="1">
      <alignment horizontal="center"/>
    </xf>
    <xf numFmtId="0" fontId="3" fillId="12" borderId="0" xfId="0" applyFont="1" applyFill="1" applyAlignment="1">
      <alignment horizontal="center"/>
    </xf>
    <xf numFmtId="164" fontId="1" fillId="12" borderId="0" xfId="0" applyNumberFormat="1" applyFont="1" applyFill="1"/>
    <xf numFmtId="10" fontId="8" fillId="12" borderId="0" xfId="2" applyNumberFormat="1" applyFont="1" applyFill="1"/>
    <xf numFmtId="41" fontId="8" fillId="12" borderId="0" xfId="0" applyNumberFormat="1" applyFont="1" applyFill="1"/>
    <xf numFmtId="0" fontId="8" fillId="12" borderId="0" xfId="0" applyFont="1" applyFill="1"/>
    <xf numFmtId="41" fontId="8" fillId="12" borderId="0" xfId="2" applyNumberFormat="1" applyFont="1" applyFill="1"/>
    <xf numFmtId="0" fontId="8" fillId="12" borderId="0" xfId="2" applyNumberFormat="1" applyFont="1" applyFill="1"/>
    <xf numFmtId="41" fontId="11" fillId="5" borderId="16" xfId="1" applyNumberFormat="1" applyFont="1" applyFill="1" applyBorder="1"/>
    <xf numFmtId="41" fontId="11" fillId="5" borderId="4" xfId="1" applyNumberFormat="1" applyFont="1" applyFill="1" applyBorder="1"/>
    <xf numFmtId="41" fontId="11" fillId="5" borderId="9" xfId="1" applyNumberFormat="1" applyFont="1" applyFill="1" applyBorder="1"/>
    <xf numFmtId="0" fontId="11" fillId="13" borderId="3" xfId="0" applyFont="1" applyFill="1" applyBorder="1"/>
    <xf numFmtId="1" fontId="11" fillId="5" borderId="1" xfId="1" applyNumberFormat="1" applyFont="1" applyFill="1" applyBorder="1"/>
    <xf numFmtId="0" fontId="2" fillId="14" borderId="3" xfId="0" applyFont="1" applyFill="1" applyBorder="1"/>
    <xf numFmtId="41" fontId="7" fillId="5" borderId="18" xfId="1" applyNumberFormat="1" applyFont="1" applyFill="1" applyBorder="1"/>
    <xf numFmtId="41" fontId="2" fillId="5" borderId="18" xfId="1" applyNumberFormat="1" applyFont="1" applyFill="1" applyBorder="1"/>
    <xf numFmtId="41" fontId="11" fillId="5" borderId="18" xfId="1" applyNumberFormat="1" applyFont="1" applyFill="1" applyBorder="1"/>
    <xf numFmtId="41" fontId="2" fillId="5" borderId="19" xfId="1" applyNumberFormat="1" applyFont="1" applyFill="1" applyBorder="1"/>
    <xf numFmtId="41" fontId="2" fillId="5" borderId="1" xfId="1" applyNumberFormat="1" applyFont="1" applyFill="1" applyBorder="1"/>
    <xf numFmtId="41" fontId="11" fillId="5" borderId="1" xfId="1" applyNumberFormat="1" applyFont="1" applyFill="1" applyBorder="1"/>
    <xf numFmtId="164" fontId="2" fillId="5" borderId="1" xfId="1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0" fontId="0" fillId="10" borderId="4" xfId="0" applyFill="1" applyBorder="1"/>
    <xf numFmtId="41" fontId="7" fillId="10" borderId="4" xfId="1" applyNumberFormat="1" applyFont="1" applyFill="1" applyBorder="1"/>
    <xf numFmtId="2" fontId="0" fillId="10" borderId="4" xfId="0" applyNumberFormat="1" applyFill="1" applyBorder="1"/>
    <xf numFmtId="2" fontId="22" fillId="10" borderId="4" xfId="0" applyNumberFormat="1" applyFont="1" applyFill="1" applyBorder="1"/>
    <xf numFmtId="2" fontId="20" fillId="10" borderId="4" xfId="0" applyNumberFormat="1" applyFont="1" applyFill="1" applyBorder="1"/>
    <xf numFmtId="43" fontId="2" fillId="10" borderId="4" xfId="1" applyFont="1" applyFill="1" applyBorder="1" applyAlignment="1">
      <alignment horizontal="center"/>
    </xf>
    <xf numFmtId="166" fontId="0" fillId="10" borderId="4" xfId="0" applyNumberFormat="1" applyFill="1" applyBorder="1"/>
    <xf numFmtId="41" fontId="2" fillId="10" borderId="19" xfId="1" applyNumberFormat="1" applyFont="1" applyFill="1" applyBorder="1"/>
    <xf numFmtId="41" fontId="11" fillId="6" borderId="18" xfId="1" applyNumberFormat="1" applyFont="1" applyFill="1" applyBorder="1"/>
    <xf numFmtId="43" fontId="11" fillId="10" borderId="3" xfId="1" applyFont="1" applyFill="1" applyBorder="1"/>
    <xf numFmtId="43" fontId="2" fillId="14" borderId="4" xfId="1" applyFont="1" applyFill="1" applyBorder="1"/>
    <xf numFmtId="43" fontId="2" fillId="14" borderId="1" xfId="1" applyFont="1" applyFill="1" applyBorder="1"/>
    <xf numFmtId="1" fontId="2" fillId="14" borderId="1" xfId="1" applyNumberFormat="1" applyFont="1" applyFill="1" applyBorder="1"/>
    <xf numFmtId="164" fontId="11" fillId="5" borderId="1" xfId="1" applyNumberFormat="1" applyFont="1" applyFill="1" applyBorder="1" applyAlignment="1">
      <alignment horizontal="right"/>
    </xf>
    <xf numFmtId="164" fontId="2" fillId="14" borderId="4" xfId="1" applyNumberFormat="1" applyFont="1" applyFill="1" applyBorder="1"/>
    <xf numFmtId="41" fontId="11" fillId="14" borderId="18" xfId="1" applyNumberFormat="1" applyFont="1" applyFill="1" applyBorder="1"/>
    <xf numFmtId="164" fontId="2" fillId="14" borderId="11" xfId="1" applyNumberFormat="1" applyFont="1" applyFill="1" applyBorder="1"/>
    <xf numFmtId="1" fontId="2" fillId="14" borderId="12" xfId="1" applyNumberFormat="1" applyFont="1" applyFill="1" applyBorder="1"/>
    <xf numFmtId="0" fontId="11" fillId="14" borderId="3" xfId="0" applyFont="1" applyFill="1" applyBorder="1"/>
    <xf numFmtId="0" fontId="16" fillId="14" borderId="3" xfId="0" applyFont="1" applyFill="1" applyBorder="1"/>
    <xf numFmtId="1" fontId="2" fillId="14" borderId="4" xfId="1" applyNumberFormat="1" applyFont="1" applyFill="1" applyBorder="1"/>
    <xf numFmtId="164" fontId="2" fillId="14" borderId="11" xfId="1" applyNumberFormat="1" applyFont="1" applyFill="1" applyBorder="1" applyAlignment="1">
      <alignment horizontal="right"/>
    </xf>
    <xf numFmtId="1" fontId="2" fillId="14" borderId="11" xfId="1" applyNumberFormat="1" applyFont="1" applyFill="1" applyBorder="1"/>
    <xf numFmtId="43" fontId="11" fillId="5" borderId="3" xfId="1" applyFont="1" applyFill="1" applyBorder="1"/>
    <xf numFmtId="0" fontId="11" fillId="5" borderId="3" xfId="0" applyFont="1" applyFill="1" applyBorder="1"/>
    <xf numFmtId="0" fontId="17" fillId="5" borderId="3" xfId="3" applyFont="1" applyFill="1" applyBorder="1"/>
    <xf numFmtId="164" fontId="2" fillId="13" borderId="4" xfId="1" applyNumberFormat="1" applyFont="1" applyFill="1" applyBorder="1"/>
    <xf numFmtId="0" fontId="2" fillId="5" borderId="3" xfId="0" applyFont="1" applyFill="1" applyBorder="1"/>
    <xf numFmtId="0" fontId="11" fillId="5" borderId="3" xfId="0" applyFont="1" applyFill="1" applyBorder="1" applyAlignment="1">
      <alignment horizontal="left" vertical="top"/>
    </xf>
    <xf numFmtId="43" fontId="2" fillId="5" borderId="3" xfId="1" applyFont="1" applyFill="1" applyBorder="1"/>
    <xf numFmtId="164" fontId="2" fillId="2" borderId="11" xfId="1" applyNumberFormat="1" applyFont="1" applyFill="1" applyBorder="1"/>
    <xf numFmtId="43" fontId="2" fillId="2" borderId="4" xfId="1" applyFont="1" applyFill="1" applyBorder="1" applyAlignment="1">
      <alignment horizontal="right"/>
    </xf>
    <xf numFmtId="164" fontId="2" fillId="5" borderId="1" xfId="1" applyNumberFormat="1" applyFont="1" applyFill="1" applyBorder="1" applyAlignment="1">
      <alignment horizontal="left" indent="2"/>
    </xf>
    <xf numFmtId="0" fontId="11" fillId="6" borderId="3" xfId="0" applyFont="1" applyFill="1" applyBorder="1"/>
    <xf numFmtId="43" fontId="11" fillId="6" borderId="3" xfId="1" applyFont="1" applyFill="1" applyBorder="1"/>
    <xf numFmtId="43" fontId="2" fillId="5" borderId="1" xfId="1" applyFont="1" applyFill="1" applyBorder="1" applyAlignment="1">
      <alignment horizontal="right"/>
    </xf>
    <xf numFmtId="43" fontId="16" fillId="5" borderId="1" xfId="1" applyFont="1" applyFill="1" applyBorder="1"/>
    <xf numFmtId="0" fontId="11" fillId="15" borderId="3" xfId="0" applyFont="1" applyFill="1" applyBorder="1"/>
    <xf numFmtId="164" fontId="19" fillId="5" borderId="17" xfId="1" applyNumberFormat="1" applyFont="1" applyFill="1" applyBorder="1" applyProtection="1">
      <protection locked="0"/>
    </xf>
    <xf numFmtId="43" fontId="11" fillId="16" borderId="3" xfId="1" applyFont="1" applyFill="1" applyBorder="1"/>
    <xf numFmtId="43" fontId="2" fillId="16" borderId="4" xfId="1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 vertical="center"/>
    </xf>
    <xf numFmtId="0" fontId="11" fillId="10" borderId="3" xfId="0" applyFont="1" applyFill="1" applyBorder="1"/>
    <xf numFmtId="0" fontId="11" fillId="9" borderId="3" xfId="0" applyFont="1" applyFill="1" applyBorder="1"/>
    <xf numFmtId="164" fontId="2" fillId="10" borderId="4" xfId="1" applyNumberFormat="1" applyFont="1" applyFill="1" applyBorder="1"/>
    <xf numFmtId="43" fontId="2" fillId="10" borderId="1" xfId="1" applyFont="1" applyFill="1" applyBorder="1"/>
    <xf numFmtId="1" fontId="2" fillId="10" borderId="1" xfId="1" applyNumberFormat="1" applyFont="1" applyFill="1" applyBorder="1"/>
    <xf numFmtId="41" fontId="11" fillId="10" borderId="18" xfId="1" applyNumberFormat="1" applyFont="1" applyFill="1" applyBorder="1"/>
    <xf numFmtId="164" fontId="2" fillId="10" borderId="4" xfId="1" applyNumberFormat="1" applyFont="1" applyFill="1" applyBorder="1" applyAlignment="1">
      <alignment horizontal="right"/>
    </xf>
    <xf numFmtId="164" fontId="2" fillId="10" borderId="1" xfId="1" applyNumberFormat="1" applyFont="1" applyFill="1" applyBorder="1"/>
    <xf numFmtId="41" fontId="2" fillId="10" borderId="1" xfId="1" applyNumberFormat="1" applyFont="1" applyFill="1" applyBorder="1"/>
    <xf numFmtId="0" fontId="7" fillId="5" borderId="3" xfId="0" applyFont="1" applyFill="1" applyBorder="1"/>
    <xf numFmtId="164" fontId="7" fillId="5" borderId="1" xfId="1" applyNumberFormat="1" applyFont="1" applyFill="1" applyBorder="1" applyAlignment="1">
      <alignment horizontal="left" indent="2"/>
    </xf>
    <xf numFmtId="167" fontId="7" fillId="5" borderId="1" xfId="1" applyNumberFormat="1" applyFont="1" applyFill="1" applyBorder="1"/>
    <xf numFmtId="2" fontId="8" fillId="10" borderId="4" xfId="0" applyNumberFormat="1" applyFont="1" applyFill="1" applyBorder="1"/>
    <xf numFmtId="2" fontId="22" fillId="2" borderId="4" xfId="0" applyNumberFormat="1" applyFont="1" applyFill="1" applyBorder="1"/>
    <xf numFmtId="164" fontId="24" fillId="5" borderId="17" xfId="1" applyNumberFormat="1" applyFont="1" applyFill="1" applyBorder="1" applyProtection="1">
      <protection locked="0"/>
    </xf>
    <xf numFmtId="164" fontId="7" fillId="2" borderId="4" xfId="1" applyNumberFormat="1" applyFont="1" applyFill="1" applyBorder="1"/>
    <xf numFmtId="41" fontId="16" fillId="5" borderId="1" xfId="1" applyNumberFormat="1" applyFont="1" applyFill="1" applyBorder="1"/>
    <xf numFmtId="41" fontId="16" fillId="10" borderId="4" xfId="1" applyNumberFormat="1" applyFont="1" applyFill="1" applyBorder="1"/>
    <xf numFmtId="43" fontId="7" fillId="5" borderId="3" xfId="1" applyFont="1" applyFill="1" applyBorder="1"/>
    <xf numFmtId="0" fontId="25" fillId="5" borderId="3" xfId="3" applyFont="1" applyFill="1" applyBorder="1"/>
    <xf numFmtId="0" fontId="4" fillId="5" borderId="4" xfId="0" applyFont="1" applyFill="1" applyBorder="1" applyAlignment="1">
      <alignment horizontal="center" vertical="center" wrapText="1"/>
    </xf>
    <xf numFmtId="0" fontId="4" fillId="16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 wrapText="1"/>
    </xf>
    <xf numFmtId="168" fontId="7" fillId="5" borderId="18" xfId="1" applyNumberFormat="1" applyFont="1" applyFill="1" applyBorder="1"/>
    <xf numFmtId="43" fontId="2" fillId="16" borderId="4" xfId="1" applyFont="1" applyFill="1" applyBorder="1" applyAlignment="1">
      <alignment horizontal="left"/>
    </xf>
    <xf numFmtId="164" fontId="7" fillId="5" borderId="4" xfId="1" applyNumberFormat="1" applyFont="1" applyFill="1" applyBorder="1" applyAlignment="1">
      <alignment wrapText="1"/>
    </xf>
    <xf numFmtId="168" fontId="7" fillId="5" borderId="23" xfId="1" applyNumberFormat="1" applyFont="1" applyFill="1" applyBorder="1"/>
    <xf numFmtId="0" fontId="5" fillId="16" borderId="24" xfId="0" applyFont="1" applyFill="1" applyBorder="1" applyAlignment="1">
      <alignment horizontal="center" vertical="center"/>
    </xf>
    <xf numFmtId="0" fontId="5" fillId="16" borderId="20" xfId="0" applyFont="1" applyFill="1" applyBorder="1" applyAlignment="1">
      <alignment horizontal="center" vertical="center"/>
    </xf>
    <xf numFmtId="0" fontId="4" fillId="16" borderId="25" xfId="0" applyFont="1" applyFill="1" applyBorder="1" applyAlignment="1">
      <alignment horizontal="center" vertical="center"/>
    </xf>
    <xf numFmtId="164" fontId="7" fillId="5" borderId="10" xfId="1" applyNumberFormat="1" applyFont="1" applyFill="1" applyBorder="1"/>
    <xf numFmtId="164" fontId="24" fillId="5" borderId="4" xfId="1" applyNumberFormat="1" applyFont="1" applyFill="1" applyBorder="1" applyProtection="1">
      <protection locked="0"/>
    </xf>
    <xf numFmtId="43" fontId="2" fillId="16" borderId="26" xfId="1" applyFont="1" applyFill="1" applyBorder="1" applyAlignment="1">
      <alignment horizontal="left"/>
    </xf>
    <xf numFmtId="0" fontId="20" fillId="2" borderId="3" xfId="0" applyFont="1" applyFill="1" applyBorder="1"/>
    <xf numFmtId="43" fontId="7" fillId="2" borderId="1" xfId="1" applyFont="1" applyFill="1" applyBorder="1"/>
    <xf numFmtId="1" fontId="7" fillId="2" borderId="1" xfId="1" applyNumberFormat="1" applyFont="1" applyFill="1" applyBorder="1"/>
    <xf numFmtId="164" fontId="7" fillId="2" borderId="1" xfId="1" applyNumberFormat="1" applyFont="1" applyFill="1" applyBorder="1"/>
    <xf numFmtId="43" fontId="7" fillId="2" borderId="4" xfId="1" applyFont="1" applyFill="1" applyBorder="1"/>
    <xf numFmtId="43" fontId="7" fillId="2" borderId="3" xfId="1" applyFont="1" applyFill="1" applyBorder="1"/>
    <xf numFmtId="0" fontId="7" fillId="2" borderId="3" xfId="0" applyFont="1" applyFill="1" applyBorder="1"/>
    <xf numFmtId="0" fontId="7" fillId="2" borderId="2" xfId="0" applyFont="1" applyFill="1" applyBorder="1"/>
    <xf numFmtId="1" fontId="7" fillId="2" borderId="4" xfId="1" applyNumberFormat="1" applyFont="1" applyFill="1" applyBorder="1"/>
    <xf numFmtId="164" fontId="7" fillId="2" borderId="4" xfId="1" applyNumberFormat="1" applyFont="1" applyFill="1" applyBorder="1" applyAlignment="1">
      <alignment horizontal="right"/>
    </xf>
    <xf numFmtId="43" fontId="11" fillId="14" borderId="3" xfId="1" applyFont="1" applyFill="1" applyBorder="1"/>
    <xf numFmtId="169" fontId="7" fillId="5" borderId="23" xfId="1" applyNumberFormat="1" applyFont="1" applyFill="1" applyBorder="1"/>
    <xf numFmtId="41" fontId="7" fillId="5" borderId="11" xfId="1" applyNumberFormat="1" applyFont="1" applyFill="1" applyBorder="1"/>
    <xf numFmtId="168" fontId="7" fillId="5" borderId="27" xfId="1" applyNumberFormat="1" applyFont="1" applyFill="1" applyBorder="1"/>
    <xf numFmtId="43" fontId="2" fillId="16" borderId="26" xfId="1" applyFont="1" applyFill="1" applyBorder="1" applyAlignment="1">
      <alignment horizontal="center"/>
    </xf>
    <xf numFmtId="168" fontId="7" fillId="5" borderId="4" xfId="1" applyNumberFormat="1" applyFont="1" applyFill="1" applyBorder="1"/>
    <xf numFmtId="169" fontId="7" fillId="5" borderId="4" xfId="1" applyNumberFormat="1" applyFont="1" applyFill="1" applyBorder="1"/>
    <xf numFmtId="43" fontId="11" fillId="17" borderId="3" xfId="1" applyFont="1" applyFill="1" applyBorder="1"/>
    <xf numFmtId="0" fontId="11" fillId="18" borderId="3" xfId="0" applyFont="1" applyFill="1" applyBorder="1"/>
    <xf numFmtId="169" fontId="7" fillId="5" borderId="26" xfId="1" applyNumberFormat="1" applyFont="1" applyFill="1" applyBorder="1"/>
    <xf numFmtId="168" fontId="7" fillId="5" borderId="0" xfId="1" applyNumberFormat="1" applyFont="1" applyFill="1" applyBorder="1"/>
    <xf numFmtId="43" fontId="1" fillId="0" borderId="0" xfId="0" applyNumberFormat="1" applyFont="1"/>
    <xf numFmtId="41" fontId="7" fillId="2" borderId="11" xfId="1" applyNumberFormat="1" applyFont="1" applyFill="1" applyBorder="1"/>
    <xf numFmtId="1" fontId="7" fillId="2" borderId="10" xfId="1" applyNumberFormat="1" applyFont="1" applyFill="1" applyBorder="1"/>
    <xf numFmtId="0" fontId="17" fillId="14" borderId="3" xfId="3" applyFont="1" applyFill="1" applyBorder="1"/>
    <xf numFmtId="0" fontId="23" fillId="0" borderId="0" xfId="4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0" fontId="6" fillId="0" borderId="4" xfId="2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0" fillId="0" borderId="0" xfId="0" applyNumberFormat="1"/>
    <xf numFmtId="0" fontId="3" fillId="5" borderId="4" xfId="0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/>
    </xf>
    <xf numFmtId="0" fontId="4" fillId="3" borderId="20" xfId="0" applyNumberFormat="1" applyFont="1" applyFill="1" applyBorder="1" applyAlignment="1">
      <alignment horizontal="center" vertical="center"/>
    </xf>
    <xf numFmtId="0" fontId="11" fillId="5" borderId="3" xfId="0" applyNumberFormat="1" applyFont="1" applyFill="1" applyBorder="1"/>
    <xf numFmtId="0" fontId="2" fillId="5" borderId="1" xfId="1" applyNumberFormat="1" applyFont="1" applyFill="1" applyBorder="1"/>
    <xf numFmtId="0" fontId="11" fillId="5" borderId="1" xfId="1" applyNumberFormat="1" applyFont="1" applyFill="1" applyBorder="1"/>
    <xf numFmtId="0" fontId="11" fillId="5" borderId="18" xfId="1" applyNumberFormat="1" applyFont="1" applyFill="1" applyBorder="1"/>
    <xf numFmtId="0" fontId="2" fillId="5" borderId="4" xfId="1" applyNumberFormat="1" applyFont="1" applyFill="1" applyBorder="1"/>
    <xf numFmtId="0" fontId="2" fillId="5" borderId="1" xfId="1" applyNumberFormat="1" applyFont="1" applyFill="1" applyBorder="1" applyAlignment="1">
      <alignment horizontal="right"/>
    </xf>
    <xf numFmtId="0" fontId="17" fillId="5" borderId="3" xfId="3" applyNumberFormat="1" applyFont="1" applyFill="1" applyBorder="1"/>
    <xf numFmtId="0" fontId="10" fillId="6" borderId="3" xfId="3" applyNumberFormat="1" applyFont="1" applyFill="1" applyBorder="1"/>
    <xf numFmtId="0" fontId="2" fillId="6" borderId="4" xfId="1" applyNumberFormat="1" applyFont="1" applyFill="1" applyBorder="1"/>
    <xf numFmtId="0" fontId="2" fillId="6" borderId="1" xfId="1" applyNumberFormat="1" applyFont="1" applyFill="1" applyBorder="1" applyAlignment="1">
      <alignment horizontal="right"/>
    </xf>
    <xf numFmtId="0" fontId="2" fillId="6" borderId="1" xfId="1" applyNumberFormat="1" applyFont="1" applyFill="1" applyBorder="1"/>
    <xf numFmtId="0" fontId="2" fillId="6" borderId="3" xfId="0" applyNumberFormat="1" applyFont="1" applyFill="1" applyBorder="1"/>
    <xf numFmtId="0" fontId="16" fillId="6" borderId="1" xfId="1" applyNumberFormat="1" applyFont="1" applyFill="1" applyBorder="1"/>
    <xf numFmtId="0" fontId="11" fillId="5" borderId="1" xfId="1" applyNumberFormat="1" applyFont="1" applyFill="1" applyBorder="1" applyAlignment="1">
      <alignment horizontal="right"/>
    </xf>
    <xf numFmtId="0" fontId="11" fillId="14" borderId="3" xfId="0" applyNumberFormat="1" applyFont="1" applyFill="1" applyBorder="1"/>
    <xf numFmtId="0" fontId="2" fillId="14" borderId="4" xfId="1" applyNumberFormat="1" applyFont="1" applyFill="1" applyBorder="1"/>
    <xf numFmtId="0" fontId="2" fillId="14" borderId="1" xfId="1" applyNumberFormat="1" applyFont="1" applyFill="1" applyBorder="1"/>
    <xf numFmtId="0" fontId="11" fillId="14" borderId="18" xfId="1" applyNumberFormat="1" applyFont="1" applyFill="1" applyBorder="1"/>
    <xf numFmtId="0" fontId="11" fillId="5" borderId="3" xfId="1" applyNumberFormat="1" applyFont="1" applyFill="1" applyBorder="1"/>
    <xf numFmtId="0" fontId="1" fillId="5" borderId="1" xfId="1" applyNumberFormat="1" applyFont="1" applyFill="1" applyBorder="1"/>
    <xf numFmtId="0" fontId="2" fillId="5" borderId="3" xfId="0" applyNumberFormat="1" applyFont="1" applyFill="1" applyBorder="1"/>
    <xf numFmtId="0" fontId="2" fillId="5" borderId="4" xfId="1" applyNumberFormat="1" applyFont="1" applyFill="1" applyBorder="1" applyAlignment="1">
      <alignment horizontal="right"/>
    </xf>
    <xf numFmtId="0" fontId="2" fillId="5" borderId="10" xfId="1" applyNumberFormat="1" applyFont="1" applyFill="1" applyBorder="1"/>
    <xf numFmtId="0" fontId="11" fillId="2" borderId="3" xfId="1" applyNumberFormat="1" applyFont="1" applyFill="1" applyBorder="1"/>
    <xf numFmtId="0" fontId="2" fillId="14" borderId="11" xfId="1" applyNumberFormat="1" applyFont="1" applyFill="1" applyBorder="1"/>
    <xf numFmtId="0" fontId="2" fillId="14" borderId="11" xfId="1" applyNumberFormat="1" applyFont="1" applyFill="1" applyBorder="1" applyAlignment="1">
      <alignment horizontal="right"/>
    </xf>
    <xf numFmtId="0" fontId="2" fillId="14" borderId="12" xfId="1" applyNumberFormat="1" applyFont="1" applyFill="1" applyBorder="1"/>
    <xf numFmtId="0" fontId="11" fillId="5" borderId="3" xfId="0" applyNumberFormat="1" applyFont="1" applyFill="1" applyBorder="1" applyAlignment="1">
      <alignment horizontal="left" vertical="top"/>
    </xf>
    <xf numFmtId="0" fontId="2" fillId="5" borderId="11" xfId="1" applyNumberFormat="1" applyFont="1" applyFill="1" applyBorder="1"/>
    <xf numFmtId="0" fontId="2" fillId="5" borderId="11" xfId="1" applyNumberFormat="1" applyFont="1" applyFill="1" applyBorder="1" applyAlignment="1">
      <alignment horizontal="right"/>
    </xf>
    <xf numFmtId="0" fontId="2" fillId="5" borderId="12" xfId="1" applyNumberFormat="1" applyFont="1" applyFill="1" applyBorder="1"/>
    <xf numFmtId="0" fontId="16" fillId="14" borderId="3" xfId="0" applyNumberFormat="1" applyFont="1" applyFill="1" applyBorder="1"/>
    <xf numFmtId="0" fontId="11" fillId="5" borderId="4" xfId="1" applyNumberFormat="1" applyFont="1" applyFill="1" applyBorder="1"/>
    <xf numFmtId="0" fontId="11" fillId="10" borderId="3" xfId="1" applyNumberFormat="1" applyFont="1" applyFill="1" applyBorder="1"/>
    <xf numFmtId="0" fontId="2" fillId="5" borderId="3" xfId="1" applyNumberFormat="1" applyFont="1" applyFill="1" applyBorder="1"/>
    <xf numFmtId="0" fontId="2" fillId="13" borderId="4" xfId="1" applyNumberFormat="1" applyFont="1" applyFill="1" applyBorder="1"/>
    <xf numFmtId="0" fontId="2" fillId="5" borderId="4" xfId="1" applyNumberFormat="1" applyFont="1" applyFill="1" applyBorder="1" applyAlignment="1">
      <alignment horizontal="center"/>
    </xf>
    <xf numFmtId="0" fontId="2" fillId="5" borderId="3" xfId="0" applyNumberFormat="1" applyFont="1" applyFill="1" applyBorder="1" applyAlignment="1">
      <alignment horizontal="left" vertical="top"/>
    </xf>
    <xf numFmtId="0" fontId="8" fillId="0" borderId="0" xfId="0" applyNumberFormat="1" applyFont="1"/>
    <xf numFmtId="0" fontId="1" fillId="0" borderId="0" xfId="0" applyNumberFormat="1" applyFont="1"/>
    <xf numFmtId="0" fontId="2" fillId="5" borderId="13" xfId="1" applyNumberFormat="1" applyFont="1" applyFill="1" applyBorder="1"/>
    <xf numFmtId="0" fontId="8" fillId="0" borderId="0" xfId="0" applyNumberFormat="1" applyFont="1" applyAlignment="1">
      <alignment horizontal="center" vertical="center"/>
    </xf>
    <xf numFmtId="0" fontId="0" fillId="10" borderId="4" xfId="0" applyNumberFormat="1" applyFill="1" applyBorder="1"/>
    <xf numFmtId="0" fontId="3" fillId="5" borderId="1" xfId="0" applyNumberFormat="1" applyFont="1" applyFill="1" applyBorder="1" applyAlignment="1">
      <alignment horizontal="center"/>
    </xf>
    <xf numFmtId="0" fontId="3" fillId="5" borderId="2" xfId="0" applyNumberFormat="1" applyFont="1" applyFill="1" applyBorder="1" applyAlignment="1">
      <alignment horizontal="center"/>
    </xf>
    <xf numFmtId="0" fontId="3" fillId="5" borderId="3" xfId="0" applyNumberFormat="1" applyFont="1" applyFill="1" applyBorder="1" applyAlignment="1">
      <alignment horizontal="center"/>
    </xf>
    <xf numFmtId="0" fontId="3" fillId="5" borderId="4" xfId="0" applyNumberFormat="1" applyFont="1" applyFill="1" applyBorder="1" applyAlignment="1">
      <alignment horizont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6" xfId="0" applyNumberFormat="1" applyFont="1" applyFill="1" applyBorder="1" applyAlignment="1">
      <alignment horizontal="center" vertical="center"/>
    </xf>
    <xf numFmtId="0" fontId="4" fillId="16" borderId="7" xfId="0" applyNumberFormat="1" applyFont="1" applyFill="1" applyBorder="1" applyAlignment="1">
      <alignment horizontal="center" vertical="center"/>
    </xf>
    <xf numFmtId="0" fontId="5" fillId="16" borderId="8" xfId="0" applyNumberFormat="1" applyFont="1" applyFill="1" applyBorder="1" applyAlignment="1">
      <alignment horizontal="center" vertical="center"/>
    </xf>
    <xf numFmtId="0" fontId="5" fillId="16" borderId="7" xfId="0" applyNumberFormat="1" applyFont="1" applyFill="1" applyBorder="1" applyAlignment="1">
      <alignment horizontal="center" vertical="center"/>
    </xf>
    <xf numFmtId="0" fontId="7" fillId="5" borderId="1" xfId="1" applyNumberFormat="1" applyFont="1" applyFill="1" applyBorder="1"/>
    <xf numFmtId="0" fontId="24" fillId="5" borderId="17" xfId="1" applyNumberFormat="1" applyFont="1" applyFill="1" applyBorder="1" applyProtection="1">
      <protection locked="0"/>
    </xf>
    <xf numFmtId="0" fontId="7" fillId="5" borderId="18" xfId="1" applyNumberFormat="1" applyFont="1" applyFill="1" applyBorder="1"/>
    <xf numFmtId="0" fontId="7" fillId="5" borderId="4" xfId="1" applyNumberFormat="1" applyFont="1" applyFill="1" applyBorder="1"/>
    <xf numFmtId="0" fontId="7" fillId="5" borderId="1" xfId="1" applyNumberFormat="1" applyFont="1" applyFill="1" applyBorder="1" applyAlignment="1">
      <alignment horizontal="left" indent="2"/>
    </xf>
    <xf numFmtId="0" fontId="7" fillId="5" borderId="1" xfId="1" applyNumberFormat="1" applyFont="1" applyFill="1" applyBorder="1" applyAlignment="1">
      <alignment horizontal="right"/>
    </xf>
    <xf numFmtId="0" fontId="7" fillId="2" borderId="4" xfId="1" applyNumberFormat="1" applyFont="1" applyFill="1" applyBorder="1"/>
    <xf numFmtId="0" fontId="7" fillId="5" borderId="10" xfId="1" applyNumberFormat="1" applyFont="1" applyFill="1" applyBorder="1"/>
    <xf numFmtId="0" fontId="16" fillId="5" borderId="3" xfId="1" applyNumberFormat="1" applyFont="1" applyFill="1" applyBorder="1"/>
    <xf numFmtId="0" fontId="16" fillId="5" borderId="3" xfId="0" applyNumberFormat="1" applyFont="1" applyFill="1" applyBorder="1"/>
    <xf numFmtId="0" fontId="7" fillId="5" borderId="11" xfId="1" applyNumberFormat="1" applyFont="1" applyFill="1" applyBorder="1"/>
    <xf numFmtId="0" fontId="7" fillId="5" borderId="12" xfId="1" applyNumberFormat="1" applyFont="1" applyFill="1" applyBorder="1"/>
    <xf numFmtId="0" fontId="7" fillId="5" borderId="4" xfId="1" applyNumberFormat="1" applyFont="1" applyFill="1" applyBorder="1" applyAlignment="1">
      <alignment horizontal="right"/>
    </xf>
    <xf numFmtId="0" fontId="16" fillId="5" borderId="18" xfId="1" applyNumberFormat="1" applyFont="1" applyFill="1" applyBorder="1"/>
    <xf numFmtId="0" fontId="11" fillId="16" borderId="3" xfId="1" applyNumberFormat="1" applyFont="1" applyFill="1" applyBorder="1"/>
    <xf numFmtId="0" fontId="2" fillId="16" borderId="4" xfId="1" applyNumberFormat="1" applyFont="1" applyFill="1" applyBorder="1" applyAlignment="1">
      <alignment horizontal="center"/>
    </xf>
  </cellXfs>
  <cellStyles count="5">
    <cellStyle name="Comma" xfId="1" builtinId="3"/>
    <cellStyle name="Hyperlink" xfId="3" builtinId="8"/>
    <cellStyle name="Normal" xfId="0" builtinId="0"/>
    <cellStyle name="Normal 2" xfId="4" xr:uid="{00000000-0005-0000-0000-000003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mailto:ALBI@NE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hyperlink" Target="mailto:ALBI@NE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hyperlink" Target="mailto:ALBI@NE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hyperlink" Target="mailto:ALBI@NET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ALBI@NET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ALBI@NE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mailto:ALBI@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LBI@NET" TargetMode="Externa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workbookViewId="0">
      <selection activeCell="L20" sqref="L20"/>
    </sheetView>
  </sheetViews>
  <sheetFormatPr defaultRowHeight="14.5"/>
  <cols>
    <col min="1" max="1" width="21.453125" customWidth="1"/>
    <col min="2" max="2" width="14.54296875" style="26" customWidth="1"/>
    <col min="3" max="3" width="19.54296875" style="26" customWidth="1"/>
    <col min="4" max="4" width="12.7265625" style="27" customWidth="1"/>
    <col min="5" max="5" width="15.26953125" style="27" bestFit="1" customWidth="1"/>
    <col min="6" max="6" width="12.26953125" style="26" customWidth="1"/>
    <col min="7" max="7" width="13.453125" customWidth="1"/>
    <col min="8" max="8" width="12.26953125" bestFit="1" customWidth="1"/>
    <col min="9" max="9" width="9.54296875" customWidth="1"/>
    <col min="14" max="14" width="15.26953125" customWidth="1"/>
    <col min="15" max="15" width="16.7265625" customWidth="1"/>
    <col min="16" max="16" width="25.26953125" customWidth="1"/>
    <col min="17" max="17" width="26" bestFit="1" customWidth="1"/>
    <col min="19" max="19" width="33.26953125" bestFit="1" customWidth="1"/>
    <col min="257" max="257" width="21.453125" customWidth="1"/>
    <col min="258" max="258" width="16.453125" customWidth="1"/>
    <col min="259" max="259" width="17.453125" customWidth="1"/>
    <col min="260" max="260" width="14" customWidth="1"/>
    <col min="261" max="261" width="13.54296875" customWidth="1"/>
    <col min="262" max="262" width="12.26953125" customWidth="1"/>
    <col min="263" max="263" width="12.1796875" customWidth="1"/>
    <col min="264" max="264" width="12.26953125" bestFit="1" customWidth="1"/>
    <col min="270" max="270" width="10.54296875" bestFit="1" customWidth="1"/>
    <col min="271" max="271" width="16.7265625" customWidth="1"/>
    <col min="272" max="272" width="27.7265625" customWidth="1"/>
    <col min="273" max="273" width="26" bestFit="1" customWidth="1"/>
    <col min="513" max="513" width="21.453125" customWidth="1"/>
    <col min="514" max="514" width="16.453125" customWidth="1"/>
    <col min="515" max="515" width="17.453125" customWidth="1"/>
    <col min="516" max="516" width="14" customWidth="1"/>
    <col min="517" max="517" width="13.54296875" customWidth="1"/>
    <col min="518" max="518" width="12.26953125" customWidth="1"/>
    <col min="519" max="519" width="12.1796875" customWidth="1"/>
    <col min="520" max="520" width="12.26953125" bestFit="1" customWidth="1"/>
    <col min="526" max="526" width="10.54296875" bestFit="1" customWidth="1"/>
    <col min="527" max="527" width="16.7265625" customWidth="1"/>
    <col min="528" max="528" width="27.7265625" customWidth="1"/>
    <col min="529" max="529" width="26" bestFit="1" customWidth="1"/>
    <col min="769" max="769" width="21.453125" customWidth="1"/>
    <col min="770" max="770" width="16.453125" customWidth="1"/>
    <col min="771" max="771" width="17.453125" customWidth="1"/>
    <col min="772" max="772" width="14" customWidth="1"/>
    <col min="773" max="773" width="13.54296875" customWidth="1"/>
    <col min="774" max="774" width="12.26953125" customWidth="1"/>
    <col min="775" max="775" width="12.1796875" customWidth="1"/>
    <col min="776" max="776" width="12.26953125" bestFit="1" customWidth="1"/>
    <col min="782" max="782" width="10.54296875" bestFit="1" customWidth="1"/>
    <col min="783" max="783" width="16.7265625" customWidth="1"/>
    <col min="784" max="784" width="27.7265625" customWidth="1"/>
    <col min="785" max="785" width="26" bestFit="1" customWidth="1"/>
    <col min="1025" max="1025" width="21.453125" customWidth="1"/>
    <col min="1026" max="1026" width="16.453125" customWidth="1"/>
    <col min="1027" max="1027" width="17.453125" customWidth="1"/>
    <col min="1028" max="1028" width="14" customWidth="1"/>
    <col min="1029" max="1029" width="13.54296875" customWidth="1"/>
    <col min="1030" max="1030" width="12.26953125" customWidth="1"/>
    <col min="1031" max="1031" width="12.1796875" customWidth="1"/>
    <col min="1032" max="1032" width="12.26953125" bestFit="1" customWidth="1"/>
    <col min="1038" max="1038" width="10.54296875" bestFit="1" customWidth="1"/>
    <col min="1039" max="1039" width="16.7265625" customWidth="1"/>
    <col min="1040" max="1040" width="27.7265625" customWidth="1"/>
    <col min="1041" max="1041" width="26" bestFit="1" customWidth="1"/>
    <col min="1281" max="1281" width="21.453125" customWidth="1"/>
    <col min="1282" max="1282" width="16.453125" customWidth="1"/>
    <col min="1283" max="1283" width="17.453125" customWidth="1"/>
    <col min="1284" max="1284" width="14" customWidth="1"/>
    <col min="1285" max="1285" width="13.54296875" customWidth="1"/>
    <col min="1286" max="1286" width="12.26953125" customWidth="1"/>
    <col min="1287" max="1287" width="12.1796875" customWidth="1"/>
    <col min="1288" max="1288" width="12.26953125" bestFit="1" customWidth="1"/>
    <col min="1294" max="1294" width="10.54296875" bestFit="1" customWidth="1"/>
    <col min="1295" max="1295" width="16.7265625" customWidth="1"/>
    <col min="1296" max="1296" width="27.7265625" customWidth="1"/>
    <col min="1297" max="1297" width="26" bestFit="1" customWidth="1"/>
    <col min="1537" max="1537" width="21.453125" customWidth="1"/>
    <col min="1538" max="1538" width="16.453125" customWidth="1"/>
    <col min="1539" max="1539" width="17.453125" customWidth="1"/>
    <col min="1540" max="1540" width="14" customWidth="1"/>
    <col min="1541" max="1541" width="13.54296875" customWidth="1"/>
    <col min="1542" max="1542" width="12.26953125" customWidth="1"/>
    <col min="1543" max="1543" width="12.1796875" customWidth="1"/>
    <col min="1544" max="1544" width="12.26953125" bestFit="1" customWidth="1"/>
    <col min="1550" max="1550" width="10.54296875" bestFit="1" customWidth="1"/>
    <col min="1551" max="1551" width="16.7265625" customWidth="1"/>
    <col min="1552" max="1552" width="27.7265625" customWidth="1"/>
    <col min="1553" max="1553" width="26" bestFit="1" customWidth="1"/>
    <col min="1793" max="1793" width="21.453125" customWidth="1"/>
    <col min="1794" max="1794" width="16.453125" customWidth="1"/>
    <col min="1795" max="1795" width="17.453125" customWidth="1"/>
    <col min="1796" max="1796" width="14" customWidth="1"/>
    <col min="1797" max="1797" width="13.54296875" customWidth="1"/>
    <col min="1798" max="1798" width="12.26953125" customWidth="1"/>
    <col min="1799" max="1799" width="12.1796875" customWidth="1"/>
    <col min="1800" max="1800" width="12.26953125" bestFit="1" customWidth="1"/>
    <col min="1806" max="1806" width="10.54296875" bestFit="1" customWidth="1"/>
    <col min="1807" max="1807" width="16.7265625" customWidth="1"/>
    <col min="1808" max="1808" width="27.7265625" customWidth="1"/>
    <col min="1809" max="1809" width="26" bestFit="1" customWidth="1"/>
    <col min="2049" max="2049" width="21.453125" customWidth="1"/>
    <col min="2050" max="2050" width="16.453125" customWidth="1"/>
    <col min="2051" max="2051" width="17.453125" customWidth="1"/>
    <col min="2052" max="2052" width="14" customWidth="1"/>
    <col min="2053" max="2053" width="13.54296875" customWidth="1"/>
    <col min="2054" max="2054" width="12.26953125" customWidth="1"/>
    <col min="2055" max="2055" width="12.1796875" customWidth="1"/>
    <col min="2056" max="2056" width="12.26953125" bestFit="1" customWidth="1"/>
    <col min="2062" max="2062" width="10.54296875" bestFit="1" customWidth="1"/>
    <col min="2063" max="2063" width="16.7265625" customWidth="1"/>
    <col min="2064" max="2064" width="27.7265625" customWidth="1"/>
    <col min="2065" max="2065" width="26" bestFit="1" customWidth="1"/>
    <col min="2305" max="2305" width="21.453125" customWidth="1"/>
    <col min="2306" max="2306" width="16.453125" customWidth="1"/>
    <col min="2307" max="2307" width="17.453125" customWidth="1"/>
    <col min="2308" max="2308" width="14" customWidth="1"/>
    <col min="2309" max="2309" width="13.54296875" customWidth="1"/>
    <col min="2310" max="2310" width="12.26953125" customWidth="1"/>
    <col min="2311" max="2311" width="12.1796875" customWidth="1"/>
    <col min="2312" max="2312" width="12.26953125" bestFit="1" customWidth="1"/>
    <col min="2318" max="2318" width="10.54296875" bestFit="1" customWidth="1"/>
    <col min="2319" max="2319" width="16.7265625" customWidth="1"/>
    <col min="2320" max="2320" width="27.7265625" customWidth="1"/>
    <col min="2321" max="2321" width="26" bestFit="1" customWidth="1"/>
    <col min="2561" max="2561" width="21.453125" customWidth="1"/>
    <col min="2562" max="2562" width="16.453125" customWidth="1"/>
    <col min="2563" max="2563" width="17.453125" customWidth="1"/>
    <col min="2564" max="2564" width="14" customWidth="1"/>
    <col min="2565" max="2565" width="13.54296875" customWidth="1"/>
    <col min="2566" max="2566" width="12.26953125" customWidth="1"/>
    <col min="2567" max="2567" width="12.1796875" customWidth="1"/>
    <col min="2568" max="2568" width="12.26953125" bestFit="1" customWidth="1"/>
    <col min="2574" max="2574" width="10.54296875" bestFit="1" customWidth="1"/>
    <col min="2575" max="2575" width="16.7265625" customWidth="1"/>
    <col min="2576" max="2576" width="27.7265625" customWidth="1"/>
    <col min="2577" max="2577" width="26" bestFit="1" customWidth="1"/>
    <col min="2817" max="2817" width="21.453125" customWidth="1"/>
    <col min="2818" max="2818" width="16.453125" customWidth="1"/>
    <col min="2819" max="2819" width="17.453125" customWidth="1"/>
    <col min="2820" max="2820" width="14" customWidth="1"/>
    <col min="2821" max="2821" width="13.54296875" customWidth="1"/>
    <col min="2822" max="2822" width="12.26953125" customWidth="1"/>
    <col min="2823" max="2823" width="12.1796875" customWidth="1"/>
    <col min="2824" max="2824" width="12.26953125" bestFit="1" customWidth="1"/>
    <col min="2830" max="2830" width="10.54296875" bestFit="1" customWidth="1"/>
    <col min="2831" max="2831" width="16.7265625" customWidth="1"/>
    <col min="2832" max="2832" width="27.7265625" customWidth="1"/>
    <col min="2833" max="2833" width="26" bestFit="1" customWidth="1"/>
    <col min="3073" max="3073" width="21.453125" customWidth="1"/>
    <col min="3074" max="3074" width="16.453125" customWidth="1"/>
    <col min="3075" max="3075" width="17.453125" customWidth="1"/>
    <col min="3076" max="3076" width="14" customWidth="1"/>
    <col min="3077" max="3077" width="13.54296875" customWidth="1"/>
    <col min="3078" max="3078" width="12.26953125" customWidth="1"/>
    <col min="3079" max="3079" width="12.1796875" customWidth="1"/>
    <col min="3080" max="3080" width="12.26953125" bestFit="1" customWidth="1"/>
    <col min="3086" max="3086" width="10.54296875" bestFit="1" customWidth="1"/>
    <col min="3087" max="3087" width="16.7265625" customWidth="1"/>
    <col min="3088" max="3088" width="27.7265625" customWidth="1"/>
    <col min="3089" max="3089" width="26" bestFit="1" customWidth="1"/>
    <col min="3329" max="3329" width="21.453125" customWidth="1"/>
    <col min="3330" max="3330" width="16.453125" customWidth="1"/>
    <col min="3331" max="3331" width="17.453125" customWidth="1"/>
    <col min="3332" max="3332" width="14" customWidth="1"/>
    <col min="3333" max="3333" width="13.54296875" customWidth="1"/>
    <col min="3334" max="3334" width="12.26953125" customWidth="1"/>
    <col min="3335" max="3335" width="12.1796875" customWidth="1"/>
    <col min="3336" max="3336" width="12.26953125" bestFit="1" customWidth="1"/>
    <col min="3342" max="3342" width="10.54296875" bestFit="1" customWidth="1"/>
    <col min="3343" max="3343" width="16.7265625" customWidth="1"/>
    <col min="3344" max="3344" width="27.7265625" customWidth="1"/>
    <col min="3345" max="3345" width="26" bestFit="1" customWidth="1"/>
    <col min="3585" max="3585" width="21.453125" customWidth="1"/>
    <col min="3586" max="3586" width="16.453125" customWidth="1"/>
    <col min="3587" max="3587" width="17.453125" customWidth="1"/>
    <col min="3588" max="3588" width="14" customWidth="1"/>
    <col min="3589" max="3589" width="13.54296875" customWidth="1"/>
    <col min="3590" max="3590" width="12.26953125" customWidth="1"/>
    <col min="3591" max="3591" width="12.1796875" customWidth="1"/>
    <col min="3592" max="3592" width="12.26953125" bestFit="1" customWidth="1"/>
    <col min="3598" max="3598" width="10.54296875" bestFit="1" customWidth="1"/>
    <col min="3599" max="3599" width="16.7265625" customWidth="1"/>
    <col min="3600" max="3600" width="27.7265625" customWidth="1"/>
    <col min="3601" max="3601" width="26" bestFit="1" customWidth="1"/>
    <col min="3841" max="3841" width="21.453125" customWidth="1"/>
    <col min="3842" max="3842" width="16.453125" customWidth="1"/>
    <col min="3843" max="3843" width="17.453125" customWidth="1"/>
    <col min="3844" max="3844" width="14" customWidth="1"/>
    <col min="3845" max="3845" width="13.54296875" customWidth="1"/>
    <col min="3846" max="3846" width="12.26953125" customWidth="1"/>
    <col min="3847" max="3847" width="12.1796875" customWidth="1"/>
    <col min="3848" max="3848" width="12.26953125" bestFit="1" customWidth="1"/>
    <col min="3854" max="3854" width="10.54296875" bestFit="1" customWidth="1"/>
    <col min="3855" max="3855" width="16.7265625" customWidth="1"/>
    <col min="3856" max="3856" width="27.7265625" customWidth="1"/>
    <col min="3857" max="3857" width="26" bestFit="1" customWidth="1"/>
    <col min="4097" max="4097" width="21.453125" customWidth="1"/>
    <col min="4098" max="4098" width="16.453125" customWidth="1"/>
    <col min="4099" max="4099" width="17.453125" customWidth="1"/>
    <col min="4100" max="4100" width="14" customWidth="1"/>
    <col min="4101" max="4101" width="13.54296875" customWidth="1"/>
    <col min="4102" max="4102" width="12.26953125" customWidth="1"/>
    <col min="4103" max="4103" width="12.1796875" customWidth="1"/>
    <col min="4104" max="4104" width="12.26953125" bestFit="1" customWidth="1"/>
    <col min="4110" max="4110" width="10.54296875" bestFit="1" customWidth="1"/>
    <col min="4111" max="4111" width="16.7265625" customWidth="1"/>
    <col min="4112" max="4112" width="27.7265625" customWidth="1"/>
    <col min="4113" max="4113" width="26" bestFit="1" customWidth="1"/>
    <col min="4353" max="4353" width="21.453125" customWidth="1"/>
    <col min="4354" max="4354" width="16.453125" customWidth="1"/>
    <col min="4355" max="4355" width="17.453125" customWidth="1"/>
    <col min="4356" max="4356" width="14" customWidth="1"/>
    <col min="4357" max="4357" width="13.54296875" customWidth="1"/>
    <col min="4358" max="4358" width="12.26953125" customWidth="1"/>
    <col min="4359" max="4359" width="12.1796875" customWidth="1"/>
    <col min="4360" max="4360" width="12.26953125" bestFit="1" customWidth="1"/>
    <col min="4366" max="4366" width="10.54296875" bestFit="1" customWidth="1"/>
    <col min="4367" max="4367" width="16.7265625" customWidth="1"/>
    <col min="4368" max="4368" width="27.7265625" customWidth="1"/>
    <col min="4369" max="4369" width="26" bestFit="1" customWidth="1"/>
    <col min="4609" max="4609" width="21.453125" customWidth="1"/>
    <col min="4610" max="4610" width="16.453125" customWidth="1"/>
    <col min="4611" max="4611" width="17.453125" customWidth="1"/>
    <col min="4612" max="4612" width="14" customWidth="1"/>
    <col min="4613" max="4613" width="13.54296875" customWidth="1"/>
    <col min="4614" max="4614" width="12.26953125" customWidth="1"/>
    <col min="4615" max="4615" width="12.1796875" customWidth="1"/>
    <col min="4616" max="4616" width="12.26953125" bestFit="1" customWidth="1"/>
    <col min="4622" max="4622" width="10.54296875" bestFit="1" customWidth="1"/>
    <col min="4623" max="4623" width="16.7265625" customWidth="1"/>
    <col min="4624" max="4624" width="27.7265625" customWidth="1"/>
    <col min="4625" max="4625" width="26" bestFit="1" customWidth="1"/>
    <col min="4865" max="4865" width="21.453125" customWidth="1"/>
    <col min="4866" max="4866" width="16.453125" customWidth="1"/>
    <col min="4867" max="4867" width="17.453125" customWidth="1"/>
    <col min="4868" max="4868" width="14" customWidth="1"/>
    <col min="4869" max="4869" width="13.54296875" customWidth="1"/>
    <col min="4870" max="4870" width="12.26953125" customWidth="1"/>
    <col min="4871" max="4871" width="12.1796875" customWidth="1"/>
    <col min="4872" max="4872" width="12.26953125" bestFit="1" customWidth="1"/>
    <col min="4878" max="4878" width="10.54296875" bestFit="1" customWidth="1"/>
    <col min="4879" max="4879" width="16.7265625" customWidth="1"/>
    <col min="4880" max="4880" width="27.7265625" customWidth="1"/>
    <col min="4881" max="4881" width="26" bestFit="1" customWidth="1"/>
    <col min="5121" max="5121" width="21.453125" customWidth="1"/>
    <col min="5122" max="5122" width="16.453125" customWidth="1"/>
    <col min="5123" max="5123" width="17.453125" customWidth="1"/>
    <col min="5124" max="5124" width="14" customWidth="1"/>
    <col min="5125" max="5125" width="13.54296875" customWidth="1"/>
    <col min="5126" max="5126" width="12.26953125" customWidth="1"/>
    <col min="5127" max="5127" width="12.1796875" customWidth="1"/>
    <col min="5128" max="5128" width="12.26953125" bestFit="1" customWidth="1"/>
    <col min="5134" max="5134" width="10.54296875" bestFit="1" customWidth="1"/>
    <col min="5135" max="5135" width="16.7265625" customWidth="1"/>
    <col min="5136" max="5136" width="27.7265625" customWidth="1"/>
    <col min="5137" max="5137" width="26" bestFit="1" customWidth="1"/>
    <col min="5377" max="5377" width="21.453125" customWidth="1"/>
    <col min="5378" max="5378" width="16.453125" customWidth="1"/>
    <col min="5379" max="5379" width="17.453125" customWidth="1"/>
    <col min="5380" max="5380" width="14" customWidth="1"/>
    <col min="5381" max="5381" width="13.54296875" customWidth="1"/>
    <col min="5382" max="5382" width="12.26953125" customWidth="1"/>
    <col min="5383" max="5383" width="12.1796875" customWidth="1"/>
    <col min="5384" max="5384" width="12.26953125" bestFit="1" customWidth="1"/>
    <col min="5390" max="5390" width="10.54296875" bestFit="1" customWidth="1"/>
    <col min="5391" max="5391" width="16.7265625" customWidth="1"/>
    <col min="5392" max="5392" width="27.7265625" customWidth="1"/>
    <col min="5393" max="5393" width="26" bestFit="1" customWidth="1"/>
    <col min="5633" max="5633" width="21.453125" customWidth="1"/>
    <col min="5634" max="5634" width="16.453125" customWidth="1"/>
    <col min="5635" max="5635" width="17.453125" customWidth="1"/>
    <col min="5636" max="5636" width="14" customWidth="1"/>
    <col min="5637" max="5637" width="13.54296875" customWidth="1"/>
    <col min="5638" max="5638" width="12.26953125" customWidth="1"/>
    <col min="5639" max="5639" width="12.1796875" customWidth="1"/>
    <col min="5640" max="5640" width="12.26953125" bestFit="1" customWidth="1"/>
    <col min="5646" max="5646" width="10.54296875" bestFit="1" customWidth="1"/>
    <col min="5647" max="5647" width="16.7265625" customWidth="1"/>
    <col min="5648" max="5648" width="27.7265625" customWidth="1"/>
    <col min="5649" max="5649" width="26" bestFit="1" customWidth="1"/>
    <col min="5889" max="5889" width="21.453125" customWidth="1"/>
    <col min="5890" max="5890" width="16.453125" customWidth="1"/>
    <col min="5891" max="5891" width="17.453125" customWidth="1"/>
    <col min="5892" max="5892" width="14" customWidth="1"/>
    <col min="5893" max="5893" width="13.54296875" customWidth="1"/>
    <col min="5894" max="5894" width="12.26953125" customWidth="1"/>
    <col min="5895" max="5895" width="12.1796875" customWidth="1"/>
    <col min="5896" max="5896" width="12.26953125" bestFit="1" customWidth="1"/>
    <col min="5902" max="5902" width="10.54296875" bestFit="1" customWidth="1"/>
    <col min="5903" max="5903" width="16.7265625" customWidth="1"/>
    <col min="5904" max="5904" width="27.7265625" customWidth="1"/>
    <col min="5905" max="5905" width="26" bestFit="1" customWidth="1"/>
    <col min="6145" max="6145" width="21.453125" customWidth="1"/>
    <col min="6146" max="6146" width="16.453125" customWidth="1"/>
    <col min="6147" max="6147" width="17.453125" customWidth="1"/>
    <col min="6148" max="6148" width="14" customWidth="1"/>
    <col min="6149" max="6149" width="13.54296875" customWidth="1"/>
    <col min="6150" max="6150" width="12.26953125" customWidth="1"/>
    <col min="6151" max="6151" width="12.1796875" customWidth="1"/>
    <col min="6152" max="6152" width="12.26953125" bestFit="1" customWidth="1"/>
    <col min="6158" max="6158" width="10.54296875" bestFit="1" customWidth="1"/>
    <col min="6159" max="6159" width="16.7265625" customWidth="1"/>
    <col min="6160" max="6160" width="27.7265625" customWidth="1"/>
    <col min="6161" max="6161" width="26" bestFit="1" customWidth="1"/>
    <col min="6401" max="6401" width="21.453125" customWidth="1"/>
    <col min="6402" max="6402" width="16.453125" customWidth="1"/>
    <col min="6403" max="6403" width="17.453125" customWidth="1"/>
    <col min="6404" max="6404" width="14" customWidth="1"/>
    <col min="6405" max="6405" width="13.54296875" customWidth="1"/>
    <col min="6406" max="6406" width="12.26953125" customWidth="1"/>
    <col min="6407" max="6407" width="12.1796875" customWidth="1"/>
    <col min="6408" max="6408" width="12.26953125" bestFit="1" customWidth="1"/>
    <col min="6414" max="6414" width="10.54296875" bestFit="1" customWidth="1"/>
    <col min="6415" max="6415" width="16.7265625" customWidth="1"/>
    <col min="6416" max="6416" width="27.7265625" customWidth="1"/>
    <col min="6417" max="6417" width="26" bestFit="1" customWidth="1"/>
    <col min="6657" max="6657" width="21.453125" customWidth="1"/>
    <col min="6658" max="6658" width="16.453125" customWidth="1"/>
    <col min="6659" max="6659" width="17.453125" customWidth="1"/>
    <col min="6660" max="6660" width="14" customWidth="1"/>
    <col min="6661" max="6661" width="13.54296875" customWidth="1"/>
    <col min="6662" max="6662" width="12.26953125" customWidth="1"/>
    <col min="6663" max="6663" width="12.1796875" customWidth="1"/>
    <col min="6664" max="6664" width="12.26953125" bestFit="1" customWidth="1"/>
    <col min="6670" max="6670" width="10.54296875" bestFit="1" customWidth="1"/>
    <col min="6671" max="6671" width="16.7265625" customWidth="1"/>
    <col min="6672" max="6672" width="27.7265625" customWidth="1"/>
    <col min="6673" max="6673" width="26" bestFit="1" customWidth="1"/>
    <col min="6913" max="6913" width="21.453125" customWidth="1"/>
    <col min="6914" max="6914" width="16.453125" customWidth="1"/>
    <col min="6915" max="6915" width="17.453125" customWidth="1"/>
    <col min="6916" max="6916" width="14" customWidth="1"/>
    <col min="6917" max="6917" width="13.54296875" customWidth="1"/>
    <col min="6918" max="6918" width="12.26953125" customWidth="1"/>
    <col min="6919" max="6919" width="12.1796875" customWidth="1"/>
    <col min="6920" max="6920" width="12.26953125" bestFit="1" customWidth="1"/>
    <col min="6926" max="6926" width="10.54296875" bestFit="1" customWidth="1"/>
    <col min="6927" max="6927" width="16.7265625" customWidth="1"/>
    <col min="6928" max="6928" width="27.7265625" customWidth="1"/>
    <col min="6929" max="6929" width="26" bestFit="1" customWidth="1"/>
    <col min="7169" max="7169" width="21.453125" customWidth="1"/>
    <col min="7170" max="7170" width="16.453125" customWidth="1"/>
    <col min="7171" max="7171" width="17.453125" customWidth="1"/>
    <col min="7172" max="7172" width="14" customWidth="1"/>
    <col min="7173" max="7173" width="13.54296875" customWidth="1"/>
    <col min="7174" max="7174" width="12.26953125" customWidth="1"/>
    <col min="7175" max="7175" width="12.1796875" customWidth="1"/>
    <col min="7176" max="7176" width="12.26953125" bestFit="1" customWidth="1"/>
    <col min="7182" max="7182" width="10.54296875" bestFit="1" customWidth="1"/>
    <col min="7183" max="7183" width="16.7265625" customWidth="1"/>
    <col min="7184" max="7184" width="27.7265625" customWidth="1"/>
    <col min="7185" max="7185" width="26" bestFit="1" customWidth="1"/>
    <col min="7425" max="7425" width="21.453125" customWidth="1"/>
    <col min="7426" max="7426" width="16.453125" customWidth="1"/>
    <col min="7427" max="7427" width="17.453125" customWidth="1"/>
    <col min="7428" max="7428" width="14" customWidth="1"/>
    <col min="7429" max="7429" width="13.54296875" customWidth="1"/>
    <col min="7430" max="7430" width="12.26953125" customWidth="1"/>
    <col min="7431" max="7431" width="12.1796875" customWidth="1"/>
    <col min="7432" max="7432" width="12.26953125" bestFit="1" customWidth="1"/>
    <col min="7438" max="7438" width="10.54296875" bestFit="1" customWidth="1"/>
    <col min="7439" max="7439" width="16.7265625" customWidth="1"/>
    <col min="7440" max="7440" width="27.7265625" customWidth="1"/>
    <col min="7441" max="7441" width="26" bestFit="1" customWidth="1"/>
    <col min="7681" max="7681" width="21.453125" customWidth="1"/>
    <col min="7682" max="7682" width="16.453125" customWidth="1"/>
    <col min="7683" max="7683" width="17.453125" customWidth="1"/>
    <col min="7684" max="7684" width="14" customWidth="1"/>
    <col min="7685" max="7685" width="13.54296875" customWidth="1"/>
    <col min="7686" max="7686" width="12.26953125" customWidth="1"/>
    <col min="7687" max="7687" width="12.1796875" customWidth="1"/>
    <col min="7688" max="7688" width="12.26953125" bestFit="1" customWidth="1"/>
    <col min="7694" max="7694" width="10.54296875" bestFit="1" customWidth="1"/>
    <col min="7695" max="7695" width="16.7265625" customWidth="1"/>
    <col min="7696" max="7696" width="27.7265625" customWidth="1"/>
    <col min="7697" max="7697" width="26" bestFit="1" customWidth="1"/>
    <col min="7937" max="7937" width="21.453125" customWidth="1"/>
    <col min="7938" max="7938" width="16.453125" customWidth="1"/>
    <col min="7939" max="7939" width="17.453125" customWidth="1"/>
    <col min="7940" max="7940" width="14" customWidth="1"/>
    <col min="7941" max="7941" width="13.54296875" customWidth="1"/>
    <col min="7942" max="7942" width="12.26953125" customWidth="1"/>
    <col min="7943" max="7943" width="12.1796875" customWidth="1"/>
    <col min="7944" max="7944" width="12.26953125" bestFit="1" customWidth="1"/>
    <col min="7950" max="7950" width="10.54296875" bestFit="1" customWidth="1"/>
    <col min="7951" max="7951" width="16.7265625" customWidth="1"/>
    <col min="7952" max="7952" width="27.7265625" customWidth="1"/>
    <col min="7953" max="7953" width="26" bestFit="1" customWidth="1"/>
    <col min="8193" max="8193" width="21.453125" customWidth="1"/>
    <col min="8194" max="8194" width="16.453125" customWidth="1"/>
    <col min="8195" max="8195" width="17.453125" customWidth="1"/>
    <col min="8196" max="8196" width="14" customWidth="1"/>
    <col min="8197" max="8197" width="13.54296875" customWidth="1"/>
    <col min="8198" max="8198" width="12.26953125" customWidth="1"/>
    <col min="8199" max="8199" width="12.1796875" customWidth="1"/>
    <col min="8200" max="8200" width="12.26953125" bestFit="1" customWidth="1"/>
    <col min="8206" max="8206" width="10.54296875" bestFit="1" customWidth="1"/>
    <col min="8207" max="8207" width="16.7265625" customWidth="1"/>
    <col min="8208" max="8208" width="27.7265625" customWidth="1"/>
    <col min="8209" max="8209" width="26" bestFit="1" customWidth="1"/>
    <col min="8449" max="8449" width="21.453125" customWidth="1"/>
    <col min="8450" max="8450" width="16.453125" customWidth="1"/>
    <col min="8451" max="8451" width="17.453125" customWidth="1"/>
    <col min="8452" max="8452" width="14" customWidth="1"/>
    <col min="8453" max="8453" width="13.54296875" customWidth="1"/>
    <col min="8454" max="8454" width="12.26953125" customWidth="1"/>
    <col min="8455" max="8455" width="12.1796875" customWidth="1"/>
    <col min="8456" max="8456" width="12.26953125" bestFit="1" customWidth="1"/>
    <col min="8462" max="8462" width="10.54296875" bestFit="1" customWidth="1"/>
    <col min="8463" max="8463" width="16.7265625" customWidth="1"/>
    <col min="8464" max="8464" width="27.7265625" customWidth="1"/>
    <col min="8465" max="8465" width="26" bestFit="1" customWidth="1"/>
    <col min="8705" max="8705" width="21.453125" customWidth="1"/>
    <col min="8706" max="8706" width="16.453125" customWidth="1"/>
    <col min="8707" max="8707" width="17.453125" customWidth="1"/>
    <col min="8708" max="8708" width="14" customWidth="1"/>
    <col min="8709" max="8709" width="13.54296875" customWidth="1"/>
    <col min="8710" max="8710" width="12.26953125" customWidth="1"/>
    <col min="8711" max="8711" width="12.1796875" customWidth="1"/>
    <col min="8712" max="8712" width="12.26953125" bestFit="1" customWidth="1"/>
    <col min="8718" max="8718" width="10.54296875" bestFit="1" customWidth="1"/>
    <col min="8719" max="8719" width="16.7265625" customWidth="1"/>
    <col min="8720" max="8720" width="27.7265625" customWidth="1"/>
    <col min="8721" max="8721" width="26" bestFit="1" customWidth="1"/>
    <col min="8961" max="8961" width="21.453125" customWidth="1"/>
    <col min="8962" max="8962" width="16.453125" customWidth="1"/>
    <col min="8963" max="8963" width="17.453125" customWidth="1"/>
    <col min="8964" max="8964" width="14" customWidth="1"/>
    <col min="8965" max="8965" width="13.54296875" customWidth="1"/>
    <col min="8966" max="8966" width="12.26953125" customWidth="1"/>
    <col min="8967" max="8967" width="12.1796875" customWidth="1"/>
    <col min="8968" max="8968" width="12.26953125" bestFit="1" customWidth="1"/>
    <col min="8974" max="8974" width="10.54296875" bestFit="1" customWidth="1"/>
    <col min="8975" max="8975" width="16.7265625" customWidth="1"/>
    <col min="8976" max="8976" width="27.7265625" customWidth="1"/>
    <col min="8977" max="8977" width="26" bestFit="1" customWidth="1"/>
    <col min="9217" max="9217" width="21.453125" customWidth="1"/>
    <col min="9218" max="9218" width="16.453125" customWidth="1"/>
    <col min="9219" max="9219" width="17.453125" customWidth="1"/>
    <col min="9220" max="9220" width="14" customWidth="1"/>
    <col min="9221" max="9221" width="13.54296875" customWidth="1"/>
    <col min="9222" max="9222" width="12.26953125" customWidth="1"/>
    <col min="9223" max="9223" width="12.1796875" customWidth="1"/>
    <col min="9224" max="9224" width="12.26953125" bestFit="1" customWidth="1"/>
    <col min="9230" max="9230" width="10.54296875" bestFit="1" customWidth="1"/>
    <col min="9231" max="9231" width="16.7265625" customWidth="1"/>
    <col min="9232" max="9232" width="27.7265625" customWidth="1"/>
    <col min="9233" max="9233" width="26" bestFit="1" customWidth="1"/>
    <col min="9473" max="9473" width="21.453125" customWidth="1"/>
    <col min="9474" max="9474" width="16.453125" customWidth="1"/>
    <col min="9475" max="9475" width="17.453125" customWidth="1"/>
    <col min="9476" max="9476" width="14" customWidth="1"/>
    <col min="9477" max="9477" width="13.54296875" customWidth="1"/>
    <col min="9478" max="9478" width="12.26953125" customWidth="1"/>
    <col min="9479" max="9479" width="12.1796875" customWidth="1"/>
    <col min="9480" max="9480" width="12.26953125" bestFit="1" customWidth="1"/>
    <col min="9486" max="9486" width="10.54296875" bestFit="1" customWidth="1"/>
    <col min="9487" max="9487" width="16.7265625" customWidth="1"/>
    <col min="9488" max="9488" width="27.7265625" customWidth="1"/>
    <col min="9489" max="9489" width="26" bestFit="1" customWidth="1"/>
    <col min="9729" max="9729" width="21.453125" customWidth="1"/>
    <col min="9730" max="9730" width="16.453125" customWidth="1"/>
    <col min="9731" max="9731" width="17.453125" customWidth="1"/>
    <col min="9732" max="9732" width="14" customWidth="1"/>
    <col min="9733" max="9733" width="13.54296875" customWidth="1"/>
    <col min="9734" max="9734" width="12.26953125" customWidth="1"/>
    <col min="9735" max="9735" width="12.1796875" customWidth="1"/>
    <col min="9736" max="9736" width="12.26953125" bestFit="1" customWidth="1"/>
    <col min="9742" max="9742" width="10.54296875" bestFit="1" customWidth="1"/>
    <col min="9743" max="9743" width="16.7265625" customWidth="1"/>
    <col min="9744" max="9744" width="27.7265625" customWidth="1"/>
    <col min="9745" max="9745" width="26" bestFit="1" customWidth="1"/>
    <col min="9985" max="9985" width="21.453125" customWidth="1"/>
    <col min="9986" max="9986" width="16.453125" customWidth="1"/>
    <col min="9987" max="9987" width="17.453125" customWidth="1"/>
    <col min="9988" max="9988" width="14" customWidth="1"/>
    <col min="9989" max="9989" width="13.54296875" customWidth="1"/>
    <col min="9990" max="9990" width="12.26953125" customWidth="1"/>
    <col min="9991" max="9991" width="12.1796875" customWidth="1"/>
    <col min="9992" max="9992" width="12.26953125" bestFit="1" customWidth="1"/>
    <col min="9998" max="9998" width="10.54296875" bestFit="1" customWidth="1"/>
    <col min="9999" max="9999" width="16.7265625" customWidth="1"/>
    <col min="10000" max="10000" width="27.7265625" customWidth="1"/>
    <col min="10001" max="10001" width="26" bestFit="1" customWidth="1"/>
    <col min="10241" max="10241" width="21.453125" customWidth="1"/>
    <col min="10242" max="10242" width="16.453125" customWidth="1"/>
    <col min="10243" max="10243" width="17.453125" customWidth="1"/>
    <col min="10244" max="10244" width="14" customWidth="1"/>
    <col min="10245" max="10245" width="13.54296875" customWidth="1"/>
    <col min="10246" max="10246" width="12.26953125" customWidth="1"/>
    <col min="10247" max="10247" width="12.1796875" customWidth="1"/>
    <col min="10248" max="10248" width="12.26953125" bestFit="1" customWidth="1"/>
    <col min="10254" max="10254" width="10.54296875" bestFit="1" customWidth="1"/>
    <col min="10255" max="10255" width="16.7265625" customWidth="1"/>
    <col min="10256" max="10256" width="27.7265625" customWidth="1"/>
    <col min="10257" max="10257" width="26" bestFit="1" customWidth="1"/>
    <col min="10497" max="10497" width="21.453125" customWidth="1"/>
    <col min="10498" max="10498" width="16.453125" customWidth="1"/>
    <col min="10499" max="10499" width="17.453125" customWidth="1"/>
    <col min="10500" max="10500" width="14" customWidth="1"/>
    <col min="10501" max="10501" width="13.54296875" customWidth="1"/>
    <col min="10502" max="10502" width="12.26953125" customWidth="1"/>
    <col min="10503" max="10503" width="12.1796875" customWidth="1"/>
    <col min="10504" max="10504" width="12.26953125" bestFit="1" customWidth="1"/>
    <col min="10510" max="10510" width="10.54296875" bestFit="1" customWidth="1"/>
    <col min="10511" max="10511" width="16.7265625" customWidth="1"/>
    <col min="10512" max="10512" width="27.7265625" customWidth="1"/>
    <col min="10513" max="10513" width="26" bestFit="1" customWidth="1"/>
    <col min="10753" max="10753" width="21.453125" customWidth="1"/>
    <col min="10754" max="10754" width="16.453125" customWidth="1"/>
    <col min="10755" max="10755" width="17.453125" customWidth="1"/>
    <col min="10756" max="10756" width="14" customWidth="1"/>
    <col min="10757" max="10757" width="13.54296875" customWidth="1"/>
    <col min="10758" max="10758" width="12.26953125" customWidth="1"/>
    <col min="10759" max="10759" width="12.1796875" customWidth="1"/>
    <col min="10760" max="10760" width="12.26953125" bestFit="1" customWidth="1"/>
    <col min="10766" max="10766" width="10.54296875" bestFit="1" customWidth="1"/>
    <col min="10767" max="10767" width="16.7265625" customWidth="1"/>
    <col min="10768" max="10768" width="27.7265625" customWidth="1"/>
    <col min="10769" max="10769" width="26" bestFit="1" customWidth="1"/>
    <col min="11009" max="11009" width="21.453125" customWidth="1"/>
    <col min="11010" max="11010" width="16.453125" customWidth="1"/>
    <col min="11011" max="11011" width="17.453125" customWidth="1"/>
    <col min="11012" max="11012" width="14" customWidth="1"/>
    <col min="11013" max="11013" width="13.54296875" customWidth="1"/>
    <col min="11014" max="11014" width="12.26953125" customWidth="1"/>
    <col min="11015" max="11015" width="12.1796875" customWidth="1"/>
    <col min="11016" max="11016" width="12.26953125" bestFit="1" customWidth="1"/>
    <col min="11022" max="11022" width="10.54296875" bestFit="1" customWidth="1"/>
    <col min="11023" max="11023" width="16.7265625" customWidth="1"/>
    <col min="11024" max="11024" width="27.7265625" customWidth="1"/>
    <col min="11025" max="11025" width="26" bestFit="1" customWidth="1"/>
    <col min="11265" max="11265" width="21.453125" customWidth="1"/>
    <col min="11266" max="11266" width="16.453125" customWidth="1"/>
    <col min="11267" max="11267" width="17.453125" customWidth="1"/>
    <col min="11268" max="11268" width="14" customWidth="1"/>
    <col min="11269" max="11269" width="13.54296875" customWidth="1"/>
    <col min="11270" max="11270" width="12.26953125" customWidth="1"/>
    <col min="11271" max="11271" width="12.1796875" customWidth="1"/>
    <col min="11272" max="11272" width="12.26953125" bestFit="1" customWidth="1"/>
    <col min="11278" max="11278" width="10.54296875" bestFit="1" customWidth="1"/>
    <col min="11279" max="11279" width="16.7265625" customWidth="1"/>
    <col min="11280" max="11280" width="27.7265625" customWidth="1"/>
    <col min="11281" max="11281" width="26" bestFit="1" customWidth="1"/>
    <col min="11521" max="11521" width="21.453125" customWidth="1"/>
    <col min="11522" max="11522" width="16.453125" customWidth="1"/>
    <col min="11523" max="11523" width="17.453125" customWidth="1"/>
    <col min="11524" max="11524" width="14" customWidth="1"/>
    <col min="11525" max="11525" width="13.54296875" customWidth="1"/>
    <col min="11526" max="11526" width="12.26953125" customWidth="1"/>
    <col min="11527" max="11527" width="12.1796875" customWidth="1"/>
    <col min="11528" max="11528" width="12.26953125" bestFit="1" customWidth="1"/>
    <col min="11534" max="11534" width="10.54296875" bestFit="1" customWidth="1"/>
    <col min="11535" max="11535" width="16.7265625" customWidth="1"/>
    <col min="11536" max="11536" width="27.7265625" customWidth="1"/>
    <col min="11537" max="11537" width="26" bestFit="1" customWidth="1"/>
    <col min="11777" max="11777" width="21.453125" customWidth="1"/>
    <col min="11778" max="11778" width="16.453125" customWidth="1"/>
    <col min="11779" max="11779" width="17.453125" customWidth="1"/>
    <col min="11780" max="11780" width="14" customWidth="1"/>
    <col min="11781" max="11781" width="13.54296875" customWidth="1"/>
    <col min="11782" max="11782" width="12.26953125" customWidth="1"/>
    <col min="11783" max="11783" width="12.1796875" customWidth="1"/>
    <col min="11784" max="11784" width="12.26953125" bestFit="1" customWidth="1"/>
    <col min="11790" max="11790" width="10.54296875" bestFit="1" customWidth="1"/>
    <col min="11791" max="11791" width="16.7265625" customWidth="1"/>
    <col min="11792" max="11792" width="27.7265625" customWidth="1"/>
    <col min="11793" max="11793" width="26" bestFit="1" customWidth="1"/>
    <col min="12033" max="12033" width="21.453125" customWidth="1"/>
    <col min="12034" max="12034" width="16.453125" customWidth="1"/>
    <col min="12035" max="12035" width="17.453125" customWidth="1"/>
    <col min="12036" max="12036" width="14" customWidth="1"/>
    <col min="12037" max="12037" width="13.54296875" customWidth="1"/>
    <col min="12038" max="12038" width="12.26953125" customWidth="1"/>
    <col min="12039" max="12039" width="12.1796875" customWidth="1"/>
    <col min="12040" max="12040" width="12.26953125" bestFit="1" customWidth="1"/>
    <col min="12046" max="12046" width="10.54296875" bestFit="1" customWidth="1"/>
    <col min="12047" max="12047" width="16.7265625" customWidth="1"/>
    <col min="12048" max="12048" width="27.7265625" customWidth="1"/>
    <col min="12049" max="12049" width="26" bestFit="1" customWidth="1"/>
    <col min="12289" max="12289" width="21.453125" customWidth="1"/>
    <col min="12290" max="12290" width="16.453125" customWidth="1"/>
    <col min="12291" max="12291" width="17.453125" customWidth="1"/>
    <col min="12292" max="12292" width="14" customWidth="1"/>
    <col min="12293" max="12293" width="13.54296875" customWidth="1"/>
    <col min="12294" max="12294" width="12.26953125" customWidth="1"/>
    <col min="12295" max="12295" width="12.1796875" customWidth="1"/>
    <col min="12296" max="12296" width="12.26953125" bestFit="1" customWidth="1"/>
    <col min="12302" max="12302" width="10.54296875" bestFit="1" customWidth="1"/>
    <col min="12303" max="12303" width="16.7265625" customWidth="1"/>
    <col min="12304" max="12304" width="27.7265625" customWidth="1"/>
    <col min="12305" max="12305" width="26" bestFit="1" customWidth="1"/>
    <col min="12545" max="12545" width="21.453125" customWidth="1"/>
    <col min="12546" max="12546" width="16.453125" customWidth="1"/>
    <col min="12547" max="12547" width="17.453125" customWidth="1"/>
    <col min="12548" max="12548" width="14" customWidth="1"/>
    <col min="12549" max="12549" width="13.54296875" customWidth="1"/>
    <col min="12550" max="12550" width="12.26953125" customWidth="1"/>
    <col min="12551" max="12551" width="12.1796875" customWidth="1"/>
    <col min="12552" max="12552" width="12.26953125" bestFit="1" customWidth="1"/>
    <col min="12558" max="12558" width="10.54296875" bestFit="1" customWidth="1"/>
    <col min="12559" max="12559" width="16.7265625" customWidth="1"/>
    <col min="12560" max="12560" width="27.7265625" customWidth="1"/>
    <col min="12561" max="12561" width="26" bestFit="1" customWidth="1"/>
    <col min="12801" max="12801" width="21.453125" customWidth="1"/>
    <col min="12802" max="12802" width="16.453125" customWidth="1"/>
    <col min="12803" max="12803" width="17.453125" customWidth="1"/>
    <col min="12804" max="12804" width="14" customWidth="1"/>
    <col min="12805" max="12805" width="13.54296875" customWidth="1"/>
    <col min="12806" max="12806" width="12.26953125" customWidth="1"/>
    <col min="12807" max="12807" width="12.1796875" customWidth="1"/>
    <col min="12808" max="12808" width="12.26953125" bestFit="1" customWidth="1"/>
    <col min="12814" max="12814" width="10.54296875" bestFit="1" customWidth="1"/>
    <col min="12815" max="12815" width="16.7265625" customWidth="1"/>
    <col min="12816" max="12816" width="27.7265625" customWidth="1"/>
    <col min="12817" max="12817" width="26" bestFit="1" customWidth="1"/>
    <col min="13057" max="13057" width="21.453125" customWidth="1"/>
    <col min="13058" max="13058" width="16.453125" customWidth="1"/>
    <col min="13059" max="13059" width="17.453125" customWidth="1"/>
    <col min="13060" max="13060" width="14" customWidth="1"/>
    <col min="13061" max="13061" width="13.54296875" customWidth="1"/>
    <col min="13062" max="13062" width="12.26953125" customWidth="1"/>
    <col min="13063" max="13063" width="12.1796875" customWidth="1"/>
    <col min="13064" max="13064" width="12.26953125" bestFit="1" customWidth="1"/>
    <col min="13070" max="13070" width="10.54296875" bestFit="1" customWidth="1"/>
    <col min="13071" max="13071" width="16.7265625" customWidth="1"/>
    <col min="13072" max="13072" width="27.7265625" customWidth="1"/>
    <col min="13073" max="13073" width="26" bestFit="1" customWidth="1"/>
    <col min="13313" max="13313" width="21.453125" customWidth="1"/>
    <col min="13314" max="13314" width="16.453125" customWidth="1"/>
    <col min="13315" max="13315" width="17.453125" customWidth="1"/>
    <col min="13316" max="13316" width="14" customWidth="1"/>
    <col min="13317" max="13317" width="13.54296875" customWidth="1"/>
    <col min="13318" max="13318" width="12.26953125" customWidth="1"/>
    <col min="13319" max="13319" width="12.1796875" customWidth="1"/>
    <col min="13320" max="13320" width="12.26953125" bestFit="1" customWidth="1"/>
    <col min="13326" max="13326" width="10.54296875" bestFit="1" customWidth="1"/>
    <col min="13327" max="13327" width="16.7265625" customWidth="1"/>
    <col min="13328" max="13328" width="27.7265625" customWidth="1"/>
    <col min="13329" max="13329" width="26" bestFit="1" customWidth="1"/>
    <col min="13569" max="13569" width="21.453125" customWidth="1"/>
    <col min="13570" max="13570" width="16.453125" customWidth="1"/>
    <col min="13571" max="13571" width="17.453125" customWidth="1"/>
    <col min="13572" max="13572" width="14" customWidth="1"/>
    <col min="13573" max="13573" width="13.54296875" customWidth="1"/>
    <col min="13574" max="13574" width="12.26953125" customWidth="1"/>
    <col min="13575" max="13575" width="12.1796875" customWidth="1"/>
    <col min="13576" max="13576" width="12.26953125" bestFit="1" customWidth="1"/>
    <col min="13582" max="13582" width="10.54296875" bestFit="1" customWidth="1"/>
    <col min="13583" max="13583" width="16.7265625" customWidth="1"/>
    <col min="13584" max="13584" width="27.7265625" customWidth="1"/>
    <col min="13585" max="13585" width="26" bestFit="1" customWidth="1"/>
    <col min="13825" max="13825" width="21.453125" customWidth="1"/>
    <col min="13826" max="13826" width="16.453125" customWidth="1"/>
    <col min="13827" max="13827" width="17.453125" customWidth="1"/>
    <col min="13828" max="13828" width="14" customWidth="1"/>
    <col min="13829" max="13829" width="13.54296875" customWidth="1"/>
    <col min="13830" max="13830" width="12.26953125" customWidth="1"/>
    <col min="13831" max="13831" width="12.1796875" customWidth="1"/>
    <col min="13832" max="13832" width="12.26953125" bestFit="1" customWidth="1"/>
    <col min="13838" max="13838" width="10.54296875" bestFit="1" customWidth="1"/>
    <col min="13839" max="13839" width="16.7265625" customWidth="1"/>
    <col min="13840" max="13840" width="27.7265625" customWidth="1"/>
    <col min="13841" max="13841" width="26" bestFit="1" customWidth="1"/>
    <col min="14081" max="14081" width="21.453125" customWidth="1"/>
    <col min="14082" max="14082" width="16.453125" customWidth="1"/>
    <col min="14083" max="14083" width="17.453125" customWidth="1"/>
    <col min="14084" max="14084" width="14" customWidth="1"/>
    <col min="14085" max="14085" width="13.54296875" customWidth="1"/>
    <col min="14086" max="14086" width="12.26953125" customWidth="1"/>
    <col min="14087" max="14087" width="12.1796875" customWidth="1"/>
    <col min="14088" max="14088" width="12.26953125" bestFit="1" customWidth="1"/>
    <col min="14094" max="14094" width="10.54296875" bestFit="1" customWidth="1"/>
    <col min="14095" max="14095" width="16.7265625" customWidth="1"/>
    <col min="14096" max="14096" width="27.7265625" customWidth="1"/>
    <col min="14097" max="14097" width="26" bestFit="1" customWidth="1"/>
    <col min="14337" max="14337" width="21.453125" customWidth="1"/>
    <col min="14338" max="14338" width="16.453125" customWidth="1"/>
    <col min="14339" max="14339" width="17.453125" customWidth="1"/>
    <col min="14340" max="14340" width="14" customWidth="1"/>
    <col min="14341" max="14341" width="13.54296875" customWidth="1"/>
    <col min="14342" max="14342" width="12.26953125" customWidth="1"/>
    <col min="14343" max="14343" width="12.1796875" customWidth="1"/>
    <col min="14344" max="14344" width="12.26953125" bestFit="1" customWidth="1"/>
    <col min="14350" max="14350" width="10.54296875" bestFit="1" customWidth="1"/>
    <col min="14351" max="14351" width="16.7265625" customWidth="1"/>
    <col min="14352" max="14352" width="27.7265625" customWidth="1"/>
    <col min="14353" max="14353" width="26" bestFit="1" customWidth="1"/>
    <col min="14593" max="14593" width="21.453125" customWidth="1"/>
    <col min="14594" max="14594" width="16.453125" customWidth="1"/>
    <col min="14595" max="14595" width="17.453125" customWidth="1"/>
    <col min="14596" max="14596" width="14" customWidth="1"/>
    <col min="14597" max="14597" width="13.54296875" customWidth="1"/>
    <col min="14598" max="14598" width="12.26953125" customWidth="1"/>
    <col min="14599" max="14599" width="12.1796875" customWidth="1"/>
    <col min="14600" max="14600" width="12.26953125" bestFit="1" customWidth="1"/>
    <col min="14606" max="14606" width="10.54296875" bestFit="1" customWidth="1"/>
    <col min="14607" max="14607" width="16.7265625" customWidth="1"/>
    <col min="14608" max="14608" width="27.7265625" customWidth="1"/>
    <col min="14609" max="14609" width="26" bestFit="1" customWidth="1"/>
    <col min="14849" max="14849" width="21.453125" customWidth="1"/>
    <col min="14850" max="14850" width="16.453125" customWidth="1"/>
    <col min="14851" max="14851" width="17.453125" customWidth="1"/>
    <col min="14852" max="14852" width="14" customWidth="1"/>
    <col min="14853" max="14853" width="13.54296875" customWidth="1"/>
    <col min="14854" max="14854" width="12.26953125" customWidth="1"/>
    <col min="14855" max="14855" width="12.1796875" customWidth="1"/>
    <col min="14856" max="14856" width="12.26953125" bestFit="1" customWidth="1"/>
    <col min="14862" max="14862" width="10.54296875" bestFit="1" customWidth="1"/>
    <col min="14863" max="14863" width="16.7265625" customWidth="1"/>
    <col min="14864" max="14864" width="27.7265625" customWidth="1"/>
    <col min="14865" max="14865" width="26" bestFit="1" customWidth="1"/>
    <col min="15105" max="15105" width="21.453125" customWidth="1"/>
    <col min="15106" max="15106" width="16.453125" customWidth="1"/>
    <col min="15107" max="15107" width="17.453125" customWidth="1"/>
    <col min="15108" max="15108" width="14" customWidth="1"/>
    <col min="15109" max="15109" width="13.54296875" customWidth="1"/>
    <col min="15110" max="15110" width="12.26953125" customWidth="1"/>
    <col min="15111" max="15111" width="12.1796875" customWidth="1"/>
    <col min="15112" max="15112" width="12.26953125" bestFit="1" customWidth="1"/>
    <col min="15118" max="15118" width="10.54296875" bestFit="1" customWidth="1"/>
    <col min="15119" max="15119" width="16.7265625" customWidth="1"/>
    <col min="15120" max="15120" width="27.7265625" customWidth="1"/>
    <col min="15121" max="15121" width="26" bestFit="1" customWidth="1"/>
    <col min="15361" max="15361" width="21.453125" customWidth="1"/>
    <col min="15362" max="15362" width="16.453125" customWidth="1"/>
    <col min="15363" max="15363" width="17.453125" customWidth="1"/>
    <col min="15364" max="15364" width="14" customWidth="1"/>
    <col min="15365" max="15365" width="13.54296875" customWidth="1"/>
    <col min="15366" max="15366" width="12.26953125" customWidth="1"/>
    <col min="15367" max="15367" width="12.1796875" customWidth="1"/>
    <col min="15368" max="15368" width="12.26953125" bestFit="1" customWidth="1"/>
    <col min="15374" max="15374" width="10.54296875" bestFit="1" customWidth="1"/>
    <col min="15375" max="15375" width="16.7265625" customWidth="1"/>
    <col min="15376" max="15376" width="27.7265625" customWidth="1"/>
    <col min="15377" max="15377" width="26" bestFit="1" customWidth="1"/>
    <col min="15617" max="15617" width="21.453125" customWidth="1"/>
    <col min="15618" max="15618" width="16.453125" customWidth="1"/>
    <col min="15619" max="15619" width="17.453125" customWidth="1"/>
    <col min="15620" max="15620" width="14" customWidth="1"/>
    <col min="15621" max="15621" width="13.54296875" customWidth="1"/>
    <col min="15622" max="15622" width="12.26953125" customWidth="1"/>
    <col min="15623" max="15623" width="12.1796875" customWidth="1"/>
    <col min="15624" max="15624" width="12.26953125" bestFit="1" customWidth="1"/>
    <col min="15630" max="15630" width="10.54296875" bestFit="1" customWidth="1"/>
    <col min="15631" max="15631" width="16.7265625" customWidth="1"/>
    <col min="15632" max="15632" width="27.7265625" customWidth="1"/>
    <col min="15633" max="15633" width="26" bestFit="1" customWidth="1"/>
    <col min="15873" max="15873" width="21.453125" customWidth="1"/>
    <col min="15874" max="15874" width="16.453125" customWidth="1"/>
    <col min="15875" max="15875" width="17.453125" customWidth="1"/>
    <col min="15876" max="15876" width="14" customWidth="1"/>
    <col min="15877" max="15877" width="13.54296875" customWidth="1"/>
    <col min="15878" max="15878" width="12.26953125" customWidth="1"/>
    <col min="15879" max="15879" width="12.1796875" customWidth="1"/>
    <col min="15880" max="15880" width="12.26953125" bestFit="1" customWidth="1"/>
    <col min="15886" max="15886" width="10.54296875" bestFit="1" customWidth="1"/>
    <col min="15887" max="15887" width="16.7265625" customWidth="1"/>
    <col min="15888" max="15888" width="27.7265625" customWidth="1"/>
    <col min="15889" max="15889" width="26" bestFit="1" customWidth="1"/>
    <col min="16129" max="16129" width="21.453125" customWidth="1"/>
    <col min="16130" max="16130" width="16.453125" customWidth="1"/>
    <col min="16131" max="16131" width="17.453125" customWidth="1"/>
    <col min="16132" max="16132" width="14" customWidth="1"/>
    <col min="16133" max="16133" width="13.54296875" customWidth="1"/>
    <col min="16134" max="16134" width="12.26953125" customWidth="1"/>
    <col min="16135" max="16135" width="12.1796875" customWidth="1"/>
    <col min="16136" max="16136" width="12.26953125" bestFit="1" customWidth="1"/>
    <col min="16142" max="16142" width="10.54296875" bestFit="1" customWidth="1"/>
    <col min="16143" max="16143" width="16.7265625" customWidth="1"/>
    <col min="16144" max="16144" width="27.7265625" customWidth="1"/>
    <col min="16145" max="16145" width="26" bestFit="1" customWidth="1"/>
  </cols>
  <sheetData>
    <row r="1" spans="1:14">
      <c r="A1" s="283" t="s">
        <v>0</v>
      </c>
      <c r="B1" s="284"/>
      <c r="C1" s="284"/>
      <c r="D1" s="284"/>
      <c r="E1" s="284"/>
      <c r="F1" s="285"/>
    </row>
    <row r="2" spans="1:14">
      <c r="A2" s="54"/>
      <c r="B2" s="54"/>
      <c r="C2" s="54"/>
      <c r="D2" s="286" t="s">
        <v>1</v>
      </c>
      <c r="E2" s="286"/>
      <c r="F2" s="286"/>
    </row>
    <row r="3" spans="1:14" ht="15" thickBot="1">
      <c r="A3" s="1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6" t="s">
        <v>7</v>
      </c>
      <c r="N3" s="36"/>
    </row>
    <row r="4" spans="1:14" ht="15" thickBot="1">
      <c r="A4" s="61" t="s">
        <v>9</v>
      </c>
      <c r="B4" s="40">
        <v>1361208.31</v>
      </c>
      <c r="C4" s="40">
        <v>816984.21</v>
      </c>
      <c r="D4" s="47">
        <v>31960</v>
      </c>
      <c r="E4" s="47">
        <v>3443</v>
      </c>
      <c r="F4" s="12">
        <f>D4+E4</f>
        <v>35403</v>
      </c>
      <c r="G4" s="80"/>
      <c r="N4" s="36"/>
    </row>
    <row r="5" spans="1:14" ht="15" thickBot="1">
      <c r="A5" s="61" t="s">
        <v>11</v>
      </c>
      <c r="B5" s="41">
        <v>2845276.23</v>
      </c>
      <c r="C5" s="62">
        <v>656941.04</v>
      </c>
      <c r="D5" s="47">
        <v>104928</v>
      </c>
      <c r="E5" s="47">
        <v>7865</v>
      </c>
      <c r="F5" s="12">
        <f>D5+E5</f>
        <v>112793</v>
      </c>
      <c r="G5" s="80"/>
      <c r="N5" s="36"/>
    </row>
    <row r="6" spans="1:14" ht="15" thickBot="1">
      <c r="A6" s="61" t="s">
        <v>13</v>
      </c>
      <c r="B6" s="55">
        <v>1603408</v>
      </c>
      <c r="C6" s="47">
        <v>1008154</v>
      </c>
      <c r="D6" s="47">
        <v>60546</v>
      </c>
      <c r="E6" s="47">
        <v>1106</v>
      </c>
      <c r="F6" s="12">
        <f t="shared" ref="F6:F56" si="0">D6+E6</f>
        <v>61652</v>
      </c>
      <c r="G6" s="80"/>
      <c r="N6" s="36"/>
    </row>
    <row r="7" spans="1:14" ht="16.5" customHeight="1" thickBot="1">
      <c r="A7" s="61" t="s">
        <v>15</v>
      </c>
      <c r="B7" s="41">
        <v>285824.44</v>
      </c>
      <c r="C7" s="40">
        <v>69484.53</v>
      </c>
      <c r="D7" s="47">
        <v>4613</v>
      </c>
      <c r="E7" s="31">
        <v>499</v>
      </c>
      <c r="F7" s="12">
        <f>D7+E7</f>
        <v>5112</v>
      </c>
      <c r="G7" s="80"/>
      <c r="N7" s="36"/>
    </row>
    <row r="8" spans="1:14" ht="15" thickBot="1">
      <c r="A8" s="61" t="s">
        <v>16</v>
      </c>
      <c r="B8" s="55">
        <v>6228.3</v>
      </c>
      <c r="C8" s="55">
        <v>394</v>
      </c>
      <c r="D8" s="32">
        <v>280</v>
      </c>
      <c r="E8" s="32">
        <v>60</v>
      </c>
      <c r="F8" s="12">
        <f>D8+E8</f>
        <v>340</v>
      </c>
      <c r="G8" s="80"/>
      <c r="H8" s="14"/>
    </row>
    <row r="9" spans="1:14" ht="15" thickBot="1">
      <c r="A9" s="61" t="s">
        <v>18</v>
      </c>
      <c r="B9" s="55">
        <v>2459</v>
      </c>
      <c r="C9" s="40">
        <v>0</v>
      </c>
      <c r="D9" s="31">
        <v>82</v>
      </c>
      <c r="E9" s="31">
        <v>0</v>
      </c>
      <c r="F9" s="12">
        <f>D9+E9</f>
        <v>82</v>
      </c>
      <c r="G9" s="80"/>
    </row>
    <row r="10" spans="1:14" ht="15" thickBot="1">
      <c r="A10" s="69" t="s">
        <v>19</v>
      </c>
      <c r="B10" s="41">
        <v>761</v>
      </c>
      <c r="C10" s="41">
        <v>7548</v>
      </c>
      <c r="D10" s="31">
        <v>17</v>
      </c>
      <c r="E10" s="31">
        <v>0</v>
      </c>
      <c r="F10" s="12">
        <f>D10+E10</f>
        <v>17</v>
      </c>
      <c r="G10" s="80"/>
    </row>
    <row r="11" spans="1:14" ht="15" thickBot="1">
      <c r="A11" s="56" t="s">
        <v>22</v>
      </c>
      <c r="B11" s="57"/>
      <c r="C11" s="58"/>
      <c r="D11" s="59"/>
      <c r="E11" s="59"/>
      <c r="F11" s="60">
        <f>D11+E11</f>
        <v>0</v>
      </c>
      <c r="G11" s="80"/>
    </row>
    <row r="12" spans="1:14" ht="15" thickBot="1">
      <c r="A12" s="61" t="s">
        <v>23</v>
      </c>
      <c r="B12" s="41">
        <v>97715.61</v>
      </c>
      <c r="C12" s="40">
        <v>78949.009999999995</v>
      </c>
      <c r="D12" s="32">
        <v>3302</v>
      </c>
      <c r="E12" s="31">
        <v>0</v>
      </c>
      <c r="F12" s="12">
        <f t="shared" si="0"/>
        <v>3302</v>
      </c>
      <c r="G12" s="80"/>
    </row>
    <row r="13" spans="1:14" ht="15" thickBot="1">
      <c r="A13" s="61" t="s">
        <v>24</v>
      </c>
      <c r="B13" s="41">
        <v>7774.75</v>
      </c>
      <c r="C13" s="40">
        <v>1120.9000000000001</v>
      </c>
      <c r="D13" s="31">
        <v>225</v>
      </c>
      <c r="E13" s="31">
        <v>10</v>
      </c>
      <c r="F13" s="12">
        <f t="shared" si="0"/>
        <v>235</v>
      </c>
      <c r="G13" s="80"/>
    </row>
    <row r="14" spans="1:14" ht="15" thickBot="1">
      <c r="A14" s="49" t="s">
        <v>25</v>
      </c>
      <c r="B14" s="50"/>
      <c r="C14" s="51"/>
      <c r="D14" s="52"/>
      <c r="E14" s="52"/>
      <c r="F14" s="53">
        <f t="shared" si="0"/>
        <v>0</v>
      </c>
      <c r="G14" s="80"/>
    </row>
    <row r="15" spans="1:14" ht="15" thickBot="1">
      <c r="A15" s="70" t="s">
        <v>26</v>
      </c>
      <c r="B15" s="40">
        <v>5097</v>
      </c>
      <c r="C15" s="47">
        <v>1400</v>
      </c>
      <c r="D15" s="31">
        <v>100</v>
      </c>
      <c r="E15" s="31">
        <v>50</v>
      </c>
      <c r="F15" s="77">
        <f t="shared" si="0"/>
        <v>150</v>
      </c>
      <c r="G15" s="80"/>
    </row>
    <row r="16" spans="1:14" ht="15" thickBot="1">
      <c r="A16" s="61" t="s">
        <v>27</v>
      </c>
      <c r="B16" s="47">
        <v>3500</v>
      </c>
      <c r="C16" s="47">
        <v>1850</v>
      </c>
      <c r="D16" s="31">
        <v>350</v>
      </c>
      <c r="E16" s="31">
        <v>0</v>
      </c>
      <c r="F16" s="12">
        <f t="shared" si="0"/>
        <v>350</v>
      </c>
      <c r="G16" s="80"/>
    </row>
    <row r="17" spans="1:17" ht="15" thickBot="1">
      <c r="A17" s="61" t="s">
        <v>66</v>
      </c>
      <c r="B17" s="40">
        <v>5593.28</v>
      </c>
      <c r="C17" s="47">
        <v>243499.78</v>
      </c>
      <c r="D17" s="31">
        <v>377</v>
      </c>
      <c r="E17" s="31">
        <v>0</v>
      </c>
      <c r="F17" s="12">
        <f t="shared" si="0"/>
        <v>377</v>
      </c>
      <c r="G17" s="80"/>
    </row>
    <row r="18" spans="1:17" ht="15" thickBot="1">
      <c r="A18" s="61" t="s">
        <v>28</v>
      </c>
      <c r="B18" s="55">
        <v>29493.95</v>
      </c>
      <c r="C18" s="47">
        <v>0</v>
      </c>
      <c r="D18" s="31">
        <v>774</v>
      </c>
      <c r="E18" s="31">
        <v>51</v>
      </c>
      <c r="F18" s="12">
        <f t="shared" si="0"/>
        <v>825</v>
      </c>
      <c r="G18" s="80"/>
    </row>
    <row r="19" spans="1:17" ht="15" thickBot="1">
      <c r="A19" s="61" t="s">
        <v>29</v>
      </c>
      <c r="B19" s="41">
        <v>5902.3</v>
      </c>
      <c r="C19" s="40">
        <v>0</v>
      </c>
      <c r="D19" s="31">
        <v>426</v>
      </c>
      <c r="E19" s="31">
        <v>0</v>
      </c>
      <c r="F19" s="12">
        <f t="shared" si="0"/>
        <v>426</v>
      </c>
      <c r="G19" s="80"/>
    </row>
    <row r="20" spans="1:17" ht="15" thickBot="1">
      <c r="A20" s="61" t="s">
        <v>30</v>
      </c>
      <c r="B20" s="41">
        <v>22288.71</v>
      </c>
      <c r="C20" s="40">
        <v>0</v>
      </c>
      <c r="D20" s="32">
        <v>1112</v>
      </c>
      <c r="E20" s="31">
        <v>30</v>
      </c>
      <c r="F20" s="12">
        <f t="shared" si="0"/>
        <v>1142</v>
      </c>
      <c r="G20" s="80"/>
      <c r="O20" s="18"/>
      <c r="P20" s="18"/>
      <c r="Q20" s="17"/>
    </row>
    <row r="21" spans="1:17" ht="15" thickBot="1">
      <c r="A21" s="70" t="s">
        <v>31</v>
      </c>
      <c r="B21" s="41">
        <v>1356</v>
      </c>
      <c r="C21" s="40">
        <v>0</v>
      </c>
      <c r="D21" s="31">
        <v>37</v>
      </c>
      <c r="E21" s="31">
        <v>0</v>
      </c>
      <c r="F21" s="12">
        <f t="shared" si="0"/>
        <v>37</v>
      </c>
      <c r="G21" s="80"/>
      <c r="O21" s="18"/>
      <c r="P21" s="18"/>
      <c r="Q21" s="17"/>
    </row>
    <row r="22" spans="1:17" ht="15" thickBot="1">
      <c r="A22" s="61" t="s">
        <v>32</v>
      </c>
      <c r="B22" s="55">
        <v>13300</v>
      </c>
      <c r="C22" s="47">
        <v>5600</v>
      </c>
      <c r="D22" s="78">
        <v>883</v>
      </c>
      <c r="E22" s="78">
        <v>1</v>
      </c>
      <c r="F22" s="12">
        <f t="shared" si="0"/>
        <v>884</v>
      </c>
      <c r="G22" s="80"/>
    </row>
    <row r="23" spans="1:17" ht="15" thickBot="1">
      <c r="A23" s="61" t="s">
        <v>33</v>
      </c>
      <c r="B23" s="55">
        <v>13674</v>
      </c>
      <c r="C23" s="40">
        <v>0</v>
      </c>
      <c r="D23" s="31">
        <v>867</v>
      </c>
      <c r="E23" s="31">
        <v>3</v>
      </c>
      <c r="F23" s="12">
        <f t="shared" si="0"/>
        <v>870</v>
      </c>
      <c r="G23" s="80"/>
    </row>
    <row r="24" spans="1:17" ht="15" thickBot="1">
      <c r="A24" s="61" t="s">
        <v>34</v>
      </c>
      <c r="B24" s="41">
        <v>6302</v>
      </c>
      <c r="C24" s="47">
        <v>1500</v>
      </c>
      <c r="D24" s="31">
        <v>350</v>
      </c>
      <c r="E24" s="31">
        <v>10</v>
      </c>
      <c r="F24" s="12">
        <f t="shared" si="0"/>
        <v>360</v>
      </c>
      <c r="G24" s="80"/>
    </row>
    <row r="25" spans="1:17" ht="15" thickBot="1">
      <c r="A25" s="61" t="s">
        <v>35</v>
      </c>
      <c r="B25" s="55">
        <v>2601</v>
      </c>
      <c r="C25" s="47">
        <v>13500</v>
      </c>
      <c r="D25" s="31">
        <v>180</v>
      </c>
      <c r="E25" s="31">
        <v>5</v>
      </c>
      <c r="F25" s="12">
        <f t="shared" si="0"/>
        <v>185</v>
      </c>
      <c r="G25" s="80"/>
    </row>
    <row r="26" spans="1:17" ht="15" thickBot="1">
      <c r="A26" s="61" t="s">
        <v>36</v>
      </c>
      <c r="B26" s="55">
        <v>48649</v>
      </c>
      <c r="C26" s="47">
        <v>10223.33</v>
      </c>
      <c r="D26" s="31">
        <v>1000</v>
      </c>
      <c r="E26" s="31">
        <v>40</v>
      </c>
      <c r="F26" s="12">
        <f t="shared" si="0"/>
        <v>1040</v>
      </c>
      <c r="G26" s="80"/>
    </row>
    <row r="27" spans="1:17" ht="15" thickBot="1">
      <c r="A27" s="71" t="s">
        <v>37</v>
      </c>
      <c r="B27" s="55">
        <v>17368</v>
      </c>
      <c r="C27" s="68">
        <v>2600</v>
      </c>
      <c r="D27" s="31">
        <v>620</v>
      </c>
      <c r="E27" s="31">
        <v>0</v>
      </c>
      <c r="F27" s="12">
        <f t="shared" si="0"/>
        <v>620</v>
      </c>
      <c r="G27" s="80"/>
    </row>
    <row r="28" spans="1:17" ht="15" thickBot="1">
      <c r="A28" s="71" t="s">
        <v>38</v>
      </c>
      <c r="B28" s="41">
        <v>1600</v>
      </c>
      <c r="C28" s="40">
        <v>0</v>
      </c>
      <c r="D28" s="31">
        <v>200</v>
      </c>
      <c r="E28" s="31">
        <v>0</v>
      </c>
      <c r="F28" s="12">
        <f t="shared" si="0"/>
        <v>200</v>
      </c>
      <c r="G28" s="80"/>
    </row>
    <row r="29" spans="1:17" ht="15" thickBot="1">
      <c r="A29" s="61" t="s">
        <v>39</v>
      </c>
      <c r="B29" s="41">
        <v>3470</v>
      </c>
      <c r="C29" s="40">
        <v>800</v>
      </c>
      <c r="D29" s="31">
        <v>80</v>
      </c>
      <c r="E29" s="31">
        <v>30</v>
      </c>
      <c r="F29" s="12">
        <f t="shared" si="0"/>
        <v>110</v>
      </c>
      <c r="G29" s="80"/>
      <c r="N29" s="17"/>
    </row>
    <row r="30" spans="1:17" ht="15" thickBot="1">
      <c r="A30" s="61" t="s">
        <v>40</v>
      </c>
      <c r="B30" s="41">
        <v>6090</v>
      </c>
      <c r="C30" s="40">
        <v>2400</v>
      </c>
      <c r="D30" s="31">
        <v>272</v>
      </c>
      <c r="E30" s="31">
        <v>0</v>
      </c>
      <c r="F30" s="12">
        <f t="shared" si="0"/>
        <v>272</v>
      </c>
      <c r="G30" s="80"/>
      <c r="N30" s="17"/>
    </row>
    <row r="31" spans="1:17" ht="15" thickBot="1">
      <c r="A31" s="61" t="s">
        <v>41</v>
      </c>
      <c r="B31" s="41">
        <v>6500</v>
      </c>
      <c r="C31" s="40">
        <v>91.4</v>
      </c>
      <c r="D31" s="31">
        <v>67</v>
      </c>
      <c r="E31" s="31">
        <v>147</v>
      </c>
      <c r="F31" s="12">
        <f t="shared" si="0"/>
        <v>214</v>
      </c>
      <c r="G31" s="80"/>
      <c r="N31" s="17"/>
    </row>
    <row r="32" spans="1:17" ht="15" thickBot="1">
      <c r="A32" s="61" t="s">
        <v>42</v>
      </c>
      <c r="B32" s="41">
        <v>1800</v>
      </c>
      <c r="C32" s="47">
        <v>400</v>
      </c>
      <c r="D32" s="31">
        <v>50</v>
      </c>
      <c r="E32" s="31">
        <v>0</v>
      </c>
      <c r="F32" s="12">
        <f t="shared" si="0"/>
        <v>50</v>
      </c>
      <c r="G32" s="80"/>
    </row>
    <row r="33" spans="1:8" ht="15" thickBot="1">
      <c r="A33" s="61" t="s">
        <v>43</v>
      </c>
      <c r="B33" s="41">
        <v>24337.5</v>
      </c>
      <c r="C33" s="40">
        <v>8028.91</v>
      </c>
      <c r="D33" s="31">
        <v>960</v>
      </c>
      <c r="E33" s="31">
        <v>0</v>
      </c>
      <c r="F33" s="12">
        <f t="shared" si="0"/>
        <v>960</v>
      </c>
      <c r="G33" s="80"/>
    </row>
    <row r="34" spans="1:8" ht="15" thickBot="1">
      <c r="A34" s="61" t="s">
        <v>44</v>
      </c>
      <c r="B34" s="40">
        <v>5265</v>
      </c>
      <c r="C34" s="40">
        <v>0</v>
      </c>
      <c r="D34" s="31">
        <v>117</v>
      </c>
      <c r="E34" s="31">
        <v>0</v>
      </c>
      <c r="F34" s="12">
        <f>D34+E34</f>
        <v>117</v>
      </c>
      <c r="G34" s="80"/>
    </row>
    <row r="35" spans="1:8" ht="15" thickBot="1">
      <c r="A35" s="61" t="s">
        <v>45</v>
      </c>
      <c r="B35" s="41">
        <v>5420</v>
      </c>
      <c r="C35" s="40">
        <v>79.400000000000006</v>
      </c>
      <c r="D35" s="31">
        <v>174</v>
      </c>
      <c r="E35" s="31">
        <v>0</v>
      </c>
      <c r="F35" s="12">
        <f>D35+E35</f>
        <v>174</v>
      </c>
      <c r="G35" s="80"/>
    </row>
    <row r="36" spans="1:8" ht="15" thickBot="1">
      <c r="A36" s="61" t="s">
        <v>46</v>
      </c>
      <c r="B36" s="41">
        <v>18223</v>
      </c>
      <c r="C36" s="47">
        <v>1800</v>
      </c>
      <c r="D36" s="31">
        <v>144</v>
      </c>
      <c r="E36" s="31">
        <v>24</v>
      </c>
      <c r="F36" s="12">
        <f>D36+E36</f>
        <v>168</v>
      </c>
      <c r="G36" s="80"/>
    </row>
    <row r="37" spans="1:8" ht="15" thickBot="1">
      <c r="A37" s="61" t="s">
        <v>47</v>
      </c>
      <c r="B37" s="41">
        <v>42225</v>
      </c>
      <c r="C37" s="40">
        <v>11610.81</v>
      </c>
      <c r="D37" s="31">
        <v>1295</v>
      </c>
      <c r="E37" s="31">
        <v>0</v>
      </c>
      <c r="F37" s="12">
        <f t="shared" si="0"/>
        <v>1295</v>
      </c>
      <c r="G37" s="80"/>
    </row>
    <row r="38" spans="1:8" ht="15" thickBot="1">
      <c r="A38" s="61" t="s">
        <v>48</v>
      </c>
      <c r="B38" s="41">
        <v>5995</v>
      </c>
      <c r="C38" s="40">
        <v>0</v>
      </c>
      <c r="D38" s="31">
        <v>180</v>
      </c>
      <c r="E38" s="31">
        <v>1</v>
      </c>
      <c r="F38" s="12">
        <f t="shared" si="0"/>
        <v>181</v>
      </c>
      <c r="G38" s="80"/>
    </row>
    <row r="39" spans="1:8" ht="15" thickBot="1">
      <c r="A39" s="61" t="s">
        <v>49</v>
      </c>
      <c r="B39" s="41">
        <v>50108.480000000003</v>
      </c>
      <c r="C39" s="40">
        <v>15765.93</v>
      </c>
      <c r="D39" s="31">
        <v>1088</v>
      </c>
      <c r="E39" s="31">
        <v>17</v>
      </c>
      <c r="F39" s="12">
        <f t="shared" si="0"/>
        <v>1105</v>
      </c>
      <c r="G39" s="80"/>
    </row>
    <row r="40" spans="1:8" ht="15" thickBot="1">
      <c r="A40" s="61" t="s">
        <v>50</v>
      </c>
      <c r="B40" s="41">
        <v>11816.1</v>
      </c>
      <c r="C40" s="40">
        <v>0</v>
      </c>
      <c r="D40" s="31">
        <v>452</v>
      </c>
      <c r="E40" s="31">
        <v>0</v>
      </c>
      <c r="F40" s="12">
        <f t="shared" si="0"/>
        <v>452</v>
      </c>
      <c r="G40" s="80"/>
    </row>
    <row r="41" spans="1:8" ht="15" thickBot="1">
      <c r="A41" s="61" t="s">
        <v>51</v>
      </c>
      <c r="B41" s="42">
        <v>4980</v>
      </c>
      <c r="C41" s="40">
        <v>2800</v>
      </c>
      <c r="D41" s="31">
        <v>270</v>
      </c>
      <c r="E41" s="31">
        <v>170</v>
      </c>
      <c r="F41" s="12">
        <f t="shared" si="0"/>
        <v>440</v>
      </c>
      <c r="G41" s="80"/>
    </row>
    <row r="42" spans="1:8" ht="15" thickBot="1">
      <c r="A42" s="61" t="s">
        <v>52</v>
      </c>
      <c r="B42" s="41">
        <v>7963.55</v>
      </c>
      <c r="C42" s="40">
        <v>0</v>
      </c>
      <c r="D42" s="31">
        <v>135</v>
      </c>
      <c r="E42" s="31">
        <v>68</v>
      </c>
      <c r="F42" s="12">
        <f t="shared" si="0"/>
        <v>203</v>
      </c>
      <c r="G42" s="80"/>
      <c r="H42" s="17"/>
    </row>
    <row r="43" spans="1:8" ht="15" thickBot="1">
      <c r="A43" s="71" t="s">
        <v>53</v>
      </c>
      <c r="B43" s="42">
        <v>20211.86</v>
      </c>
      <c r="C43" s="47">
        <v>10017.620000000001</v>
      </c>
      <c r="D43" s="33">
        <v>1590</v>
      </c>
      <c r="E43" s="33">
        <v>0</v>
      </c>
      <c r="F43" s="12">
        <f t="shared" si="0"/>
        <v>1590</v>
      </c>
      <c r="G43" s="80"/>
    </row>
    <row r="44" spans="1:8" ht="15" thickBot="1">
      <c r="A44" s="61" t="s">
        <v>54</v>
      </c>
      <c r="B44" s="55">
        <v>136883.48000000001</v>
      </c>
      <c r="C44" s="47">
        <v>86000</v>
      </c>
      <c r="D44" s="47">
        <v>5925</v>
      </c>
      <c r="E44" s="31">
        <v>0</v>
      </c>
      <c r="F44" s="12">
        <f t="shared" si="0"/>
        <v>5925</v>
      </c>
      <c r="G44" s="80"/>
    </row>
    <row r="45" spans="1:8" ht="15" thickBot="1">
      <c r="A45" s="70" t="s">
        <v>55</v>
      </c>
      <c r="B45" s="41">
        <v>6630</v>
      </c>
      <c r="C45" s="40">
        <v>0</v>
      </c>
      <c r="D45" s="31">
        <v>112</v>
      </c>
      <c r="E45" s="31">
        <v>0</v>
      </c>
      <c r="F45" s="12">
        <f t="shared" si="0"/>
        <v>112</v>
      </c>
      <c r="G45" s="80"/>
    </row>
    <row r="46" spans="1:8" ht="15" thickBot="1">
      <c r="A46" s="72" t="s">
        <v>61</v>
      </c>
      <c r="B46" s="55">
        <v>1700</v>
      </c>
      <c r="C46" s="55">
        <v>2500</v>
      </c>
      <c r="D46" s="32">
        <v>19</v>
      </c>
      <c r="E46" s="32">
        <v>7</v>
      </c>
      <c r="F46" s="12">
        <f>D46+E46</f>
        <v>26</v>
      </c>
      <c r="G46" s="80"/>
    </row>
    <row r="47" spans="1:8" ht="15" thickBot="1">
      <c r="A47" s="72" t="s">
        <v>68</v>
      </c>
      <c r="B47" s="55">
        <v>6265</v>
      </c>
      <c r="C47" s="47">
        <v>3085.57</v>
      </c>
      <c r="D47" s="31">
        <v>192</v>
      </c>
      <c r="E47" s="31">
        <v>10</v>
      </c>
      <c r="F47" s="12">
        <f>D47+E47</f>
        <v>202</v>
      </c>
      <c r="G47" s="80"/>
    </row>
    <row r="48" spans="1:8" ht="15" thickBot="1">
      <c r="A48" s="61" t="s">
        <v>56</v>
      </c>
      <c r="B48" s="55">
        <v>29047</v>
      </c>
      <c r="C48" s="47">
        <v>5739</v>
      </c>
      <c r="D48" s="31">
        <v>122</v>
      </c>
      <c r="E48" s="31">
        <v>0</v>
      </c>
      <c r="F48" s="12">
        <f t="shared" si="0"/>
        <v>122</v>
      </c>
      <c r="G48" s="80"/>
    </row>
    <row r="49" spans="1:9" ht="15" thickBot="1">
      <c r="A49" s="73" t="s">
        <v>57</v>
      </c>
      <c r="B49" s="43">
        <v>5880</v>
      </c>
      <c r="C49" s="44">
        <v>230</v>
      </c>
      <c r="D49" s="34">
        <v>196</v>
      </c>
      <c r="E49" s="35">
        <v>0</v>
      </c>
      <c r="F49" s="12">
        <f t="shared" si="0"/>
        <v>196</v>
      </c>
      <c r="G49" s="80"/>
    </row>
    <row r="50" spans="1:9" ht="15" thickBot="1">
      <c r="A50" s="61" t="s">
        <v>58</v>
      </c>
      <c r="B50" s="41">
        <v>4210</v>
      </c>
      <c r="C50" s="41">
        <v>1695</v>
      </c>
      <c r="D50" s="32">
        <v>215</v>
      </c>
      <c r="E50" s="32">
        <v>0</v>
      </c>
      <c r="F50" s="12">
        <f>D50+E50</f>
        <v>215</v>
      </c>
      <c r="G50" s="80"/>
    </row>
    <row r="51" spans="1:9" ht="15" thickBot="1">
      <c r="A51" s="61" t="s">
        <v>59</v>
      </c>
      <c r="B51" s="40">
        <v>73441.69</v>
      </c>
      <c r="C51" s="40">
        <v>32078.42</v>
      </c>
      <c r="D51" s="32">
        <v>2851</v>
      </c>
      <c r="E51" s="32">
        <v>157</v>
      </c>
      <c r="F51" s="12">
        <f t="shared" si="0"/>
        <v>3008</v>
      </c>
      <c r="G51" s="80"/>
      <c r="H51" s="36"/>
    </row>
    <row r="52" spans="1:9" ht="15" thickBot="1">
      <c r="A52" s="71" t="s">
        <v>60</v>
      </c>
      <c r="B52" s="41">
        <v>8898.33</v>
      </c>
      <c r="C52" s="40">
        <v>0</v>
      </c>
      <c r="D52" s="31">
        <v>350</v>
      </c>
      <c r="E52" s="32">
        <v>0</v>
      </c>
      <c r="F52" s="12">
        <f t="shared" si="0"/>
        <v>350</v>
      </c>
      <c r="G52" s="80"/>
    </row>
    <row r="53" spans="1:9" ht="15" thickBot="1">
      <c r="A53" s="71" t="s">
        <v>69</v>
      </c>
      <c r="B53" s="41">
        <v>12746.44</v>
      </c>
      <c r="C53" s="55">
        <v>19000</v>
      </c>
      <c r="D53" s="32">
        <v>283</v>
      </c>
      <c r="E53" s="32">
        <v>0</v>
      </c>
      <c r="F53" s="12">
        <f t="shared" si="0"/>
        <v>283</v>
      </c>
      <c r="G53" s="80"/>
    </row>
    <row r="54" spans="1:9" ht="15" thickBot="1">
      <c r="A54" s="71" t="s">
        <v>62</v>
      </c>
      <c r="B54" s="41">
        <v>1033.8</v>
      </c>
      <c r="C54" s="41">
        <v>110</v>
      </c>
      <c r="D54" s="32">
        <v>75</v>
      </c>
      <c r="E54" s="32">
        <v>0</v>
      </c>
      <c r="F54" s="12">
        <f t="shared" si="0"/>
        <v>75</v>
      </c>
      <c r="G54" s="80"/>
    </row>
    <row r="55" spans="1:9" ht="15" thickBot="1">
      <c r="A55" s="71" t="s">
        <v>63</v>
      </c>
      <c r="B55" s="55">
        <v>59800</v>
      </c>
      <c r="C55" s="55">
        <v>40500</v>
      </c>
      <c r="D55" s="55">
        <v>1891</v>
      </c>
      <c r="E55" s="32">
        <v>89</v>
      </c>
      <c r="F55" s="12">
        <f t="shared" si="0"/>
        <v>1980</v>
      </c>
      <c r="G55" s="80"/>
    </row>
    <row r="56" spans="1:9">
      <c r="A56" s="71" t="s">
        <v>72</v>
      </c>
      <c r="B56" s="55">
        <v>3918.84</v>
      </c>
      <c r="C56" s="55">
        <v>42815.5</v>
      </c>
      <c r="D56" s="74">
        <v>217</v>
      </c>
      <c r="E56" s="34">
        <v>0</v>
      </c>
      <c r="F56" s="67">
        <f t="shared" si="0"/>
        <v>217</v>
      </c>
      <c r="G56" s="80"/>
    </row>
    <row r="57" spans="1:9">
      <c r="A57" s="71" t="s">
        <v>73</v>
      </c>
      <c r="B57" s="55">
        <v>63110.239999999998</v>
      </c>
      <c r="C57" s="55">
        <v>47065.7</v>
      </c>
      <c r="D57" s="55"/>
      <c r="E57" s="32"/>
      <c r="F57" s="75"/>
      <c r="G57" s="80"/>
    </row>
    <row r="58" spans="1:9">
      <c r="A58" s="22" t="s">
        <v>64</v>
      </c>
      <c r="B58" s="48">
        <f>SUM(B4:B57)</f>
        <v>7015351.1900000023</v>
      </c>
      <c r="C58" s="48">
        <f>SUM(C4:C57)</f>
        <v>3254362.0599999996</v>
      </c>
      <c r="D58" s="63">
        <f>SUM(D4:D56)</f>
        <v>232551</v>
      </c>
      <c r="E58" s="63">
        <f>SUM(E4:E56)</f>
        <v>13893</v>
      </c>
      <c r="F58" s="13">
        <f>D58+E58</f>
        <v>246444</v>
      </c>
      <c r="G58" s="80"/>
    </row>
    <row r="59" spans="1:9">
      <c r="A59" s="23" t="s">
        <v>65</v>
      </c>
      <c r="B59" s="24">
        <f>SUM(B8:B57)-B44-B51</f>
        <v>709309.04</v>
      </c>
      <c r="C59" s="24">
        <f>SUM(C8:C57)</f>
        <v>702798.28</v>
      </c>
      <c r="D59" s="24">
        <f>SUM(D8:D56)</f>
        <v>30504</v>
      </c>
      <c r="E59" s="24">
        <f>SUM(E8:E56)</f>
        <v>980</v>
      </c>
      <c r="F59" s="24">
        <f>SUM(F8:F56)-F44-F51</f>
        <v>22551</v>
      </c>
      <c r="G59" s="80"/>
    </row>
    <row r="60" spans="1:9">
      <c r="B60" s="25"/>
      <c r="E60" s="28"/>
      <c r="F60" s="19"/>
      <c r="H60" s="14"/>
    </row>
    <row r="61" spans="1:9">
      <c r="B61" s="25"/>
      <c r="C61" s="25"/>
      <c r="F61" s="30"/>
      <c r="H61" s="25"/>
      <c r="I61" s="36"/>
    </row>
    <row r="62" spans="1:9">
      <c r="B62" s="29"/>
      <c r="C62" s="25"/>
      <c r="F62" s="30"/>
    </row>
    <row r="63" spans="1:9">
      <c r="B63" s="25"/>
      <c r="C63" s="25"/>
    </row>
    <row r="64" spans="1:9">
      <c r="B64" s="25"/>
      <c r="C64" s="25"/>
      <c r="I64" s="46"/>
    </row>
    <row r="65" spans="2:6">
      <c r="C65" s="25"/>
    </row>
    <row r="66" spans="2:6">
      <c r="B66" s="25"/>
      <c r="C66" s="27"/>
      <c r="D66" s="30"/>
      <c r="E66"/>
      <c r="F66"/>
    </row>
    <row r="67" spans="2:6">
      <c r="C67" s="27"/>
      <c r="D67" s="26"/>
      <c r="E67"/>
      <c r="F67"/>
    </row>
    <row r="68" spans="2:6">
      <c r="C68" s="27"/>
      <c r="D68" s="76"/>
      <c r="E68"/>
      <c r="F68"/>
    </row>
    <row r="69" spans="2:6">
      <c r="E69" s="45"/>
      <c r="F69" s="79"/>
    </row>
    <row r="70" spans="2:6">
      <c r="F70" s="30"/>
    </row>
    <row r="74" spans="2:6">
      <c r="F74" s="19"/>
    </row>
  </sheetData>
  <mergeCells count="2">
    <mergeCell ref="A1:F1"/>
    <mergeCell ref="D2:F2"/>
  </mergeCells>
  <hyperlinks>
    <hyperlink ref="A10" r:id="rId1" xr:uid="{00000000-0004-0000-0000-000000000000}"/>
  </hyperlinks>
  <pageMargins left="0.7" right="0.7" top="0.75" bottom="0.75" header="0.3" footer="0.3"/>
  <pageSetup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83"/>
  <sheetViews>
    <sheetView workbookViewId="0">
      <selection activeCell="I57" activeCellId="1" sqref="I51 I57"/>
    </sheetView>
  </sheetViews>
  <sheetFormatPr defaultRowHeight="14.5"/>
  <cols>
    <col min="1" max="1" width="21.453125" style="103" customWidth="1"/>
    <col min="2" max="2" width="25.81640625" style="26" bestFit="1" customWidth="1"/>
    <col min="3" max="3" width="31.453125" style="26" bestFit="1" customWidth="1"/>
    <col min="4" max="4" width="16.1796875" style="27" bestFit="1" customWidth="1"/>
    <col min="5" max="5" width="15.26953125" style="27" bestFit="1" customWidth="1"/>
    <col min="6" max="7" width="12.26953125" style="26" customWidth="1"/>
    <col min="8" max="8" width="12.26953125" style="159" customWidth="1"/>
    <col min="9" max="9" width="13.453125" customWidth="1"/>
    <col min="10" max="10" width="12.26953125" bestFit="1" customWidth="1"/>
    <col min="11" max="11" width="37.26953125" customWidth="1"/>
    <col min="12" max="12" width="25.453125" style="94" customWidth="1"/>
    <col min="13" max="13" width="19" style="94" customWidth="1"/>
    <col min="14" max="14" width="18.816406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</cols>
  <sheetData>
    <row r="1" spans="1:13">
      <c r="A1" s="283" t="s">
        <v>0</v>
      </c>
      <c r="B1" s="284"/>
      <c r="C1" s="284"/>
      <c r="D1" s="284"/>
      <c r="E1" s="284"/>
      <c r="F1" s="285"/>
      <c r="G1" s="149"/>
      <c r="H1" s="155"/>
    </row>
    <row r="2" spans="1:13">
      <c r="A2" s="104"/>
      <c r="B2" s="54"/>
      <c r="C2" s="54"/>
      <c r="D2" s="286" t="s">
        <v>1</v>
      </c>
      <c r="E2" s="286"/>
      <c r="F2" s="286"/>
      <c r="G2" s="149"/>
      <c r="H2" s="155"/>
      <c r="L2"/>
      <c r="M2"/>
    </row>
    <row r="3" spans="1:13" ht="15" thickBot="1">
      <c r="A3" s="105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3" t="s">
        <v>7</v>
      </c>
      <c r="G3" s="175"/>
      <c r="H3" s="175" t="s">
        <v>86</v>
      </c>
      <c r="I3" s="176" t="s">
        <v>87</v>
      </c>
      <c r="L3"/>
      <c r="M3"/>
    </row>
    <row r="4" spans="1:13" ht="15" thickBot="1">
      <c r="A4" s="200" t="s">
        <v>9</v>
      </c>
      <c r="B4" s="113">
        <v>1067721.3500000001</v>
      </c>
      <c r="C4" s="113">
        <v>289315.45</v>
      </c>
      <c r="D4" s="112">
        <v>24880</v>
      </c>
      <c r="E4" s="112">
        <v>3735</v>
      </c>
      <c r="F4" s="170">
        <f>D4+E4</f>
        <v>28615</v>
      </c>
      <c r="G4" s="168"/>
      <c r="H4" s="177">
        <f>F4-G4</f>
        <v>28615</v>
      </c>
      <c r="I4" s="178">
        <f>B4/F4/3</f>
        <v>12.437781466596775</v>
      </c>
      <c r="L4"/>
      <c r="M4"/>
    </row>
    <row r="5" spans="1:13" ht="15" thickBot="1">
      <c r="A5" s="200" t="s">
        <v>11</v>
      </c>
      <c r="B5" s="136">
        <v>2935666.43</v>
      </c>
      <c r="C5" s="145">
        <v>1806982</v>
      </c>
      <c r="D5" s="115">
        <v>106446</v>
      </c>
      <c r="E5" s="115">
        <v>11080</v>
      </c>
      <c r="F5" s="170">
        <f>D5+E5</f>
        <v>117526</v>
      </c>
      <c r="G5" s="168">
        <v>117303</v>
      </c>
      <c r="H5" s="177">
        <f t="shared" ref="H5:H61" si="0">F5-G5</f>
        <v>223</v>
      </c>
      <c r="I5" s="178">
        <f t="shared" ref="I5:I60" si="1">B5/F5/3</f>
        <v>8.3262893033598235</v>
      </c>
      <c r="L5"/>
      <c r="M5"/>
    </row>
    <row r="6" spans="1:13" ht="15" thickBot="1">
      <c r="A6" s="200" t="s">
        <v>13</v>
      </c>
      <c r="B6" s="130">
        <v>1794111</v>
      </c>
      <c r="C6" s="115">
        <v>1018455</v>
      </c>
      <c r="D6" s="115">
        <v>84487</v>
      </c>
      <c r="E6" s="115">
        <v>877</v>
      </c>
      <c r="F6" s="170">
        <f>D6+E6</f>
        <v>85364</v>
      </c>
      <c r="G6" s="168"/>
      <c r="H6" s="177">
        <f t="shared" si="0"/>
        <v>85364</v>
      </c>
      <c r="I6" s="178">
        <f t="shared" si="1"/>
        <v>7.0057284101026198</v>
      </c>
      <c r="L6"/>
      <c r="M6"/>
    </row>
    <row r="7" spans="1:13" ht="16.5" customHeight="1" thickBot="1">
      <c r="A7" s="200" t="s">
        <v>82</v>
      </c>
      <c r="B7" s="130">
        <v>883951</v>
      </c>
      <c r="C7" s="113">
        <v>826715.53</v>
      </c>
      <c r="D7" s="115">
        <v>37407</v>
      </c>
      <c r="E7" s="116">
        <v>771</v>
      </c>
      <c r="F7" s="170">
        <f>D7+E7</f>
        <v>38178</v>
      </c>
      <c r="G7" s="168"/>
      <c r="H7" s="177">
        <f t="shared" si="0"/>
        <v>38178</v>
      </c>
      <c r="I7" s="178">
        <f t="shared" si="1"/>
        <v>7.7178043201145519</v>
      </c>
      <c r="L7"/>
      <c r="M7"/>
    </row>
    <row r="8" spans="1:13" ht="15" thickBot="1">
      <c r="A8" s="200" t="s">
        <v>16</v>
      </c>
      <c r="B8" s="130">
        <v>2917</v>
      </c>
      <c r="C8" s="114">
        <v>1153</v>
      </c>
      <c r="D8" s="117">
        <v>380</v>
      </c>
      <c r="E8" s="117">
        <v>22</v>
      </c>
      <c r="F8" s="170">
        <f>D8+E8</f>
        <v>402</v>
      </c>
      <c r="G8" s="168"/>
      <c r="H8" s="177">
        <f t="shared" si="0"/>
        <v>402</v>
      </c>
      <c r="I8" s="178">
        <f t="shared" si="1"/>
        <v>2.4187396351575456</v>
      </c>
      <c r="L8"/>
      <c r="M8"/>
    </row>
    <row r="9" spans="1:13" ht="15" thickBot="1">
      <c r="A9" s="200" t="s">
        <v>18</v>
      </c>
      <c r="B9" s="114"/>
      <c r="C9" s="115"/>
      <c r="D9" s="116"/>
      <c r="E9" s="116"/>
      <c r="F9" s="170">
        <f t="shared" ref="F9:F66" si="2">D9+E9</f>
        <v>0</v>
      </c>
      <c r="G9" s="168"/>
      <c r="H9" s="177">
        <f t="shared" si="0"/>
        <v>0</v>
      </c>
      <c r="I9" s="178"/>
      <c r="L9"/>
      <c r="M9"/>
    </row>
    <row r="10" spans="1:13" ht="15.75" customHeight="1" thickBot="1">
      <c r="A10" s="201" t="s">
        <v>19</v>
      </c>
      <c r="B10" s="136">
        <v>1105.93</v>
      </c>
      <c r="C10" s="114">
        <v>1005.8</v>
      </c>
      <c r="D10" s="116">
        <v>29</v>
      </c>
      <c r="E10" s="116">
        <v>0</v>
      </c>
      <c r="F10" s="170">
        <f t="shared" si="2"/>
        <v>29</v>
      </c>
      <c r="G10" s="168"/>
      <c r="H10" s="177">
        <f t="shared" si="0"/>
        <v>29</v>
      </c>
      <c r="I10" s="178">
        <f>B10/F10/3</f>
        <v>12.71183908045977</v>
      </c>
      <c r="L10"/>
      <c r="M10"/>
    </row>
    <row r="11" spans="1:13" ht="15" thickBot="1">
      <c r="A11" s="56" t="s">
        <v>22</v>
      </c>
      <c r="B11" s="57"/>
      <c r="C11" s="58"/>
      <c r="D11" s="59"/>
      <c r="E11" s="59"/>
      <c r="F11" s="170">
        <f t="shared" si="2"/>
        <v>0</v>
      </c>
      <c r="G11" s="169"/>
      <c r="H11" s="177">
        <f t="shared" si="0"/>
        <v>0</v>
      </c>
      <c r="I11" s="178"/>
      <c r="L11"/>
      <c r="M11"/>
    </row>
    <row r="12" spans="1:13" ht="15" thickBot="1">
      <c r="A12" s="200" t="s">
        <v>23</v>
      </c>
      <c r="B12" s="130">
        <v>197174</v>
      </c>
      <c r="C12" s="113">
        <v>96770</v>
      </c>
      <c r="D12" s="117">
        <v>5758</v>
      </c>
      <c r="E12" s="116">
        <v>56</v>
      </c>
      <c r="F12" s="170">
        <f t="shared" si="2"/>
        <v>5814</v>
      </c>
      <c r="G12" s="168"/>
      <c r="H12" s="177">
        <f t="shared" si="0"/>
        <v>5814</v>
      </c>
      <c r="I12" s="178">
        <f t="shared" si="1"/>
        <v>11.304552230248824</v>
      </c>
      <c r="L12"/>
      <c r="M12"/>
    </row>
    <row r="13" spans="1:13" ht="15" thickBot="1">
      <c r="A13" s="200" t="s">
        <v>24</v>
      </c>
      <c r="B13" s="136">
        <v>3935.43</v>
      </c>
      <c r="C13" s="115">
        <v>832.48</v>
      </c>
      <c r="D13" s="116">
        <v>248</v>
      </c>
      <c r="E13" s="116">
        <v>5</v>
      </c>
      <c r="F13" s="170">
        <f t="shared" si="2"/>
        <v>253</v>
      </c>
      <c r="G13" s="168"/>
      <c r="H13" s="177">
        <f t="shared" si="0"/>
        <v>253</v>
      </c>
      <c r="I13" s="178">
        <f t="shared" si="1"/>
        <v>5.1850197628458501</v>
      </c>
      <c r="L13"/>
      <c r="M13"/>
    </row>
    <row r="14" spans="1:13" ht="15" thickBot="1">
      <c r="A14" s="49" t="s">
        <v>25</v>
      </c>
      <c r="B14" s="57"/>
      <c r="C14" s="148"/>
      <c r="D14" s="59"/>
      <c r="E14" s="59"/>
      <c r="F14" s="170">
        <f t="shared" si="2"/>
        <v>0</v>
      </c>
      <c r="G14" s="168"/>
      <c r="H14" s="177">
        <f t="shared" si="0"/>
        <v>0</v>
      </c>
      <c r="I14" s="178"/>
      <c r="L14"/>
      <c r="M14"/>
    </row>
    <row r="15" spans="1:13" ht="15" thickBot="1">
      <c r="A15" s="200" t="s">
        <v>26</v>
      </c>
      <c r="B15" s="115"/>
      <c r="C15" s="115"/>
      <c r="D15" s="116"/>
      <c r="E15" s="116"/>
      <c r="F15" s="170">
        <f t="shared" si="2"/>
        <v>0</v>
      </c>
      <c r="G15" s="170"/>
      <c r="H15" s="177">
        <f t="shared" si="0"/>
        <v>0</v>
      </c>
      <c r="I15" s="178"/>
      <c r="L15"/>
      <c r="M15"/>
    </row>
    <row r="16" spans="1:13" ht="15" thickBot="1">
      <c r="A16" s="200" t="s">
        <v>27</v>
      </c>
      <c r="B16" s="132">
        <v>3100</v>
      </c>
      <c r="C16" s="115">
        <v>1550</v>
      </c>
      <c r="D16" s="116">
        <v>310</v>
      </c>
      <c r="E16" s="116">
        <v>0</v>
      </c>
      <c r="F16" s="170">
        <f t="shared" si="2"/>
        <v>310</v>
      </c>
      <c r="G16" s="170"/>
      <c r="H16" s="177">
        <f t="shared" si="0"/>
        <v>310</v>
      </c>
      <c r="I16" s="179">
        <f t="shared" si="1"/>
        <v>3.3333333333333335</v>
      </c>
      <c r="L16"/>
      <c r="M16"/>
    </row>
    <row r="17" spans="1:13" ht="15" thickBot="1">
      <c r="A17" s="200" t="s">
        <v>66</v>
      </c>
      <c r="B17" s="113"/>
      <c r="C17" s="115"/>
      <c r="D17" s="116"/>
      <c r="E17" s="116"/>
      <c r="F17" s="170">
        <f t="shared" si="2"/>
        <v>0</v>
      </c>
      <c r="G17" s="170"/>
      <c r="H17" s="177">
        <f t="shared" si="0"/>
        <v>0</v>
      </c>
      <c r="I17" s="178"/>
      <c r="L17"/>
      <c r="M17"/>
    </row>
    <row r="18" spans="1:13" ht="15" thickBot="1">
      <c r="A18" s="200" t="s">
        <v>28</v>
      </c>
      <c r="B18" s="130">
        <v>26171</v>
      </c>
      <c r="C18" s="189">
        <v>4998</v>
      </c>
      <c r="D18" s="116">
        <v>541</v>
      </c>
      <c r="E18" s="116">
        <v>49</v>
      </c>
      <c r="F18" s="170">
        <f t="shared" si="2"/>
        <v>590</v>
      </c>
      <c r="G18" s="170"/>
      <c r="H18" s="177">
        <f t="shared" si="0"/>
        <v>590</v>
      </c>
      <c r="I18" s="178">
        <f t="shared" si="1"/>
        <v>14.785875706214689</v>
      </c>
      <c r="L18"/>
      <c r="M18"/>
    </row>
    <row r="19" spans="1:13" ht="15" thickBot="1">
      <c r="A19" s="200" t="s">
        <v>29</v>
      </c>
      <c r="B19" s="136">
        <v>10719.75</v>
      </c>
      <c r="C19" s="113">
        <v>0</v>
      </c>
      <c r="D19" s="116">
        <v>264</v>
      </c>
      <c r="E19" s="116">
        <v>18</v>
      </c>
      <c r="F19" s="170">
        <f t="shared" si="2"/>
        <v>282</v>
      </c>
      <c r="G19" s="170"/>
      <c r="H19" s="177">
        <f t="shared" si="0"/>
        <v>282</v>
      </c>
      <c r="I19" s="178">
        <f t="shared" si="1"/>
        <v>12.671099290780141</v>
      </c>
      <c r="L19"/>
      <c r="M19"/>
    </row>
    <row r="20" spans="1:13" ht="15" thickBot="1">
      <c r="A20" s="194" t="s">
        <v>30</v>
      </c>
      <c r="B20" s="186"/>
      <c r="C20" s="187"/>
      <c r="D20" s="188">
        <v>0</v>
      </c>
      <c r="E20" s="188">
        <v>0</v>
      </c>
      <c r="F20" s="191">
        <f t="shared" si="2"/>
        <v>0</v>
      </c>
      <c r="G20" s="170"/>
      <c r="H20" s="177">
        <f t="shared" si="0"/>
        <v>0</v>
      </c>
      <c r="I20" s="178"/>
      <c r="L20"/>
      <c r="M20"/>
    </row>
    <row r="21" spans="1:13" ht="15" thickBot="1">
      <c r="A21" s="200" t="s">
        <v>31</v>
      </c>
      <c r="B21" s="130">
        <v>233.19</v>
      </c>
      <c r="C21" s="115"/>
      <c r="D21" s="116">
        <v>13</v>
      </c>
      <c r="E21" s="116">
        <v>0</v>
      </c>
      <c r="F21" s="170">
        <f t="shared" si="2"/>
        <v>13</v>
      </c>
      <c r="G21" s="170"/>
      <c r="H21" s="177">
        <f t="shared" si="0"/>
        <v>13</v>
      </c>
      <c r="I21" s="178">
        <f t="shared" si="1"/>
        <v>5.97923076923077</v>
      </c>
      <c r="L21"/>
      <c r="M21"/>
    </row>
    <row r="22" spans="1:13" ht="15" thickBot="1">
      <c r="A22" s="194" t="s">
        <v>32</v>
      </c>
      <c r="B22" s="190"/>
      <c r="C22" s="187"/>
      <c r="D22" s="188"/>
      <c r="E22" s="188"/>
      <c r="F22" s="191">
        <f t="shared" si="2"/>
        <v>0</v>
      </c>
      <c r="G22" s="170"/>
      <c r="H22" s="177">
        <f t="shared" si="0"/>
        <v>0</v>
      </c>
      <c r="I22" s="179"/>
      <c r="L22"/>
      <c r="M22"/>
    </row>
    <row r="23" spans="1:13" ht="15" thickBot="1">
      <c r="A23" s="200" t="s">
        <v>33</v>
      </c>
      <c r="B23" s="130">
        <v>12342.7</v>
      </c>
      <c r="C23" s="115">
        <v>0</v>
      </c>
      <c r="D23" s="116">
        <v>840</v>
      </c>
      <c r="E23" s="116">
        <v>3</v>
      </c>
      <c r="F23" s="170">
        <f t="shared" si="2"/>
        <v>843</v>
      </c>
      <c r="G23" s="170"/>
      <c r="H23" s="177">
        <f t="shared" si="0"/>
        <v>843</v>
      </c>
      <c r="I23" s="178">
        <f t="shared" si="1"/>
        <v>4.8804665875840252</v>
      </c>
      <c r="L23"/>
      <c r="M23"/>
    </row>
    <row r="24" spans="1:13" ht="15" thickBot="1">
      <c r="A24" s="200" t="s">
        <v>34</v>
      </c>
      <c r="B24" s="130">
        <v>5100</v>
      </c>
      <c r="C24" s="115">
        <v>2000</v>
      </c>
      <c r="D24" s="116">
        <v>410</v>
      </c>
      <c r="E24" s="116">
        <v>11</v>
      </c>
      <c r="F24" s="170">
        <f t="shared" si="2"/>
        <v>421</v>
      </c>
      <c r="G24" s="170"/>
      <c r="H24" s="177">
        <f t="shared" si="0"/>
        <v>421</v>
      </c>
      <c r="I24" s="178">
        <f>B24/F24/3</f>
        <v>4.0380047505938244</v>
      </c>
      <c r="L24"/>
      <c r="M24"/>
    </row>
    <row r="25" spans="1:13" ht="15" thickBot="1">
      <c r="A25" s="200" t="s">
        <v>35</v>
      </c>
      <c r="B25" s="130">
        <v>2911.35</v>
      </c>
      <c r="C25" s="115">
        <v>0</v>
      </c>
      <c r="D25" s="116">
        <v>215</v>
      </c>
      <c r="E25" s="116">
        <v>5</v>
      </c>
      <c r="F25" s="170">
        <f t="shared" si="2"/>
        <v>220</v>
      </c>
      <c r="G25" s="170"/>
      <c r="H25" s="177">
        <f t="shared" si="0"/>
        <v>220</v>
      </c>
      <c r="I25" s="178">
        <f>B25/F25/3</f>
        <v>4.4111363636363636</v>
      </c>
      <c r="L25"/>
      <c r="M25"/>
    </row>
    <row r="26" spans="1:13" ht="15" thickBot="1">
      <c r="A26" s="200" t="s">
        <v>85</v>
      </c>
      <c r="B26" s="130">
        <v>8300</v>
      </c>
      <c r="C26" s="115">
        <v>1500</v>
      </c>
      <c r="D26" s="116">
        <v>205</v>
      </c>
      <c r="E26" s="116">
        <v>0</v>
      </c>
      <c r="F26" s="170">
        <f t="shared" si="2"/>
        <v>205</v>
      </c>
      <c r="G26" s="170"/>
      <c r="H26" s="177">
        <f t="shared" si="0"/>
        <v>205</v>
      </c>
      <c r="I26" s="178">
        <f t="shared" si="1"/>
        <v>13.495934959349592</v>
      </c>
      <c r="L26"/>
      <c r="M26"/>
    </row>
    <row r="27" spans="1:13" ht="15" thickBot="1">
      <c r="A27" s="200" t="s">
        <v>36</v>
      </c>
      <c r="B27" s="130">
        <v>98673</v>
      </c>
      <c r="C27" s="115">
        <v>74633.899999999994</v>
      </c>
      <c r="D27" s="116">
        <v>2908</v>
      </c>
      <c r="E27" s="116">
        <v>97</v>
      </c>
      <c r="F27" s="170">
        <f t="shared" si="2"/>
        <v>3005</v>
      </c>
      <c r="G27" s="170"/>
      <c r="H27" s="177">
        <f t="shared" si="0"/>
        <v>3005</v>
      </c>
      <c r="I27" s="180">
        <f t="shared" si="1"/>
        <v>10.945424292845258</v>
      </c>
      <c r="L27"/>
      <c r="M27"/>
    </row>
    <row r="28" spans="1:13" ht="15" thickBot="1">
      <c r="A28" s="199" t="s">
        <v>37</v>
      </c>
      <c r="B28" s="130">
        <v>18435</v>
      </c>
      <c r="C28" s="146">
        <v>1500</v>
      </c>
      <c r="D28" s="116">
        <v>690</v>
      </c>
      <c r="E28" s="116">
        <v>0</v>
      </c>
      <c r="F28" s="170">
        <f t="shared" si="2"/>
        <v>690</v>
      </c>
      <c r="G28" s="169"/>
      <c r="H28" s="177">
        <f t="shared" si="0"/>
        <v>690</v>
      </c>
      <c r="I28" s="179">
        <f t="shared" si="1"/>
        <v>8.9057971014492754</v>
      </c>
      <c r="L28"/>
      <c r="M28"/>
    </row>
    <row r="29" spans="1:13" ht="15" thickBot="1">
      <c r="A29" s="199" t="s">
        <v>38</v>
      </c>
      <c r="B29" s="130">
        <v>3500</v>
      </c>
      <c r="C29" s="115">
        <v>1000</v>
      </c>
      <c r="D29" s="116">
        <v>367</v>
      </c>
      <c r="E29" s="116">
        <v>0</v>
      </c>
      <c r="F29" s="170">
        <f t="shared" si="2"/>
        <v>367</v>
      </c>
      <c r="G29" s="169"/>
      <c r="H29" s="177">
        <f t="shared" si="0"/>
        <v>367</v>
      </c>
      <c r="I29" s="178">
        <f t="shared" si="1"/>
        <v>3.1789282470481379</v>
      </c>
      <c r="L29"/>
      <c r="M29"/>
    </row>
    <row r="30" spans="1:13" ht="15" thickBot="1">
      <c r="A30" s="200" t="s">
        <v>39</v>
      </c>
      <c r="B30" s="136">
        <v>4379.5</v>
      </c>
      <c r="C30" s="115">
        <v>500</v>
      </c>
      <c r="D30" s="116">
        <v>110</v>
      </c>
      <c r="E30" s="116">
        <v>20</v>
      </c>
      <c r="F30" s="170">
        <f t="shared" si="2"/>
        <v>130</v>
      </c>
      <c r="G30" s="169"/>
      <c r="H30" s="177">
        <f t="shared" si="0"/>
        <v>130</v>
      </c>
      <c r="I30" s="178">
        <f>B30/F30/3</f>
        <v>11.22948717948718</v>
      </c>
      <c r="L30"/>
      <c r="M30"/>
    </row>
    <row r="31" spans="1:13" ht="15" thickBot="1">
      <c r="A31" s="200" t="s">
        <v>40</v>
      </c>
      <c r="B31" s="114">
        <v>0</v>
      </c>
      <c r="C31" s="115">
        <v>0</v>
      </c>
      <c r="D31" s="116">
        <v>0</v>
      </c>
      <c r="E31" s="116">
        <v>0</v>
      </c>
      <c r="F31" s="170">
        <f t="shared" si="2"/>
        <v>0</v>
      </c>
      <c r="G31" s="169"/>
      <c r="H31" s="177">
        <f t="shared" si="0"/>
        <v>0</v>
      </c>
      <c r="I31" s="178"/>
      <c r="L31"/>
      <c r="M31"/>
    </row>
    <row r="32" spans="1:13" ht="15" thickBot="1">
      <c r="A32" s="200" t="s">
        <v>41</v>
      </c>
      <c r="B32" s="130">
        <v>7000</v>
      </c>
      <c r="C32" s="115">
        <v>2500</v>
      </c>
      <c r="D32" s="116">
        <v>111</v>
      </c>
      <c r="E32" s="116">
        <v>120</v>
      </c>
      <c r="F32" s="170">
        <f t="shared" si="2"/>
        <v>231</v>
      </c>
      <c r="G32" s="169"/>
      <c r="H32" s="177">
        <f t="shared" si="0"/>
        <v>231</v>
      </c>
      <c r="I32" s="178">
        <f t="shared" si="1"/>
        <v>10.101010101010102</v>
      </c>
      <c r="L32"/>
      <c r="M32"/>
    </row>
    <row r="33" spans="1:13" ht="15" thickBot="1">
      <c r="A33" s="200" t="s">
        <v>42</v>
      </c>
      <c r="B33" s="114"/>
      <c r="C33" s="115"/>
      <c r="D33" s="116"/>
      <c r="E33" s="116"/>
      <c r="F33" s="170">
        <f t="shared" si="2"/>
        <v>0</v>
      </c>
      <c r="G33" s="169"/>
      <c r="H33" s="177">
        <f t="shared" si="0"/>
        <v>0</v>
      </c>
      <c r="I33" s="178"/>
      <c r="L33"/>
      <c r="M33"/>
    </row>
    <row r="34" spans="1:13" ht="15" thickBot="1">
      <c r="A34" s="200" t="s">
        <v>75</v>
      </c>
      <c r="B34" s="130">
        <v>26752</v>
      </c>
      <c r="C34" s="115">
        <v>7793</v>
      </c>
      <c r="D34" s="116">
        <v>1350</v>
      </c>
      <c r="E34" s="116">
        <v>0</v>
      </c>
      <c r="F34" s="170">
        <f t="shared" si="2"/>
        <v>1350</v>
      </c>
      <c r="G34" s="169"/>
      <c r="H34" s="177">
        <f t="shared" si="0"/>
        <v>1350</v>
      </c>
      <c r="I34" s="178">
        <f t="shared" si="1"/>
        <v>6.6054320987654327</v>
      </c>
      <c r="L34"/>
      <c r="M34"/>
    </row>
    <row r="35" spans="1:13" ht="15" thickBot="1">
      <c r="A35" s="200" t="s">
        <v>44</v>
      </c>
      <c r="B35" s="132">
        <v>7290</v>
      </c>
      <c r="C35" s="113">
        <v>0</v>
      </c>
      <c r="D35" s="116">
        <v>162</v>
      </c>
      <c r="E35" s="116"/>
      <c r="F35" s="170">
        <f t="shared" si="2"/>
        <v>162</v>
      </c>
      <c r="G35" s="169"/>
      <c r="H35" s="177">
        <f t="shared" si="0"/>
        <v>162</v>
      </c>
      <c r="I35" s="178">
        <f t="shared" si="1"/>
        <v>15</v>
      </c>
      <c r="L35"/>
      <c r="M35"/>
    </row>
    <row r="36" spans="1:13" ht="15" thickBot="1">
      <c r="A36" s="200" t="s">
        <v>45</v>
      </c>
      <c r="B36" s="130">
        <v>4077.2</v>
      </c>
      <c r="C36" s="115">
        <v>671</v>
      </c>
      <c r="D36" s="116">
        <v>135</v>
      </c>
      <c r="E36" s="116">
        <v>0</v>
      </c>
      <c r="F36" s="170">
        <f t="shared" si="2"/>
        <v>135</v>
      </c>
      <c r="G36" s="169"/>
      <c r="H36" s="177">
        <f t="shared" si="0"/>
        <v>135</v>
      </c>
      <c r="I36" s="178">
        <f t="shared" si="1"/>
        <v>10.06716049382716</v>
      </c>
      <c r="L36"/>
      <c r="M36"/>
    </row>
    <row r="37" spans="1:13" ht="15" thickBot="1">
      <c r="A37" s="200" t="s">
        <v>76</v>
      </c>
      <c r="B37" s="130">
        <v>6167.05</v>
      </c>
      <c r="C37" s="115">
        <v>450</v>
      </c>
      <c r="D37" s="116">
        <v>466</v>
      </c>
      <c r="E37" s="116">
        <v>23</v>
      </c>
      <c r="F37" s="170">
        <f t="shared" si="2"/>
        <v>489</v>
      </c>
      <c r="G37" s="169"/>
      <c r="H37" s="177">
        <f t="shared" si="0"/>
        <v>489</v>
      </c>
      <c r="I37" s="179">
        <f t="shared" si="1"/>
        <v>4.2038513974096796</v>
      </c>
      <c r="L37"/>
      <c r="M37"/>
    </row>
    <row r="38" spans="1:13" ht="15" thickBot="1">
      <c r="A38" s="200" t="s">
        <v>47</v>
      </c>
      <c r="B38" s="130">
        <v>22893.81</v>
      </c>
      <c r="C38" s="113">
        <v>29658.19</v>
      </c>
      <c r="D38" s="116">
        <v>1215</v>
      </c>
      <c r="E38" s="116">
        <v>135</v>
      </c>
      <c r="F38" s="170">
        <f t="shared" si="2"/>
        <v>1350</v>
      </c>
      <c r="G38" s="169"/>
      <c r="H38" s="177">
        <f t="shared" si="0"/>
        <v>1350</v>
      </c>
      <c r="I38" s="178">
        <f t="shared" si="1"/>
        <v>5.6527925925925935</v>
      </c>
      <c r="L38"/>
      <c r="M38"/>
    </row>
    <row r="39" spans="1:13" ht="15" thickBot="1">
      <c r="A39" s="203" t="s">
        <v>48</v>
      </c>
      <c r="B39" s="130">
        <v>4405</v>
      </c>
      <c r="C39" s="113">
        <v>0</v>
      </c>
      <c r="D39" s="116">
        <v>138</v>
      </c>
      <c r="E39" s="116">
        <v>1</v>
      </c>
      <c r="F39" s="170">
        <f t="shared" si="2"/>
        <v>139</v>
      </c>
      <c r="G39" s="169"/>
      <c r="H39" s="177">
        <f t="shared" si="0"/>
        <v>139</v>
      </c>
      <c r="I39" s="178">
        <f t="shared" si="1"/>
        <v>10.563549160671462</v>
      </c>
      <c r="L39"/>
      <c r="M39"/>
    </row>
    <row r="40" spans="1:13" ht="15" thickBot="1">
      <c r="A40" s="200" t="s">
        <v>49</v>
      </c>
      <c r="B40" s="136">
        <v>58718.66</v>
      </c>
      <c r="C40" s="113">
        <v>23055.48</v>
      </c>
      <c r="D40" s="116">
        <v>2110</v>
      </c>
      <c r="E40" s="116">
        <v>18</v>
      </c>
      <c r="F40" s="170">
        <f t="shared" si="2"/>
        <v>2128</v>
      </c>
      <c r="G40" s="169"/>
      <c r="H40" s="177">
        <f t="shared" si="0"/>
        <v>2128</v>
      </c>
      <c r="I40" s="178">
        <f t="shared" si="1"/>
        <v>9.1977850877192981</v>
      </c>
      <c r="L40"/>
      <c r="M40"/>
    </row>
    <row r="41" spans="1:13" ht="15" thickBot="1">
      <c r="A41" s="200" t="s">
        <v>50</v>
      </c>
      <c r="B41" s="130">
        <v>9600</v>
      </c>
      <c r="C41" s="113"/>
      <c r="D41" s="116">
        <v>310</v>
      </c>
      <c r="E41" s="116">
        <v>0</v>
      </c>
      <c r="F41" s="170">
        <f t="shared" si="2"/>
        <v>310</v>
      </c>
      <c r="G41" s="169"/>
      <c r="H41" s="177">
        <f t="shared" si="0"/>
        <v>310</v>
      </c>
      <c r="I41" s="180">
        <f t="shared" si="1"/>
        <v>10.32258064516129</v>
      </c>
      <c r="L41"/>
      <c r="M41"/>
    </row>
    <row r="42" spans="1:13" ht="15" thickBot="1">
      <c r="A42" s="200" t="s">
        <v>51</v>
      </c>
      <c r="B42" s="127"/>
      <c r="C42" s="115"/>
      <c r="D42" s="116"/>
      <c r="E42" s="116"/>
      <c r="F42" s="170">
        <f t="shared" si="2"/>
        <v>0</v>
      </c>
      <c r="G42" s="169"/>
      <c r="H42" s="177">
        <f t="shared" si="0"/>
        <v>0</v>
      </c>
      <c r="I42" s="178"/>
      <c r="L42"/>
      <c r="M42"/>
    </row>
    <row r="43" spans="1:13" ht="15" thickBot="1">
      <c r="A43" s="200" t="s">
        <v>52</v>
      </c>
      <c r="B43" s="130">
        <v>4900</v>
      </c>
      <c r="C43" s="113">
        <v>0</v>
      </c>
      <c r="D43" s="116">
        <v>120</v>
      </c>
      <c r="E43" s="116">
        <v>20</v>
      </c>
      <c r="F43" s="170">
        <f t="shared" si="2"/>
        <v>140</v>
      </c>
      <c r="G43" s="169"/>
      <c r="H43" s="177">
        <f t="shared" si="0"/>
        <v>140</v>
      </c>
      <c r="I43" s="178">
        <f t="shared" si="1"/>
        <v>11.666666666666666</v>
      </c>
      <c r="L43"/>
      <c r="M43"/>
    </row>
    <row r="44" spans="1:13" ht="15" thickBot="1">
      <c r="A44" s="199" t="s">
        <v>53</v>
      </c>
      <c r="B44" s="207">
        <v>24317.67</v>
      </c>
      <c r="C44" s="115">
        <v>4835.3900000000003</v>
      </c>
      <c r="D44" s="121">
        <v>1913</v>
      </c>
      <c r="E44" s="121">
        <v>0</v>
      </c>
      <c r="F44" s="170">
        <f t="shared" si="2"/>
        <v>1913</v>
      </c>
      <c r="G44" s="169"/>
      <c r="H44" s="177">
        <f t="shared" si="0"/>
        <v>1913</v>
      </c>
      <c r="I44" s="178">
        <f t="shared" si="1"/>
        <v>4.2372660742289598</v>
      </c>
      <c r="L44"/>
      <c r="M44"/>
    </row>
    <row r="45" spans="1:13" ht="15" thickBot="1">
      <c r="A45" s="200" t="s">
        <v>54</v>
      </c>
      <c r="B45" s="130">
        <v>320546.73</v>
      </c>
      <c r="C45" s="115">
        <v>110379</v>
      </c>
      <c r="D45" s="115">
        <v>11466</v>
      </c>
      <c r="E45" s="116">
        <v>1473</v>
      </c>
      <c r="F45" s="170">
        <f t="shared" si="2"/>
        <v>12939</v>
      </c>
      <c r="G45" s="169"/>
      <c r="H45" s="177">
        <f t="shared" si="0"/>
        <v>12939</v>
      </c>
      <c r="I45" s="178">
        <f>B45/F45/3</f>
        <v>8.2578955096993578</v>
      </c>
      <c r="L45"/>
      <c r="M45"/>
    </row>
    <row r="46" spans="1:13" ht="15" thickBot="1">
      <c r="A46" s="200" t="s">
        <v>55</v>
      </c>
      <c r="B46" s="130">
        <v>4290</v>
      </c>
      <c r="C46" s="113">
        <v>0</v>
      </c>
      <c r="D46" s="116">
        <v>69</v>
      </c>
      <c r="E46" s="116">
        <v>0</v>
      </c>
      <c r="F46" s="170">
        <f t="shared" si="2"/>
        <v>69</v>
      </c>
      <c r="G46" s="169"/>
      <c r="H46" s="177">
        <f t="shared" si="0"/>
        <v>69</v>
      </c>
      <c r="I46" s="178">
        <f>B46/F46/3</f>
        <v>20.724637681159418</v>
      </c>
      <c r="L46"/>
      <c r="M46"/>
    </row>
    <row r="47" spans="1:13" ht="15" thickBot="1">
      <c r="A47" s="199" t="s">
        <v>61</v>
      </c>
      <c r="B47" s="130">
        <v>2690</v>
      </c>
      <c r="C47" s="114">
        <v>0</v>
      </c>
      <c r="D47" s="117">
        <v>46</v>
      </c>
      <c r="E47" s="117"/>
      <c r="F47" s="170">
        <f t="shared" si="2"/>
        <v>46</v>
      </c>
      <c r="G47" s="169"/>
      <c r="H47" s="177">
        <f t="shared" si="0"/>
        <v>46</v>
      </c>
      <c r="I47" s="178">
        <f>B47/F47/3</f>
        <v>19.492753623188406</v>
      </c>
      <c r="L47"/>
      <c r="M47"/>
    </row>
    <row r="48" spans="1:13" ht="15" thickBot="1">
      <c r="A48" s="89" t="s">
        <v>68</v>
      </c>
      <c r="B48" s="114"/>
      <c r="C48" s="115"/>
      <c r="D48" s="116"/>
      <c r="E48" s="116"/>
      <c r="F48" s="170">
        <f t="shared" si="2"/>
        <v>0</v>
      </c>
      <c r="G48" s="169"/>
      <c r="H48" s="177">
        <f t="shared" si="0"/>
        <v>0</v>
      </c>
      <c r="I48" s="178"/>
      <c r="L48"/>
      <c r="M48"/>
    </row>
    <row r="49" spans="1:13" ht="15" thickBot="1">
      <c r="A49" s="209" t="s">
        <v>56</v>
      </c>
      <c r="B49" s="192"/>
      <c r="C49" s="197"/>
      <c r="D49" s="198"/>
      <c r="E49" s="193"/>
      <c r="F49" s="191">
        <f t="shared" si="2"/>
        <v>0</v>
      </c>
      <c r="G49" s="170"/>
      <c r="H49" s="177">
        <f t="shared" si="0"/>
        <v>0</v>
      </c>
      <c r="I49" s="178"/>
      <c r="L49"/>
      <c r="M49"/>
    </row>
    <row r="50" spans="1:13" ht="15" thickBot="1">
      <c r="A50" s="204" t="s">
        <v>79</v>
      </c>
      <c r="B50" s="206">
        <v>10860</v>
      </c>
      <c r="C50" s="147">
        <v>720</v>
      </c>
      <c r="D50" s="123">
        <v>362</v>
      </c>
      <c r="E50" s="124">
        <v>0</v>
      </c>
      <c r="F50" s="170">
        <f t="shared" si="2"/>
        <v>362</v>
      </c>
      <c r="G50" s="169"/>
      <c r="H50" s="177">
        <f t="shared" si="0"/>
        <v>362</v>
      </c>
      <c r="I50" s="178">
        <f t="shared" si="1"/>
        <v>10</v>
      </c>
      <c r="L50"/>
      <c r="M50"/>
    </row>
    <row r="51" spans="1:13" ht="15" thickBot="1">
      <c r="A51" s="195" t="s">
        <v>58</v>
      </c>
      <c r="B51" s="187"/>
      <c r="C51" s="187"/>
      <c r="D51" s="196"/>
      <c r="E51" s="196"/>
      <c r="F51" s="191">
        <f t="shared" si="2"/>
        <v>0</v>
      </c>
      <c r="G51" s="169"/>
      <c r="H51" s="177">
        <f t="shared" si="0"/>
        <v>0</v>
      </c>
      <c r="I51" s="178"/>
      <c r="L51"/>
      <c r="M51"/>
    </row>
    <row r="52" spans="1:13" s="108" customFormat="1" ht="15" thickBot="1">
      <c r="A52" s="200" t="s">
        <v>59</v>
      </c>
      <c r="B52" s="131">
        <v>129827.23</v>
      </c>
      <c r="C52" s="113">
        <v>104708.45</v>
      </c>
      <c r="D52" s="117">
        <v>5284</v>
      </c>
      <c r="E52" s="117">
        <v>305</v>
      </c>
      <c r="F52" s="170">
        <f t="shared" si="2"/>
        <v>5589</v>
      </c>
      <c r="G52" s="183"/>
      <c r="H52" s="177">
        <f t="shared" si="0"/>
        <v>5589</v>
      </c>
      <c r="I52" s="178">
        <f t="shared" si="1"/>
        <v>7.7430208146955328</v>
      </c>
    </row>
    <row r="53" spans="1:13" ht="15" thickBot="1">
      <c r="A53" s="199" t="s">
        <v>60</v>
      </c>
      <c r="B53" s="130">
        <v>26771</v>
      </c>
      <c r="C53" s="115">
        <v>0</v>
      </c>
      <c r="D53" s="116">
        <v>615</v>
      </c>
      <c r="E53" s="117">
        <v>315</v>
      </c>
      <c r="F53" s="170">
        <f t="shared" si="2"/>
        <v>930</v>
      </c>
      <c r="G53" s="172"/>
      <c r="H53" s="177">
        <f t="shared" si="0"/>
        <v>930</v>
      </c>
      <c r="I53" s="178">
        <f t="shared" si="1"/>
        <v>9.5953405017921138</v>
      </c>
      <c r="L53"/>
      <c r="M53"/>
    </row>
    <row r="54" spans="1:13" ht="15" thickBot="1">
      <c r="A54" s="199" t="s">
        <v>69</v>
      </c>
      <c r="B54" s="130">
        <v>8087.58</v>
      </c>
      <c r="C54" s="114">
        <v>5837.61</v>
      </c>
      <c r="D54" s="117">
        <v>211</v>
      </c>
      <c r="E54" s="116">
        <v>0</v>
      </c>
      <c r="F54" s="170">
        <f t="shared" si="2"/>
        <v>211</v>
      </c>
      <c r="G54" s="172"/>
      <c r="H54" s="177">
        <f t="shared" si="0"/>
        <v>211</v>
      </c>
      <c r="I54" s="178">
        <f t="shared" si="1"/>
        <v>12.776587677725118</v>
      </c>
      <c r="L54"/>
      <c r="M54"/>
    </row>
    <row r="55" spans="1:13" ht="15" thickBot="1">
      <c r="A55" s="199" t="s">
        <v>74</v>
      </c>
      <c r="B55" s="136">
        <v>1301.8</v>
      </c>
      <c r="C55" s="114">
        <v>3180</v>
      </c>
      <c r="D55" s="117">
        <v>93</v>
      </c>
      <c r="E55" s="116">
        <v>0</v>
      </c>
      <c r="F55" s="170">
        <f t="shared" si="2"/>
        <v>93</v>
      </c>
      <c r="G55" s="173"/>
      <c r="H55" s="177">
        <f t="shared" si="0"/>
        <v>93</v>
      </c>
      <c r="I55" s="178">
        <f>B55/F55/3</f>
        <v>4.6659498207885308</v>
      </c>
      <c r="L55"/>
      <c r="M55"/>
    </row>
    <row r="56" spans="1:13" ht="15" thickBot="1">
      <c r="A56" s="199" t="s">
        <v>63</v>
      </c>
      <c r="B56" s="137">
        <v>73000</v>
      </c>
      <c r="C56" s="128">
        <v>18000</v>
      </c>
      <c r="D56" s="128">
        <v>2368</v>
      </c>
      <c r="E56" s="166">
        <v>181</v>
      </c>
      <c r="F56" s="170">
        <f t="shared" si="2"/>
        <v>2549</v>
      </c>
      <c r="G56" s="173"/>
      <c r="H56" s="177">
        <f t="shared" si="0"/>
        <v>2549</v>
      </c>
      <c r="I56" s="178">
        <f t="shared" si="1"/>
        <v>9.546227278671374</v>
      </c>
      <c r="L56"/>
      <c r="M56"/>
    </row>
    <row r="57" spans="1:13" ht="15" thickBot="1">
      <c r="A57" s="185" t="s">
        <v>72</v>
      </c>
      <c r="B57" s="190"/>
      <c r="C57" s="190"/>
      <c r="D57" s="192"/>
      <c r="E57" s="193"/>
      <c r="F57" s="191">
        <f t="shared" si="2"/>
        <v>0</v>
      </c>
      <c r="G57" s="172"/>
      <c r="H57" s="177">
        <f t="shared" si="0"/>
        <v>0</v>
      </c>
      <c r="I57" s="178"/>
      <c r="L57"/>
      <c r="M57"/>
    </row>
    <row r="58" spans="1:13" ht="15" thickBot="1">
      <c r="A58" s="199" t="s">
        <v>78</v>
      </c>
      <c r="B58" s="130">
        <v>3675</v>
      </c>
      <c r="C58" s="114">
        <v>0</v>
      </c>
      <c r="D58" s="114">
        <v>470</v>
      </c>
      <c r="E58" s="116">
        <v>20</v>
      </c>
      <c r="F58" s="170">
        <f t="shared" si="2"/>
        <v>490</v>
      </c>
      <c r="G58" s="172"/>
      <c r="H58" s="177">
        <f t="shared" si="0"/>
        <v>490</v>
      </c>
      <c r="I58" s="178">
        <f t="shared" si="1"/>
        <v>2.5</v>
      </c>
      <c r="L58"/>
      <c r="M58"/>
    </row>
    <row r="59" spans="1:13" ht="15" thickBot="1">
      <c r="A59" s="205" t="s">
        <v>73</v>
      </c>
      <c r="B59" s="130">
        <v>203137.08</v>
      </c>
      <c r="C59" s="114">
        <v>86110.68</v>
      </c>
      <c r="D59" s="114">
        <v>1890</v>
      </c>
      <c r="E59" s="116">
        <v>133</v>
      </c>
      <c r="F59" s="170">
        <f t="shared" si="2"/>
        <v>2023</v>
      </c>
      <c r="G59" s="172"/>
      <c r="H59" s="177">
        <f t="shared" si="0"/>
        <v>2023</v>
      </c>
      <c r="I59" s="180">
        <f t="shared" si="1"/>
        <v>33.47126050420168</v>
      </c>
      <c r="L59"/>
      <c r="M59"/>
    </row>
    <row r="60" spans="1:13" ht="15" thickBot="1">
      <c r="A60" s="205" t="s">
        <v>80</v>
      </c>
      <c r="B60" s="137">
        <v>13576.25</v>
      </c>
      <c r="C60" s="128">
        <v>59428.99</v>
      </c>
      <c r="D60" s="128">
        <v>1094</v>
      </c>
      <c r="E60" s="166">
        <v>0</v>
      </c>
      <c r="F60" s="170">
        <f t="shared" si="2"/>
        <v>1094</v>
      </c>
      <c r="G60" s="172"/>
      <c r="H60" s="177">
        <f t="shared" si="0"/>
        <v>1094</v>
      </c>
      <c r="I60" s="180">
        <f t="shared" si="1"/>
        <v>4.1365783059110299</v>
      </c>
      <c r="L60"/>
      <c r="M60"/>
    </row>
    <row r="61" spans="1:13" ht="15" thickBot="1">
      <c r="A61" s="199" t="s">
        <v>77</v>
      </c>
      <c r="B61" s="130">
        <v>144939</v>
      </c>
      <c r="C61" s="114"/>
      <c r="D61" s="114">
        <v>4329</v>
      </c>
      <c r="E61" s="116">
        <v>319</v>
      </c>
      <c r="F61" s="170">
        <f t="shared" si="2"/>
        <v>4648</v>
      </c>
      <c r="G61" s="172"/>
      <c r="H61" s="177">
        <f t="shared" si="0"/>
        <v>4648</v>
      </c>
      <c r="I61" s="178"/>
      <c r="L61"/>
      <c r="M61"/>
    </row>
    <row r="62" spans="1:13" ht="15" thickBot="1">
      <c r="A62" s="199" t="s">
        <v>83</v>
      </c>
      <c r="B62" s="130">
        <v>5705</v>
      </c>
      <c r="C62" s="114">
        <v>0</v>
      </c>
      <c r="D62" s="114">
        <v>145</v>
      </c>
      <c r="E62" s="116"/>
      <c r="F62" s="170">
        <f t="shared" si="2"/>
        <v>145</v>
      </c>
      <c r="G62" s="174"/>
      <c r="H62" s="177"/>
      <c r="I62" s="178"/>
      <c r="L62"/>
      <c r="M62"/>
    </row>
    <row r="63" spans="1:13" ht="15" thickBot="1">
      <c r="A63" s="199" t="s">
        <v>90</v>
      </c>
      <c r="B63" s="130">
        <v>4050</v>
      </c>
      <c r="C63" s="114">
        <v>130</v>
      </c>
      <c r="D63" s="114">
        <v>90</v>
      </c>
      <c r="E63" s="116">
        <v>0</v>
      </c>
      <c r="F63" s="170">
        <f t="shared" si="2"/>
        <v>90</v>
      </c>
      <c r="G63" s="172"/>
      <c r="H63" s="177"/>
      <c r="I63" s="178"/>
      <c r="L63"/>
      <c r="M63"/>
    </row>
    <row r="64" spans="1:13" ht="15" thickBot="1">
      <c r="A64" s="199" t="s">
        <v>91</v>
      </c>
      <c r="B64" s="130">
        <v>5340</v>
      </c>
      <c r="C64" s="114">
        <v>0</v>
      </c>
      <c r="D64" s="114">
        <v>210</v>
      </c>
      <c r="E64" s="116">
        <v>0</v>
      </c>
      <c r="F64" s="170">
        <f t="shared" si="2"/>
        <v>210</v>
      </c>
      <c r="G64" s="172"/>
      <c r="H64" s="177"/>
      <c r="I64" s="178"/>
      <c r="L64"/>
      <c r="M64"/>
    </row>
    <row r="65" spans="1:13" ht="15" thickBot="1">
      <c r="A65" s="199" t="s">
        <v>94</v>
      </c>
      <c r="B65" s="130">
        <v>6180</v>
      </c>
      <c r="C65" s="114">
        <v>0</v>
      </c>
      <c r="D65" s="114">
        <v>648</v>
      </c>
      <c r="E65" s="116">
        <v>2</v>
      </c>
      <c r="F65" s="170">
        <f t="shared" si="2"/>
        <v>650</v>
      </c>
      <c r="G65" s="172"/>
      <c r="H65" s="177"/>
      <c r="I65" s="178"/>
      <c r="L65"/>
      <c r="M65"/>
    </row>
    <row r="66" spans="1:13" ht="15" thickBot="1">
      <c r="A66" s="199" t="s">
        <v>64</v>
      </c>
      <c r="B66" s="48">
        <f>SUM(B4:B65)</f>
        <v>8220545.6900000004</v>
      </c>
      <c r="C66" s="48">
        <f>SUM(C4:C65)</f>
        <v>4586368.95</v>
      </c>
      <c r="D66" s="63">
        <f>SUM(D4:D65)</f>
        <v>303928</v>
      </c>
      <c r="E66" s="63">
        <f>SUM(E4:E65)</f>
        <v>19814</v>
      </c>
      <c r="F66" s="170">
        <f t="shared" si="2"/>
        <v>323742</v>
      </c>
      <c r="G66" s="174"/>
      <c r="H66" s="181"/>
      <c r="I66" s="182">
        <f>B54/F54/3</f>
        <v>12.776587677725118</v>
      </c>
      <c r="L66"/>
      <c r="M66"/>
    </row>
    <row r="67" spans="1:13">
      <c r="A67" s="106" t="s">
        <v>65</v>
      </c>
      <c r="B67" s="24">
        <f>SUM(B8:B65)-B61-B52-B45</f>
        <v>943782.95000000019</v>
      </c>
      <c r="C67" s="24">
        <f>SUM(C8:C64)</f>
        <v>644900.97</v>
      </c>
      <c r="D67" s="24">
        <f>SUM(D8:D65)</f>
        <v>50708</v>
      </c>
      <c r="E67" s="24">
        <f>SUM(E8:E65)</f>
        <v>3351</v>
      </c>
      <c r="F67" s="126">
        <f>SUM(F8:F65)-F52-F45-F61</f>
        <v>30883</v>
      </c>
      <c r="G67" s="126"/>
      <c r="H67" s="156"/>
      <c r="I67" s="80">
        <f>B55/F55/3</f>
        <v>4.6659498207885308</v>
      </c>
      <c r="L67"/>
      <c r="M67"/>
    </row>
    <row r="68" spans="1:13">
      <c r="A68" s="14"/>
      <c r="B68"/>
      <c r="C68" s="94"/>
      <c r="D68" s="94"/>
      <c r="E68"/>
      <c r="F68"/>
      <c r="G68"/>
      <c r="H68"/>
      <c r="L68"/>
      <c r="M68"/>
    </row>
    <row r="69" spans="1:13">
      <c r="A69" s="25"/>
      <c r="B69" s="36"/>
      <c r="C69" s="96"/>
      <c r="D69" s="96"/>
      <c r="E69" s="36"/>
      <c r="F69"/>
      <c r="G69"/>
      <c r="H69"/>
      <c r="L69"/>
      <c r="M69"/>
    </row>
    <row r="70" spans="1:13">
      <c r="A70"/>
      <c r="B70"/>
      <c r="C70" s="94"/>
      <c r="D70" s="94"/>
      <c r="E70"/>
      <c r="F70"/>
      <c r="G70"/>
      <c r="H70"/>
      <c r="L70"/>
      <c r="M70"/>
    </row>
    <row r="71" spans="1:13">
      <c r="A71"/>
      <c r="B71"/>
      <c r="C71" s="94"/>
      <c r="D71" s="94"/>
      <c r="E71"/>
      <c r="F71"/>
      <c r="G71"/>
      <c r="H71"/>
      <c r="L71"/>
      <c r="M71"/>
    </row>
    <row r="72" spans="1:13">
      <c r="A72"/>
      <c r="B72"/>
      <c r="C72" s="94"/>
      <c r="D72" s="94"/>
      <c r="E72"/>
      <c r="F72"/>
      <c r="G72"/>
      <c r="H72"/>
      <c r="L72"/>
      <c r="M72"/>
    </row>
    <row r="73" spans="1:13">
      <c r="A73"/>
      <c r="B73" s="46"/>
      <c r="C73" s="97"/>
      <c r="D73" s="97"/>
      <c r="E73" s="46"/>
      <c r="F73"/>
      <c r="G73"/>
      <c r="H73"/>
      <c r="L73"/>
      <c r="M73"/>
    </row>
    <row r="74" spans="1:13">
      <c r="A74"/>
      <c r="B74"/>
      <c r="C74" s="94"/>
      <c r="D74" s="94"/>
      <c r="E74"/>
      <c r="F74"/>
      <c r="G74"/>
      <c r="H74"/>
      <c r="L74"/>
      <c r="M74"/>
    </row>
    <row r="75" spans="1:13">
      <c r="A75"/>
      <c r="B75"/>
      <c r="C75" s="94"/>
      <c r="D75" s="94"/>
      <c r="E75"/>
      <c r="F75"/>
      <c r="G75"/>
      <c r="H75"/>
      <c r="L75"/>
      <c r="M75"/>
    </row>
    <row r="76" spans="1:13">
      <c r="A76"/>
      <c r="B76"/>
      <c r="C76" s="94"/>
      <c r="D76" s="94"/>
      <c r="E76"/>
      <c r="F76"/>
      <c r="G76"/>
      <c r="H76"/>
      <c r="L76"/>
      <c r="M76"/>
    </row>
    <row r="77" spans="1:13">
      <c r="A77"/>
      <c r="B77"/>
      <c r="C77" s="94"/>
      <c r="D77" s="94"/>
      <c r="E77"/>
      <c r="F77"/>
      <c r="G77"/>
      <c r="H77"/>
      <c r="L77"/>
      <c r="M77"/>
    </row>
    <row r="78" spans="1:13">
      <c r="A78"/>
      <c r="B78"/>
      <c r="C78" s="94"/>
      <c r="D78" s="94"/>
      <c r="E78"/>
      <c r="F78"/>
      <c r="G78"/>
      <c r="H78"/>
      <c r="L78"/>
      <c r="M78"/>
    </row>
    <row r="79" spans="1:13">
      <c r="A79"/>
      <c r="B79"/>
      <c r="C79" s="94"/>
      <c r="D79" s="94"/>
      <c r="E79"/>
      <c r="F79"/>
      <c r="G79"/>
      <c r="H79"/>
      <c r="L79"/>
      <c r="M79"/>
    </row>
    <row r="80" spans="1:13">
      <c r="A80"/>
      <c r="B80"/>
      <c r="C80" s="94"/>
      <c r="D80" s="94"/>
      <c r="E80"/>
      <c r="F80"/>
      <c r="G80"/>
      <c r="H80"/>
      <c r="L80"/>
      <c r="M80"/>
    </row>
    <row r="81" spans="1:13">
      <c r="A81"/>
      <c r="B81"/>
      <c r="C81" s="94"/>
      <c r="D81" s="94"/>
      <c r="E81"/>
      <c r="F81"/>
      <c r="G81"/>
      <c r="H81"/>
      <c r="L81"/>
      <c r="M81"/>
    </row>
    <row r="82" spans="1:13">
      <c r="K82" s="94"/>
      <c r="L82"/>
      <c r="M82"/>
    </row>
    <row r="83" spans="1:13">
      <c r="F83" s="19"/>
      <c r="G83" s="19"/>
      <c r="H83" s="157"/>
    </row>
  </sheetData>
  <mergeCells count="2">
    <mergeCell ref="A1:F1"/>
    <mergeCell ref="D2:F2"/>
  </mergeCells>
  <hyperlinks>
    <hyperlink ref="A10" r:id="rId1" xr:uid="{00000000-0004-0000-0A00-000000000000}"/>
  </hyperlinks>
  <pageMargins left="0.7" right="0.7" top="0.75" bottom="0.75" header="0.3" footer="0.3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85"/>
  <sheetViews>
    <sheetView workbookViewId="0">
      <selection activeCell="I49" activeCellId="2" sqref="I57 I51 I48:I49"/>
    </sheetView>
  </sheetViews>
  <sheetFormatPr defaultRowHeight="14.5"/>
  <cols>
    <col min="1" max="1" width="21.453125" style="103" customWidth="1"/>
    <col min="2" max="2" width="25.81640625" style="26" bestFit="1" customWidth="1"/>
    <col min="3" max="3" width="31.453125" style="26" bestFit="1" customWidth="1"/>
    <col min="4" max="4" width="16.1796875" style="27" bestFit="1" customWidth="1"/>
    <col min="5" max="5" width="15.26953125" style="27" bestFit="1" customWidth="1"/>
    <col min="6" max="7" width="12.26953125" style="26" customWidth="1"/>
    <col min="8" max="8" width="12.26953125" style="159" customWidth="1"/>
    <col min="9" max="9" width="13.453125" customWidth="1"/>
    <col min="10" max="10" width="12.26953125" bestFit="1" customWidth="1"/>
    <col min="11" max="11" width="37.26953125" customWidth="1"/>
    <col min="12" max="12" width="25.453125" style="94" customWidth="1"/>
    <col min="13" max="13" width="19" style="94" customWidth="1"/>
    <col min="14" max="14" width="18.816406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</cols>
  <sheetData>
    <row r="1" spans="1:19">
      <c r="A1" s="283" t="s">
        <v>0</v>
      </c>
      <c r="B1" s="284"/>
      <c r="C1" s="284"/>
      <c r="D1" s="284"/>
      <c r="E1" s="284"/>
      <c r="F1" s="285"/>
      <c r="G1" s="149"/>
      <c r="H1" s="155"/>
      <c r="J1" s="282"/>
      <c r="K1" s="282"/>
      <c r="L1" s="282"/>
      <c r="M1" s="282"/>
      <c r="N1" s="282"/>
      <c r="O1" s="282"/>
      <c r="P1" s="282"/>
      <c r="Q1" s="282"/>
      <c r="R1" s="282"/>
      <c r="S1" s="282"/>
    </row>
    <row r="2" spans="1:19">
      <c r="A2" s="104"/>
      <c r="B2" s="54"/>
      <c r="C2" s="54"/>
      <c r="D2" s="286" t="s">
        <v>1</v>
      </c>
      <c r="E2" s="286"/>
      <c r="F2" s="286"/>
      <c r="G2" s="149"/>
      <c r="H2" s="155"/>
      <c r="J2" s="282"/>
      <c r="K2" s="282"/>
      <c r="L2" s="282"/>
      <c r="M2" s="282"/>
      <c r="N2" s="282"/>
      <c r="O2" s="282"/>
      <c r="P2" s="282"/>
      <c r="Q2" s="282"/>
      <c r="R2" s="282"/>
      <c r="S2" s="282"/>
    </row>
    <row r="3" spans="1:19" ht="15" thickBot="1">
      <c r="A3" s="105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3" t="s">
        <v>7</v>
      </c>
      <c r="G3" s="175"/>
      <c r="H3" s="175" t="s">
        <v>86</v>
      </c>
      <c r="I3" s="176" t="s">
        <v>87</v>
      </c>
      <c r="J3" s="282"/>
      <c r="K3" s="282"/>
      <c r="L3" s="282"/>
      <c r="M3" s="282"/>
      <c r="N3" s="282"/>
      <c r="O3" s="282"/>
      <c r="P3" s="282"/>
      <c r="Q3" s="282"/>
      <c r="R3" s="282"/>
      <c r="S3" s="282"/>
    </row>
    <row r="4" spans="1:19" ht="15" thickBot="1">
      <c r="A4" s="90" t="s">
        <v>9</v>
      </c>
      <c r="B4" s="113">
        <v>835809.78</v>
      </c>
      <c r="C4" s="113">
        <v>155876.04999999999</v>
      </c>
      <c r="D4" s="112">
        <v>22675</v>
      </c>
      <c r="E4" s="112">
        <v>5309</v>
      </c>
      <c r="F4" s="170">
        <f>D4+E4</f>
        <v>27984</v>
      </c>
      <c r="G4" s="168"/>
      <c r="H4" s="177">
        <f>F4-G4</f>
        <v>27984</v>
      </c>
      <c r="I4" s="178">
        <f>B4/F4/3</f>
        <v>9.9558054602630079</v>
      </c>
      <c r="J4" s="282"/>
      <c r="K4" s="282"/>
      <c r="L4" s="282"/>
      <c r="M4" s="282"/>
      <c r="N4" s="282"/>
      <c r="O4" s="282"/>
      <c r="P4" s="282"/>
      <c r="Q4" s="282"/>
      <c r="R4" s="282"/>
      <c r="S4" s="282"/>
    </row>
    <row r="5" spans="1:19" ht="15" thickBot="1">
      <c r="A5" s="90" t="s">
        <v>11</v>
      </c>
      <c r="B5" s="118">
        <v>2834778.2</v>
      </c>
      <c r="C5" s="145">
        <v>1988038.36</v>
      </c>
      <c r="D5" s="115">
        <v>101712</v>
      </c>
      <c r="E5" s="115">
        <v>10676</v>
      </c>
      <c r="F5" s="170">
        <f>D5+E5</f>
        <v>112388</v>
      </c>
      <c r="G5" s="168"/>
      <c r="H5" s="177">
        <f t="shared" ref="H5:H61" si="0">F5-G5</f>
        <v>112388</v>
      </c>
      <c r="I5" s="178">
        <f t="shared" ref="I5:I60" si="1">B5/F5/3</f>
        <v>8.4077131603611299</v>
      </c>
      <c r="J5" s="282"/>
      <c r="K5" s="282"/>
      <c r="L5" s="282"/>
      <c r="M5" s="282"/>
      <c r="N5" s="282"/>
      <c r="O5" s="282"/>
      <c r="P5" s="282"/>
      <c r="Q5" s="282"/>
      <c r="R5" s="282"/>
      <c r="S5" s="282"/>
    </row>
    <row r="6" spans="1:19" ht="15" thickBot="1">
      <c r="A6" s="90" t="s">
        <v>13</v>
      </c>
      <c r="B6" s="114">
        <v>1794111</v>
      </c>
      <c r="C6" s="115">
        <v>1018455</v>
      </c>
      <c r="D6" s="115">
        <v>84487</v>
      </c>
      <c r="E6" s="115">
        <v>877</v>
      </c>
      <c r="F6" s="170">
        <f>D6+E6</f>
        <v>85364</v>
      </c>
      <c r="G6" s="168"/>
      <c r="H6" s="177">
        <f t="shared" si="0"/>
        <v>85364</v>
      </c>
      <c r="I6" s="178">
        <f t="shared" si="1"/>
        <v>7.0057284101026198</v>
      </c>
      <c r="J6" s="282"/>
      <c r="K6" s="282"/>
      <c r="L6" s="282"/>
      <c r="M6" s="282"/>
      <c r="N6" s="282"/>
      <c r="O6" s="282"/>
      <c r="P6" s="282"/>
      <c r="Q6" s="282"/>
      <c r="R6" s="282"/>
      <c r="S6" s="282"/>
    </row>
    <row r="7" spans="1:19" ht="16.5" customHeight="1" thickBot="1">
      <c r="A7" s="90" t="s">
        <v>82</v>
      </c>
      <c r="B7" s="114">
        <v>850137</v>
      </c>
      <c r="C7" s="115">
        <v>910362</v>
      </c>
      <c r="D7" s="115">
        <v>43013</v>
      </c>
      <c r="E7" s="116">
        <v>860</v>
      </c>
      <c r="F7" s="170">
        <f>D7+E7</f>
        <v>43873</v>
      </c>
      <c r="G7" s="168"/>
      <c r="H7" s="177">
        <f t="shared" si="0"/>
        <v>43873</v>
      </c>
      <c r="I7" s="178">
        <f t="shared" si="1"/>
        <v>6.4590750575524813</v>
      </c>
      <c r="J7" s="282"/>
      <c r="K7" s="282"/>
      <c r="L7" s="282"/>
      <c r="M7" s="282"/>
      <c r="N7" s="282"/>
      <c r="O7" s="282"/>
      <c r="P7" s="282"/>
      <c r="Q7" s="282"/>
      <c r="R7" s="282"/>
      <c r="S7" s="282"/>
    </row>
    <row r="8" spans="1:19" ht="15" thickBot="1">
      <c r="A8" s="90" t="s">
        <v>16</v>
      </c>
      <c r="B8" s="114">
        <v>2277</v>
      </c>
      <c r="C8" s="114">
        <v>1003</v>
      </c>
      <c r="D8" s="117">
        <v>380</v>
      </c>
      <c r="E8" s="117">
        <v>22</v>
      </c>
      <c r="F8" s="170">
        <f>D8+E8</f>
        <v>402</v>
      </c>
      <c r="G8" s="168"/>
      <c r="H8" s="177">
        <f t="shared" si="0"/>
        <v>402</v>
      </c>
      <c r="I8" s="178">
        <f t="shared" si="1"/>
        <v>1.8880597014925373</v>
      </c>
      <c r="J8" s="282"/>
      <c r="K8" s="282"/>
      <c r="L8" s="282"/>
      <c r="M8" s="282"/>
      <c r="N8" s="282"/>
      <c r="O8" s="282"/>
      <c r="P8" s="282"/>
      <c r="Q8" s="282"/>
      <c r="R8" s="282"/>
      <c r="S8" s="282"/>
    </row>
    <row r="9" spans="1:19" ht="15" thickBot="1">
      <c r="A9" s="209" t="s">
        <v>18</v>
      </c>
      <c r="B9" s="114"/>
      <c r="C9" s="115"/>
      <c r="D9" s="116"/>
      <c r="E9" s="116"/>
      <c r="F9" s="170">
        <f t="shared" ref="F9:F67" si="2">D9+E9</f>
        <v>0</v>
      </c>
      <c r="G9" s="168"/>
      <c r="H9" s="177">
        <f t="shared" si="0"/>
        <v>0</v>
      </c>
      <c r="I9" s="178"/>
      <c r="J9" s="282"/>
      <c r="K9" s="282"/>
      <c r="L9" s="282"/>
      <c r="M9" s="282"/>
      <c r="N9" s="282"/>
      <c r="O9" s="282"/>
      <c r="P9" s="282"/>
      <c r="Q9" s="282"/>
      <c r="R9" s="282"/>
      <c r="S9" s="282"/>
    </row>
    <row r="10" spans="1:19" ht="15.75" customHeight="1" thickBot="1">
      <c r="A10" s="92" t="s">
        <v>19</v>
      </c>
      <c r="B10" s="118">
        <v>3645</v>
      </c>
      <c r="C10" s="114">
        <v>2821</v>
      </c>
      <c r="D10" s="116">
        <v>81</v>
      </c>
      <c r="E10" s="116">
        <v>0</v>
      </c>
      <c r="F10" s="170">
        <f t="shared" si="2"/>
        <v>81</v>
      </c>
      <c r="G10" s="168"/>
      <c r="H10" s="177">
        <f t="shared" si="0"/>
        <v>81</v>
      </c>
      <c r="I10" s="178">
        <f>B10/F10/3</f>
        <v>15</v>
      </c>
      <c r="J10" s="282"/>
      <c r="K10" s="282"/>
      <c r="L10" s="282"/>
      <c r="M10" s="282"/>
      <c r="N10" s="282"/>
      <c r="O10" s="282"/>
      <c r="P10" s="282"/>
      <c r="Q10" s="282"/>
      <c r="R10" s="282"/>
      <c r="S10" s="282"/>
    </row>
    <row r="11" spans="1:19" ht="15" thickBot="1">
      <c r="A11" s="56" t="s">
        <v>22</v>
      </c>
      <c r="B11" s="118"/>
      <c r="C11" s="211"/>
      <c r="D11" s="116"/>
      <c r="E11" s="116"/>
      <c r="F11" s="170">
        <f t="shared" si="2"/>
        <v>0</v>
      </c>
      <c r="G11" s="169"/>
      <c r="H11" s="177">
        <f t="shared" si="0"/>
        <v>0</v>
      </c>
      <c r="I11" s="178"/>
      <c r="J11" s="282"/>
      <c r="K11" s="282"/>
      <c r="L11" s="282"/>
      <c r="M11" s="282"/>
      <c r="N11" s="282"/>
      <c r="O11" s="282"/>
      <c r="P11" s="282"/>
      <c r="Q11" s="282"/>
      <c r="R11" s="282"/>
      <c r="S11" s="282"/>
    </row>
    <row r="12" spans="1:19" ht="15" thickBot="1">
      <c r="A12" s="90" t="s">
        <v>23</v>
      </c>
      <c r="B12" s="114">
        <v>197174</v>
      </c>
      <c r="C12" s="208">
        <v>145528</v>
      </c>
      <c r="D12" s="117">
        <v>5977</v>
      </c>
      <c r="E12" s="116">
        <v>35</v>
      </c>
      <c r="F12" s="170">
        <f t="shared" si="2"/>
        <v>6012</v>
      </c>
      <c r="G12" s="168"/>
      <c r="H12" s="177">
        <f t="shared" si="0"/>
        <v>6012</v>
      </c>
      <c r="I12" s="178">
        <f t="shared" si="1"/>
        <v>10.932246617875359</v>
      </c>
      <c r="J12" s="282"/>
      <c r="K12" s="282"/>
      <c r="L12" s="282"/>
      <c r="M12" s="282"/>
      <c r="N12" s="282"/>
      <c r="O12" s="282"/>
      <c r="P12" s="282"/>
      <c r="Q12" s="282"/>
      <c r="R12" s="282"/>
      <c r="S12" s="282"/>
    </row>
    <row r="13" spans="1:19" ht="15" thickBot="1">
      <c r="A13" s="90" t="s">
        <v>24</v>
      </c>
      <c r="B13" s="118">
        <v>3074</v>
      </c>
      <c r="C13" s="115">
        <v>0</v>
      </c>
      <c r="D13" s="116">
        <v>201</v>
      </c>
      <c r="E13" s="116">
        <v>5</v>
      </c>
      <c r="F13" s="170">
        <f t="shared" si="2"/>
        <v>206</v>
      </c>
      <c r="G13" s="168"/>
      <c r="H13" s="177">
        <f t="shared" si="0"/>
        <v>206</v>
      </c>
      <c r="I13" s="178">
        <f t="shared" si="1"/>
        <v>4.9741100323624599</v>
      </c>
      <c r="J13" s="282"/>
      <c r="K13" s="282"/>
      <c r="L13" s="282"/>
      <c r="M13" s="282"/>
      <c r="N13" s="282"/>
      <c r="O13" s="282"/>
      <c r="P13" s="282"/>
      <c r="Q13" s="282"/>
      <c r="R13" s="282"/>
      <c r="S13" s="282"/>
    </row>
    <row r="14" spans="1:19" ht="15" thickBot="1">
      <c r="A14" s="49" t="s">
        <v>25</v>
      </c>
      <c r="B14" s="118"/>
      <c r="C14" s="212"/>
      <c r="D14" s="116"/>
      <c r="E14" s="116"/>
      <c r="F14" s="170">
        <f t="shared" si="2"/>
        <v>0</v>
      </c>
      <c r="G14" s="168"/>
      <c r="H14" s="177">
        <f t="shared" si="0"/>
        <v>0</v>
      </c>
      <c r="I14" s="178"/>
      <c r="J14" s="282"/>
      <c r="K14" s="282"/>
      <c r="L14" s="282"/>
      <c r="M14" s="282"/>
      <c r="N14" s="282"/>
      <c r="O14" s="282"/>
      <c r="P14" s="282"/>
      <c r="Q14" s="282"/>
      <c r="R14" s="282"/>
      <c r="S14" s="282"/>
    </row>
    <row r="15" spans="1:19" ht="15" thickBot="1">
      <c r="A15" s="209" t="s">
        <v>26</v>
      </c>
      <c r="B15" s="115"/>
      <c r="C15" s="115"/>
      <c r="D15" s="116"/>
      <c r="E15" s="116"/>
      <c r="F15" s="170">
        <f t="shared" si="2"/>
        <v>0</v>
      </c>
      <c r="G15" s="170"/>
      <c r="H15" s="177">
        <f t="shared" si="0"/>
        <v>0</v>
      </c>
      <c r="I15" s="178"/>
      <c r="J15" s="282"/>
      <c r="K15" s="282"/>
      <c r="L15" s="282"/>
      <c r="M15" s="282"/>
      <c r="N15" s="282"/>
      <c r="O15" s="282"/>
      <c r="P15" s="282"/>
      <c r="Q15" s="282"/>
      <c r="R15" s="282"/>
      <c r="S15" s="282"/>
    </row>
    <row r="16" spans="1:19" ht="15" thickBot="1">
      <c r="A16" s="209" t="s">
        <v>27</v>
      </c>
      <c r="B16" s="115"/>
      <c r="C16" s="115"/>
      <c r="D16" s="116"/>
      <c r="E16" s="116"/>
      <c r="F16" s="170">
        <f t="shared" si="2"/>
        <v>0</v>
      </c>
      <c r="G16" s="170"/>
      <c r="H16" s="177">
        <f t="shared" si="0"/>
        <v>0</v>
      </c>
      <c r="I16" s="179"/>
      <c r="J16" s="282"/>
      <c r="K16" s="282"/>
      <c r="L16" s="282"/>
      <c r="M16" s="282"/>
      <c r="N16" s="282"/>
      <c r="O16" s="282"/>
      <c r="P16" s="282"/>
      <c r="Q16" s="282"/>
      <c r="R16" s="282"/>
      <c r="S16" s="282"/>
    </row>
    <row r="17" spans="1:19" ht="15" thickBot="1">
      <c r="A17" s="90" t="s">
        <v>66</v>
      </c>
      <c r="B17" s="113">
        <v>1022.2</v>
      </c>
      <c r="C17" s="115">
        <v>0</v>
      </c>
      <c r="D17" s="116">
        <v>7</v>
      </c>
      <c r="E17" s="116">
        <v>14</v>
      </c>
      <c r="F17" s="170">
        <f t="shared" si="2"/>
        <v>21</v>
      </c>
      <c r="G17" s="170"/>
      <c r="H17" s="177">
        <f t="shared" si="0"/>
        <v>21</v>
      </c>
      <c r="I17" s="178">
        <f t="shared" si="1"/>
        <v>16.225396825396825</v>
      </c>
      <c r="J17" s="282"/>
      <c r="K17" s="282"/>
      <c r="L17" s="282"/>
      <c r="M17" s="282"/>
      <c r="N17" s="282"/>
      <c r="O17" s="282"/>
      <c r="P17" s="282"/>
      <c r="Q17" s="282"/>
      <c r="R17" s="282"/>
      <c r="S17" s="282"/>
    </row>
    <row r="18" spans="1:19" ht="15" thickBot="1">
      <c r="A18" s="90" t="s">
        <v>28</v>
      </c>
      <c r="B18" s="114">
        <v>25079.83</v>
      </c>
      <c r="C18" s="189">
        <v>5947.83</v>
      </c>
      <c r="D18" s="116">
        <v>530</v>
      </c>
      <c r="E18" s="116">
        <v>48</v>
      </c>
      <c r="F18" s="170">
        <f t="shared" si="2"/>
        <v>578</v>
      </c>
      <c r="G18" s="170"/>
      <c r="H18" s="177">
        <f t="shared" si="0"/>
        <v>578</v>
      </c>
      <c r="I18" s="178">
        <f t="shared" si="1"/>
        <v>14.463569780853518</v>
      </c>
      <c r="J18" s="282"/>
      <c r="K18" s="282"/>
      <c r="L18" s="282"/>
      <c r="M18" s="282"/>
      <c r="N18" s="282"/>
      <c r="O18" s="282"/>
      <c r="P18" s="282"/>
      <c r="Q18" s="282"/>
      <c r="R18" s="282"/>
      <c r="S18" s="282"/>
    </row>
    <row r="19" spans="1:19" ht="15" thickBot="1">
      <c r="A19" s="90" t="s">
        <v>29</v>
      </c>
      <c r="B19" s="118">
        <v>10313.84</v>
      </c>
      <c r="C19" s="113">
        <v>0</v>
      </c>
      <c r="D19" s="116">
        <v>453</v>
      </c>
      <c r="E19" s="116">
        <v>0</v>
      </c>
      <c r="F19" s="170">
        <f t="shared" si="2"/>
        <v>453</v>
      </c>
      <c r="G19" s="170"/>
      <c r="H19" s="177">
        <f t="shared" si="0"/>
        <v>453</v>
      </c>
      <c r="I19" s="178">
        <f t="shared" si="1"/>
        <v>7.5892862398822665</v>
      </c>
      <c r="J19" s="282"/>
      <c r="K19" s="282"/>
      <c r="L19" s="282"/>
      <c r="M19" s="282"/>
      <c r="N19" s="282"/>
      <c r="O19" s="282"/>
      <c r="P19" s="282"/>
      <c r="Q19" s="282"/>
      <c r="R19" s="282"/>
      <c r="S19" s="282"/>
    </row>
    <row r="20" spans="1:19" ht="15" thickBot="1">
      <c r="A20" s="209" t="s">
        <v>30</v>
      </c>
      <c r="B20" s="118"/>
      <c r="C20" s="113"/>
      <c r="D20" s="116"/>
      <c r="E20" s="116"/>
      <c r="F20" s="170">
        <f t="shared" si="2"/>
        <v>0</v>
      </c>
      <c r="G20" s="170"/>
      <c r="H20" s="177">
        <f t="shared" si="0"/>
        <v>0</v>
      </c>
      <c r="I20" s="178"/>
      <c r="J20" s="282"/>
      <c r="K20" s="282"/>
      <c r="L20" s="282"/>
      <c r="M20" s="282"/>
      <c r="N20" s="282"/>
      <c r="O20" s="282"/>
      <c r="P20" s="282"/>
      <c r="Q20" s="282"/>
      <c r="R20" s="282"/>
      <c r="S20" s="282"/>
    </row>
    <row r="21" spans="1:19" ht="15" thickBot="1">
      <c r="A21" s="209" t="s">
        <v>31</v>
      </c>
      <c r="B21" s="114"/>
      <c r="C21" s="115"/>
      <c r="D21" s="116"/>
      <c r="E21" s="116"/>
      <c r="F21" s="170">
        <f t="shared" si="2"/>
        <v>0</v>
      </c>
      <c r="G21" s="170"/>
      <c r="H21" s="177">
        <f t="shared" si="0"/>
        <v>0</v>
      </c>
      <c r="I21" s="178"/>
      <c r="J21" s="282"/>
      <c r="K21" s="282"/>
      <c r="L21" s="282"/>
      <c r="M21" s="282"/>
      <c r="N21" s="282"/>
      <c r="O21" s="282"/>
      <c r="P21" s="282"/>
      <c r="Q21" s="282"/>
      <c r="R21" s="282"/>
      <c r="S21" s="282"/>
    </row>
    <row r="22" spans="1:19" ht="15" thickBot="1">
      <c r="A22" s="209" t="s">
        <v>32</v>
      </c>
      <c r="B22" s="114"/>
      <c r="C22" s="113"/>
      <c r="D22" s="116"/>
      <c r="E22" s="116"/>
      <c r="F22" s="170">
        <f t="shared" si="2"/>
        <v>0</v>
      </c>
      <c r="G22" s="170"/>
      <c r="H22" s="177">
        <f t="shared" si="0"/>
        <v>0</v>
      </c>
      <c r="I22" s="179"/>
      <c r="J22" s="282"/>
      <c r="K22" s="282"/>
      <c r="L22" s="282"/>
      <c r="M22" s="282"/>
      <c r="N22" s="282"/>
      <c r="O22" s="282"/>
      <c r="P22" s="282"/>
      <c r="Q22" s="282"/>
      <c r="R22" s="282"/>
      <c r="S22" s="282"/>
    </row>
    <row r="23" spans="1:19" ht="15" thickBot="1">
      <c r="A23" s="90" t="s">
        <v>33</v>
      </c>
      <c r="B23" s="114">
        <v>32119</v>
      </c>
      <c r="C23" s="115"/>
      <c r="D23" s="116">
        <v>1561</v>
      </c>
      <c r="E23" s="116">
        <v>0</v>
      </c>
      <c r="F23" s="170">
        <f t="shared" si="2"/>
        <v>1561</v>
      </c>
      <c r="G23" s="170"/>
      <c r="H23" s="177">
        <f t="shared" si="0"/>
        <v>1561</v>
      </c>
      <c r="I23" s="178">
        <f t="shared" si="1"/>
        <v>6.8586376254537695</v>
      </c>
      <c r="J23" s="282"/>
      <c r="K23" s="282"/>
      <c r="L23" s="282"/>
      <c r="M23" s="282"/>
      <c r="N23" s="282"/>
      <c r="O23" s="282"/>
      <c r="P23" s="282"/>
      <c r="Q23" s="282"/>
      <c r="R23" s="282"/>
      <c r="S23" s="282"/>
    </row>
    <row r="24" spans="1:19" ht="15" thickBot="1">
      <c r="A24" s="90" t="s">
        <v>34</v>
      </c>
      <c r="B24" s="114">
        <v>12520</v>
      </c>
      <c r="C24" s="115">
        <v>1500</v>
      </c>
      <c r="D24" s="116">
        <v>464</v>
      </c>
      <c r="E24" s="116">
        <v>15</v>
      </c>
      <c r="F24" s="170">
        <f t="shared" si="2"/>
        <v>479</v>
      </c>
      <c r="G24" s="170"/>
      <c r="H24" s="177">
        <f t="shared" si="0"/>
        <v>479</v>
      </c>
      <c r="I24" s="178">
        <f>B24/F24/3</f>
        <v>8.7125956854558115</v>
      </c>
      <c r="J24" s="282"/>
      <c r="K24" s="282"/>
      <c r="L24" s="282"/>
      <c r="M24" s="282"/>
      <c r="N24" s="282"/>
      <c r="O24" s="282"/>
      <c r="P24" s="282"/>
      <c r="Q24" s="282"/>
      <c r="R24" s="282"/>
      <c r="S24" s="282"/>
    </row>
    <row r="25" spans="1:19" ht="15" thickBot="1">
      <c r="A25" s="90" t="s">
        <v>35</v>
      </c>
      <c r="B25" s="114">
        <v>2933.1</v>
      </c>
      <c r="C25" s="115">
        <v>0</v>
      </c>
      <c r="D25" s="116">
        <v>215</v>
      </c>
      <c r="E25" s="116">
        <v>6</v>
      </c>
      <c r="F25" s="170">
        <f t="shared" si="2"/>
        <v>221</v>
      </c>
      <c r="G25" s="170"/>
      <c r="H25" s="177">
        <f t="shared" si="0"/>
        <v>221</v>
      </c>
      <c r="I25" s="178">
        <f>B25/F25/3</f>
        <v>4.4239819004524881</v>
      </c>
      <c r="J25" s="282"/>
      <c r="K25" s="282"/>
      <c r="L25" s="282"/>
      <c r="M25" s="282"/>
      <c r="N25" s="282"/>
      <c r="O25" s="282"/>
      <c r="P25" s="282"/>
      <c r="Q25" s="282"/>
      <c r="R25" s="282"/>
      <c r="S25" s="282"/>
    </row>
    <row r="26" spans="1:19" ht="15" thickBot="1">
      <c r="A26" s="90" t="s">
        <v>85</v>
      </c>
      <c r="B26" s="114">
        <v>8300</v>
      </c>
      <c r="C26" s="115">
        <v>3500</v>
      </c>
      <c r="D26" s="116">
        <v>262</v>
      </c>
      <c r="E26" s="116">
        <v>0</v>
      </c>
      <c r="F26" s="170">
        <f t="shared" si="2"/>
        <v>262</v>
      </c>
      <c r="G26" s="170"/>
      <c r="H26" s="177">
        <f t="shared" si="0"/>
        <v>262</v>
      </c>
      <c r="I26" s="178">
        <f t="shared" si="1"/>
        <v>10.559796437659033</v>
      </c>
      <c r="J26" s="282"/>
      <c r="K26" s="282"/>
      <c r="L26" s="282"/>
      <c r="M26" s="282"/>
      <c r="N26" s="282"/>
      <c r="O26" s="282"/>
      <c r="P26" s="282"/>
      <c r="Q26" s="282"/>
      <c r="R26" s="282"/>
      <c r="S26" s="282"/>
    </row>
    <row r="27" spans="1:19" ht="15" thickBot="1">
      <c r="A27" s="90" t="s">
        <v>36</v>
      </c>
      <c r="B27" s="114">
        <v>104916</v>
      </c>
      <c r="C27" s="115">
        <v>70975.899999999994</v>
      </c>
      <c r="D27" s="116">
        <v>3200</v>
      </c>
      <c r="E27" s="116">
        <v>114</v>
      </c>
      <c r="F27" s="170">
        <f t="shared" si="2"/>
        <v>3314</v>
      </c>
      <c r="G27" s="170"/>
      <c r="H27" s="177">
        <f t="shared" si="0"/>
        <v>3314</v>
      </c>
      <c r="I27" s="180">
        <f t="shared" si="1"/>
        <v>10.552806276403137</v>
      </c>
      <c r="J27" s="282"/>
      <c r="K27" s="282"/>
      <c r="L27" s="282"/>
      <c r="M27" s="282"/>
      <c r="N27" s="282"/>
      <c r="O27" s="282"/>
      <c r="P27" s="282"/>
      <c r="Q27" s="282"/>
      <c r="R27" s="282"/>
      <c r="S27" s="282"/>
    </row>
    <row r="28" spans="1:19" ht="15" thickBot="1">
      <c r="A28" s="89" t="s">
        <v>37</v>
      </c>
      <c r="B28" s="114">
        <v>17755</v>
      </c>
      <c r="C28" s="146">
        <v>2000</v>
      </c>
      <c r="D28" s="116">
        <v>660</v>
      </c>
      <c r="E28" s="116">
        <v>0</v>
      </c>
      <c r="F28" s="170">
        <f t="shared" si="2"/>
        <v>660</v>
      </c>
      <c r="G28" s="169"/>
      <c r="H28" s="177">
        <f t="shared" si="0"/>
        <v>660</v>
      </c>
      <c r="I28" s="179">
        <f t="shared" si="1"/>
        <v>8.967171717171718</v>
      </c>
      <c r="J28" s="282"/>
      <c r="K28" s="282"/>
      <c r="L28" s="282"/>
      <c r="M28" s="282"/>
      <c r="N28" s="282"/>
      <c r="O28" s="282"/>
      <c r="P28" s="282"/>
      <c r="Q28" s="282"/>
      <c r="R28" s="282"/>
      <c r="S28" s="282"/>
    </row>
    <row r="29" spans="1:19" ht="15" thickBot="1">
      <c r="A29" s="89" t="s">
        <v>38</v>
      </c>
      <c r="B29" s="114">
        <v>3116</v>
      </c>
      <c r="C29" s="115">
        <v>1500</v>
      </c>
      <c r="D29" s="116">
        <v>385</v>
      </c>
      <c r="E29" s="116">
        <v>0</v>
      </c>
      <c r="F29" s="170">
        <f t="shared" si="2"/>
        <v>385</v>
      </c>
      <c r="G29" s="169"/>
      <c r="H29" s="177">
        <f t="shared" si="0"/>
        <v>385</v>
      </c>
      <c r="I29" s="178">
        <f t="shared" si="1"/>
        <v>2.6978354978354981</v>
      </c>
      <c r="J29" s="282"/>
      <c r="K29" s="282"/>
      <c r="L29" s="282"/>
      <c r="M29" s="282"/>
      <c r="N29" s="282"/>
      <c r="O29" s="282"/>
      <c r="P29" s="282"/>
      <c r="Q29" s="282"/>
      <c r="R29" s="282"/>
      <c r="S29" s="282"/>
    </row>
    <row r="30" spans="1:19" ht="15" thickBot="1">
      <c r="A30" s="90" t="s">
        <v>39</v>
      </c>
      <c r="B30" s="114">
        <v>6150</v>
      </c>
      <c r="C30" s="115">
        <v>900</v>
      </c>
      <c r="D30" s="116">
        <v>150</v>
      </c>
      <c r="E30" s="116">
        <v>20</v>
      </c>
      <c r="F30" s="170">
        <f t="shared" si="2"/>
        <v>170</v>
      </c>
      <c r="G30" s="169"/>
      <c r="H30" s="177">
        <f t="shared" si="0"/>
        <v>170</v>
      </c>
      <c r="I30" s="178">
        <f>B30/F30/3</f>
        <v>12.058823529411766</v>
      </c>
      <c r="J30" s="282"/>
      <c r="K30" s="282"/>
      <c r="L30" s="282"/>
      <c r="M30" s="282"/>
      <c r="N30" s="282"/>
      <c r="O30" s="282"/>
      <c r="P30" s="282"/>
      <c r="Q30" s="282"/>
      <c r="R30" s="282"/>
      <c r="S30" s="282"/>
    </row>
    <row r="31" spans="1:19" ht="15" thickBot="1">
      <c r="A31" s="209" t="s">
        <v>40</v>
      </c>
      <c r="B31" s="114"/>
      <c r="C31" s="115"/>
      <c r="D31" s="116"/>
      <c r="E31" s="116"/>
      <c r="F31" s="170">
        <f t="shared" si="2"/>
        <v>0</v>
      </c>
      <c r="G31" s="169"/>
      <c r="H31" s="177">
        <f t="shared" si="0"/>
        <v>0</v>
      </c>
      <c r="I31" s="178"/>
      <c r="J31" s="282"/>
      <c r="K31" s="282"/>
      <c r="L31" s="282"/>
      <c r="M31" s="282"/>
      <c r="N31" s="282"/>
      <c r="O31" s="282"/>
      <c r="P31" s="282"/>
      <c r="Q31" s="282"/>
      <c r="R31" s="282"/>
      <c r="S31" s="282"/>
    </row>
    <row r="32" spans="1:19" ht="15" thickBot="1">
      <c r="A32" s="90" t="s">
        <v>41</v>
      </c>
      <c r="B32" s="114">
        <v>8355</v>
      </c>
      <c r="C32" s="115">
        <v>3000</v>
      </c>
      <c r="D32" s="116">
        <v>166</v>
      </c>
      <c r="E32" s="116">
        <v>96</v>
      </c>
      <c r="F32" s="170">
        <f t="shared" si="2"/>
        <v>262</v>
      </c>
      <c r="G32" s="169"/>
      <c r="H32" s="177">
        <f t="shared" si="0"/>
        <v>262</v>
      </c>
      <c r="I32" s="178">
        <f t="shared" si="1"/>
        <v>10.629770992366412</v>
      </c>
      <c r="J32" s="282"/>
      <c r="K32" s="282"/>
      <c r="L32" s="282"/>
      <c r="M32" s="282"/>
      <c r="N32" s="282"/>
      <c r="O32" s="282"/>
      <c r="P32" s="282"/>
      <c r="Q32" s="282"/>
      <c r="R32" s="282"/>
      <c r="S32" s="282"/>
    </row>
    <row r="33" spans="1:19" ht="15" thickBot="1">
      <c r="A33" s="209" t="s">
        <v>42</v>
      </c>
      <c r="B33" s="114"/>
      <c r="C33" s="115"/>
      <c r="D33" s="116"/>
      <c r="E33" s="116"/>
      <c r="F33" s="170">
        <f t="shared" si="2"/>
        <v>0</v>
      </c>
      <c r="G33" s="169"/>
      <c r="H33" s="177">
        <f t="shared" si="0"/>
        <v>0</v>
      </c>
      <c r="I33" s="178"/>
      <c r="J33" s="282"/>
      <c r="K33" s="282"/>
      <c r="L33" s="282"/>
      <c r="M33" s="282"/>
      <c r="N33" s="282"/>
      <c r="O33" s="282"/>
      <c r="P33" s="282"/>
      <c r="Q33" s="282"/>
      <c r="R33" s="282"/>
      <c r="S33" s="282"/>
    </row>
    <row r="34" spans="1:19" ht="15" thickBot="1">
      <c r="A34" s="90" t="s">
        <v>75</v>
      </c>
      <c r="B34" s="114">
        <v>33862</v>
      </c>
      <c r="C34" s="115">
        <v>5400</v>
      </c>
      <c r="D34" s="116">
        <v>1400</v>
      </c>
      <c r="E34" s="116">
        <v>0</v>
      </c>
      <c r="F34" s="170">
        <f t="shared" si="2"/>
        <v>1400</v>
      </c>
      <c r="G34" s="169"/>
      <c r="H34" s="177">
        <f t="shared" si="0"/>
        <v>1400</v>
      </c>
      <c r="I34" s="178">
        <f t="shared" si="1"/>
        <v>8.062380952380952</v>
      </c>
      <c r="J34" s="282"/>
      <c r="K34" s="282"/>
      <c r="L34" s="282"/>
      <c r="M34" s="282"/>
      <c r="N34" s="282"/>
      <c r="O34" s="282"/>
      <c r="P34" s="282"/>
      <c r="Q34" s="282"/>
      <c r="R34" s="282"/>
      <c r="S34" s="282"/>
    </row>
    <row r="35" spans="1:19" ht="15" thickBot="1">
      <c r="A35" s="90" t="s">
        <v>44</v>
      </c>
      <c r="B35" s="115">
        <v>6490</v>
      </c>
      <c r="C35" s="113">
        <v>0</v>
      </c>
      <c r="D35" s="116">
        <v>144</v>
      </c>
      <c r="E35" s="116">
        <v>0</v>
      </c>
      <c r="F35" s="170">
        <f t="shared" si="2"/>
        <v>144</v>
      </c>
      <c r="G35" s="169"/>
      <c r="H35" s="177">
        <f t="shared" si="0"/>
        <v>144</v>
      </c>
      <c r="I35" s="178">
        <f t="shared" si="1"/>
        <v>15.023148148148147</v>
      </c>
      <c r="J35" s="282"/>
      <c r="K35" s="282"/>
      <c r="L35" s="282"/>
      <c r="M35" s="282"/>
      <c r="N35" s="282"/>
      <c r="O35" s="282"/>
      <c r="P35" s="282"/>
      <c r="Q35" s="282"/>
      <c r="R35" s="282"/>
      <c r="S35" s="282"/>
    </row>
    <row r="36" spans="1:19" ht="15" thickBot="1">
      <c r="A36" s="90" t="s">
        <v>45</v>
      </c>
      <c r="B36" s="114">
        <v>4364.3999999999996</v>
      </c>
      <c r="C36" s="115">
        <v>2640</v>
      </c>
      <c r="D36" s="116">
        <v>143</v>
      </c>
      <c r="E36" s="116">
        <v>0</v>
      </c>
      <c r="F36" s="170">
        <f t="shared" si="2"/>
        <v>143</v>
      </c>
      <c r="G36" s="169"/>
      <c r="H36" s="177">
        <f t="shared" si="0"/>
        <v>143</v>
      </c>
      <c r="I36" s="178">
        <f t="shared" si="1"/>
        <v>10.173426573426573</v>
      </c>
      <c r="J36" s="282"/>
      <c r="K36" s="282"/>
      <c r="L36" s="282"/>
      <c r="M36" s="282"/>
      <c r="N36" s="282"/>
      <c r="O36" s="282"/>
      <c r="P36" s="282"/>
      <c r="Q36" s="282"/>
      <c r="R36" s="282"/>
      <c r="S36" s="282"/>
    </row>
    <row r="37" spans="1:19" ht="15" thickBot="1">
      <c r="A37" s="90" t="s">
        <v>76</v>
      </c>
      <c r="B37" s="114">
        <v>5046.62</v>
      </c>
      <c r="C37" s="115">
        <v>550</v>
      </c>
      <c r="D37" s="116">
        <v>150</v>
      </c>
      <c r="E37" s="116">
        <v>19</v>
      </c>
      <c r="F37" s="170">
        <f t="shared" si="2"/>
        <v>169</v>
      </c>
      <c r="G37" s="169"/>
      <c r="H37" s="177">
        <f t="shared" si="0"/>
        <v>169</v>
      </c>
      <c r="I37" s="179">
        <f t="shared" si="1"/>
        <v>9.9538856015779089</v>
      </c>
      <c r="J37" s="282"/>
      <c r="K37" s="282"/>
      <c r="L37" s="282"/>
      <c r="M37" s="282"/>
      <c r="N37" s="282"/>
      <c r="O37" s="282"/>
      <c r="P37" s="282"/>
      <c r="Q37" s="282"/>
      <c r="R37" s="282"/>
      <c r="S37" s="282"/>
    </row>
    <row r="38" spans="1:19" ht="15" thickBot="1">
      <c r="A38" s="90" t="s">
        <v>47</v>
      </c>
      <c r="B38" s="114">
        <v>32063</v>
      </c>
      <c r="C38" s="113">
        <v>29977.040000000001</v>
      </c>
      <c r="D38" s="116">
        <v>1420</v>
      </c>
      <c r="E38" s="116">
        <v>8</v>
      </c>
      <c r="F38" s="170">
        <f t="shared" si="2"/>
        <v>1428</v>
      </c>
      <c r="G38" s="169"/>
      <c r="H38" s="177">
        <f t="shared" si="0"/>
        <v>1428</v>
      </c>
      <c r="I38" s="178">
        <f t="shared" si="1"/>
        <v>7.4843604108309991</v>
      </c>
      <c r="J38" s="282"/>
      <c r="K38" s="282"/>
      <c r="L38" s="282"/>
      <c r="M38" s="282"/>
      <c r="N38" s="282"/>
      <c r="O38" s="282"/>
      <c r="P38" s="282"/>
      <c r="Q38" s="282"/>
      <c r="R38" s="282"/>
      <c r="S38" s="282"/>
    </row>
    <row r="39" spans="1:19" ht="15" thickBot="1">
      <c r="A39" s="101" t="s">
        <v>48</v>
      </c>
      <c r="B39" s="114">
        <v>2597</v>
      </c>
      <c r="C39" s="113">
        <v>405.5</v>
      </c>
      <c r="D39" s="116">
        <v>115</v>
      </c>
      <c r="E39" s="116">
        <v>1</v>
      </c>
      <c r="F39" s="170">
        <f t="shared" si="2"/>
        <v>116</v>
      </c>
      <c r="G39" s="169"/>
      <c r="H39" s="177">
        <f t="shared" si="0"/>
        <v>116</v>
      </c>
      <c r="I39" s="178">
        <f t="shared" si="1"/>
        <v>7.4626436781609193</v>
      </c>
      <c r="J39" s="282"/>
      <c r="K39" s="282"/>
      <c r="L39" s="282"/>
      <c r="M39" s="282"/>
      <c r="N39" s="282"/>
      <c r="O39" s="282"/>
      <c r="P39" s="282"/>
      <c r="Q39" s="282"/>
      <c r="R39" s="282"/>
      <c r="S39" s="282"/>
    </row>
    <row r="40" spans="1:19" ht="15" thickBot="1">
      <c r="A40" s="90" t="s">
        <v>49</v>
      </c>
      <c r="B40" s="118">
        <v>46032.3</v>
      </c>
      <c r="C40" s="113">
        <v>15219.03</v>
      </c>
      <c r="D40" s="116">
        <v>1971</v>
      </c>
      <c r="E40" s="116">
        <v>18</v>
      </c>
      <c r="F40" s="170">
        <f t="shared" si="2"/>
        <v>1989</v>
      </c>
      <c r="G40" s="169"/>
      <c r="H40" s="177">
        <f t="shared" si="0"/>
        <v>1989</v>
      </c>
      <c r="I40" s="178">
        <f t="shared" si="1"/>
        <v>7.7144796380090499</v>
      </c>
      <c r="J40" s="282"/>
      <c r="K40" s="282"/>
      <c r="L40" s="282"/>
      <c r="M40" s="282"/>
      <c r="N40" s="282"/>
      <c r="O40" s="282"/>
      <c r="P40" s="282"/>
      <c r="Q40" s="282"/>
      <c r="R40" s="282"/>
      <c r="S40" s="282"/>
    </row>
    <row r="41" spans="1:19" ht="15" thickBot="1">
      <c r="A41" s="90" t="s">
        <v>50</v>
      </c>
      <c r="B41" s="114">
        <v>12284</v>
      </c>
      <c r="C41" s="113">
        <v>200</v>
      </c>
      <c r="D41" s="116">
        <v>406</v>
      </c>
      <c r="E41" s="116">
        <v>0</v>
      </c>
      <c r="F41" s="170">
        <f t="shared" si="2"/>
        <v>406</v>
      </c>
      <c r="G41" s="169"/>
      <c r="H41" s="177">
        <f t="shared" si="0"/>
        <v>406</v>
      </c>
      <c r="I41" s="180">
        <f t="shared" si="1"/>
        <v>10.085385878489326</v>
      </c>
      <c r="J41" s="282"/>
      <c r="K41" s="282"/>
      <c r="L41" s="282"/>
      <c r="M41" s="282"/>
      <c r="N41" s="282"/>
      <c r="O41" s="282"/>
      <c r="P41" s="282"/>
      <c r="Q41" s="282"/>
      <c r="R41" s="282"/>
      <c r="S41" s="282"/>
    </row>
    <row r="42" spans="1:19" ht="15" thickBot="1">
      <c r="A42" s="213" t="s">
        <v>51</v>
      </c>
      <c r="B42" s="127"/>
      <c r="C42" s="115"/>
      <c r="D42" s="116"/>
      <c r="E42" s="116"/>
      <c r="F42" s="170">
        <f t="shared" si="2"/>
        <v>0</v>
      </c>
      <c r="G42" s="169"/>
      <c r="H42" s="177">
        <f t="shared" si="0"/>
        <v>0</v>
      </c>
      <c r="I42" s="178"/>
      <c r="J42" s="282"/>
      <c r="K42" s="282"/>
      <c r="L42" s="282"/>
      <c r="M42" s="282"/>
      <c r="N42" s="282"/>
      <c r="O42" s="282"/>
      <c r="P42" s="282"/>
      <c r="Q42" s="282"/>
      <c r="R42" s="282"/>
      <c r="S42" s="282"/>
    </row>
    <row r="43" spans="1:19" ht="15" thickBot="1">
      <c r="A43" s="90" t="s">
        <v>52</v>
      </c>
      <c r="B43" s="114">
        <v>2100</v>
      </c>
      <c r="C43" s="113">
        <v>0</v>
      </c>
      <c r="D43" s="116">
        <v>153</v>
      </c>
      <c r="E43" s="116">
        <v>15</v>
      </c>
      <c r="F43" s="170">
        <f t="shared" si="2"/>
        <v>168</v>
      </c>
      <c r="G43" s="169"/>
      <c r="H43" s="177">
        <f t="shared" si="0"/>
        <v>168</v>
      </c>
      <c r="I43" s="178">
        <f t="shared" si="1"/>
        <v>4.166666666666667</v>
      </c>
      <c r="J43" s="282"/>
      <c r="K43" s="282"/>
      <c r="L43" s="282"/>
      <c r="M43" s="282"/>
      <c r="N43" s="282"/>
      <c r="O43" s="282"/>
      <c r="P43" s="282"/>
      <c r="Q43" s="282"/>
      <c r="R43" s="282"/>
      <c r="S43" s="282"/>
    </row>
    <row r="44" spans="1:19" ht="15" thickBot="1">
      <c r="A44" s="89" t="s">
        <v>53</v>
      </c>
      <c r="B44" s="120">
        <v>24228.81</v>
      </c>
      <c r="C44" s="115">
        <v>5468.08</v>
      </c>
      <c r="D44" s="121">
        <v>1906</v>
      </c>
      <c r="E44" s="121">
        <v>0</v>
      </c>
      <c r="F44" s="170">
        <f t="shared" si="2"/>
        <v>1906</v>
      </c>
      <c r="G44" s="169"/>
      <c r="H44" s="177">
        <f t="shared" si="0"/>
        <v>1906</v>
      </c>
      <c r="I44" s="178">
        <f t="shared" si="1"/>
        <v>4.2372875131164749</v>
      </c>
      <c r="J44" s="282"/>
      <c r="K44" s="282"/>
      <c r="L44" s="282"/>
      <c r="M44" s="282"/>
      <c r="N44" s="282"/>
      <c r="O44" s="282"/>
      <c r="P44" s="282"/>
      <c r="Q44" s="282"/>
      <c r="R44" s="282"/>
      <c r="S44" s="282"/>
    </row>
    <row r="45" spans="1:19" ht="15" thickBot="1">
      <c r="A45" s="90" t="s">
        <v>54</v>
      </c>
      <c r="B45" s="114">
        <v>337042.7</v>
      </c>
      <c r="C45" s="115">
        <v>107186</v>
      </c>
      <c r="D45" s="115">
        <v>11512</v>
      </c>
      <c r="E45" s="116">
        <v>1493</v>
      </c>
      <c r="F45" s="170">
        <f t="shared" si="2"/>
        <v>13005</v>
      </c>
      <c r="G45" s="169"/>
      <c r="H45" s="177">
        <f t="shared" si="0"/>
        <v>13005</v>
      </c>
      <c r="I45" s="178">
        <f>B45/F45/3</f>
        <v>8.638797898244265</v>
      </c>
      <c r="J45" s="282"/>
      <c r="K45" s="282"/>
      <c r="L45" s="282"/>
      <c r="M45" s="282"/>
      <c r="N45" s="282"/>
      <c r="O45" s="282"/>
      <c r="P45" s="282"/>
      <c r="Q45" s="282"/>
      <c r="R45" s="282"/>
      <c r="S45" s="282"/>
    </row>
    <row r="46" spans="1:19" ht="15" thickBot="1">
      <c r="A46" s="90" t="s">
        <v>55</v>
      </c>
      <c r="B46" s="114">
        <v>6435</v>
      </c>
      <c r="C46" s="113">
        <v>0</v>
      </c>
      <c r="D46" s="116">
        <v>69</v>
      </c>
      <c r="E46" s="116">
        <v>0</v>
      </c>
      <c r="F46" s="170">
        <f t="shared" si="2"/>
        <v>69</v>
      </c>
      <c r="G46" s="169"/>
      <c r="H46" s="177">
        <f t="shared" si="0"/>
        <v>69</v>
      </c>
      <c r="I46" s="178">
        <f>B46/F46/3</f>
        <v>31.086956521739129</v>
      </c>
      <c r="J46" s="282"/>
      <c r="K46" s="282"/>
      <c r="L46" s="282"/>
      <c r="M46" s="282"/>
      <c r="N46" s="282"/>
      <c r="O46" s="282"/>
      <c r="P46" s="282"/>
      <c r="Q46" s="282"/>
      <c r="R46" s="282"/>
      <c r="S46" s="282"/>
    </row>
    <row r="47" spans="1:19" ht="15" thickBot="1">
      <c r="A47" s="89" t="s">
        <v>61</v>
      </c>
      <c r="B47" s="114">
        <v>2400</v>
      </c>
      <c r="C47" s="114">
        <v>13546</v>
      </c>
      <c r="D47" s="117">
        <v>46</v>
      </c>
      <c r="E47" s="117">
        <v>0</v>
      </c>
      <c r="F47" s="170">
        <f t="shared" si="2"/>
        <v>46</v>
      </c>
      <c r="G47" s="169"/>
      <c r="H47" s="177">
        <f t="shared" si="0"/>
        <v>46</v>
      </c>
      <c r="I47" s="178">
        <f>B47/F47/3</f>
        <v>17.391304347826086</v>
      </c>
      <c r="J47" s="282"/>
      <c r="K47" s="282"/>
      <c r="L47" s="282"/>
      <c r="M47" s="282"/>
      <c r="N47" s="282"/>
      <c r="O47" s="282"/>
      <c r="P47" s="282"/>
      <c r="Q47" s="282"/>
      <c r="R47" s="282"/>
      <c r="S47" s="282"/>
    </row>
    <row r="48" spans="1:19" ht="15" thickBot="1">
      <c r="A48" s="210" t="s">
        <v>68</v>
      </c>
      <c r="B48" s="114"/>
      <c r="C48" s="115"/>
      <c r="D48" s="116"/>
      <c r="E48" s="116"/>
      <c r="F48" s="170">
        <f t="shared" si="2"/>
        <v>0</v>
      </c>
      <c r="G48" s="169"/>
      <c r="H48" s="177">
        <f t="shared" si="0"/>
        <v>0</v>
      </c>
      <c r="I48" s="178"/>
      <c r="J48" s="282"/>
      <c r="K48" s="282"/>
      <c r="L48" s="282"/>
      <c r="M48" s="282"/>
      <c r="N48" s="282"/>
      <c r="O48" s="282"/>
      <c r="P48" s="282"/>
      <c r="Q48" s="282"/>
      <c r="R48" s="282"/>
      <c r="S48" s="282"/>
    </row>
    <row r="49" spans="1:19" ht="15" thickBot="1">
      <c r="A49" s="209" t="s">
        <v>56</v>
      </c>
      <c r="B49" s="122"/>
      <c r="C49" s="147"/>
      <c r="D49" s="123"/>
      <c r="E49" s="124"/>
      <c r="F49" s="170">
        <f t="shared" si="2"/>
        <v>0</v>
      </c>
      <c r="G49" s="170"/>
      <c r="H49" s="177">
        <f t="shared" si="0"/>
        <v>0</v>
      </c>
      <c r="I49" s="178"/>
      <c r="J49" s="282"/>
      <c r="K49" s="282"/>
      <c r="L49" s="282"/>
      <c r="M49" s="282"/>
      <c r="N49" s="282"/>
      <c r="O49" s="282"/>
      <c r="P49" s="282"/>
      <c r="Q49" s="282"/>
      <c r="R49" s="282"/>
      <c r="S49" s="282"/>
    </row>
    <row r="50" spans="1:19" ht="15" thickBot="1">
      <c r="A50" s="99" t="s">
        <v>79</v>
      </c>
      <c r="B50" s="122">
        <v>9401.7000000000007</v>
      </c>
      <c r="C50" s="147">
        <v>700</v>
      </c>
      <c r="D50" s="123">
        <v>370</v>
      </c>
      <c r="E50" s="124">
        <v>0</v>
      </c>
      <c r="F50" s="170">
        <f t="shared" si="2"/>
        <v>370</v>
      </c>
      <c r="G50" s="169"/>
      <c r="H50" s="177">
        <f t="shared" si="0"/>
        <v>370</v>
      </c>
      <c r="I50" s="178">
        <f t="shared" si="1"/>
        <v>8.4700000000000006</v>
      </c>
      <c r="J50" s="282"/>
      <c r="K50" s="282"/>
      <c r="L50" s="282"/>
      <c r="M50" s="282"/>
      <c r="N50" s="282"/>
      <c r="O50" s="282"/>
      <c r="P50" s="282"/>
      <c r="Q50" s="282"/>
      <c r="R50" s="282"/>
      <c r="S50" s="282"/>
    </row>
    <row r="51" spans="1:19" ht="15" thickBot="1">
      <c r="A51" s="209" t="s">
        <v>58</v>
      </c>
      <c r="B51" s="113"/>
      <c r="C51" s="113"/>
      <c r="D51" s="117"/>
      <c r="E51" s="117"/>
      <c r="F51" s="170">
        <f t="shared" si="2"/>
        <v>0</v>
      </c>
      <c r="G51" s="169"/>
      <c r="H51" s="177">
        <f t="shared" si="0"/>
        <v>0</v>
      </c>
      <c r="I51" s="178"/>
      <c r="J51" s="282"/>
      <c r="K51" s="282"/>
      <c r="L51" s="282"/>
      <c r="M51" s="282"/>
      <c r="N51" s="282"/>
      <c r="O51" s="282"/>
      <c r="P51" s="282"/>
      <c r="Q51" s="282"/>
      <c r="R51" s="282"/>
      <c r="S51" s="282"/>
    </row>
    <row r="52" spans="1:19" s="108" customFormat="1" ht="15" thickBot="1">
      <c r="A52" s="90" t="s">
        <v>59</v>
      </c>
      <c r="B52" s="113">
        <v>106976.29</v>
      </c>
      <c r="C52" s="113">
        <v>92942.85</v>
      </c>
      <c r="D52" s="117">
        <v>5284</v>
      </c>
      <c r="E52" s="117">
        <v>323</v>
      </c>
      <c r="F52" s="170">
        <f t="shared" si="2"/>
        <v>5607</v>
      </c>
      <c r="G52" s="183"/>
      <c r="H52" s="177">
        <f t="shared" si="0"/>
        <v>5607</v>
      </c>
      <c r="I52" s="178">
        <f t="shared" si="1"/>
        <v>6.3596867011473748</v>
      </c>
      <c r="J52" s="282"/>
      <c r="K52" s="282"/>
      <c r="L52" s="282"/>
      <c r="M52" s="282"/>
      <c r="N52" s="282"/>
      <c r="O52" s="282"/>
      <c r="P52" s="282"/>
      <c r="Q52" s="282"/>
      <c r="R52" s="282"/>
      <c r="S52" s="282"/>
    </row>
    <row r="53" spans="1:19" ht="15" thickBot="1">
      <c r="A53" s="89" t="s">
        <v>60</v>
      </c>
      <c r="B53" s="114">
        <v>28596.7</v>
      </c>
      <c r="C53" s="115">
        <v>7627.12</v>
      </c>
      <c r="D53" s="116">
        <v>969</v>
      </c>
      <c r="E53" s="117">
        <v>0</v>
      </c>
      <c r="F53" s="170">
        <f t="shared" si="2"/>
        <v>969</v>
      </c>
      <c r="G53" s="172"/>
      <c r="H53" s="177">
        <f t="shared" si="0"/>
        <v>969</v>
      </c>
      <c r="I53" s="178">
        <f t="shared" si="1"/>
        <v>9.8371861025111809</v>
      </c>
      <c r="J53" s="282"/>
      <c r="K53" s="282"/>
      <c r="L53" s="282"/>
      <c r="M53" s="282"/>
      <c r="N53" s="282"/>
      <c r="O53" s="282"/>
      <c r="P53" s="282"/>
      <c r="Q53" s="282"/>
      <c r="R53" s="282"/>
      <c r="S53" s="282"/>
    </row>
    <row r="54" spans="1:19" ht="15" thickBot="1">
      <c r="A54" s="89" t="s">
        <v>69</v>
      </c>
      <c r="B54" s="114">
        <v>11161</v>
      </c>
      <c r="C54" s="114">
        <v>10050</v>
      </c>
      <c r="D54" s="117">
        <v>301</v>
      </c>
      <c r="E54" s="116">
        <v>0</v>
      </c>
      <c r="F54" s="170">
        <f t="shared" si="2"/>
        <v>301</v>
      </c>
      <c r="G54" s="172"/>
      <c r="H54" s="177">
        <f t="shared" si="0"/>
        <v>301</v>
      </c>
      <c r="I54" s="178">
        <f t="shared" si="1"/>
        <v>12.359911406423036</v>
      </c>
      <c r="J54" s="282"/>
      <c r="K54" s="282"/>
      <c r="L54" s="282"/>
      <c r="M54" s="282"/>
      <c r="N54" s="282"/>
      <c r="O54" s="282"/>
      <c r="P54" s="282"/>
      <c r="Q54" s="282"/>
      <c r="R54" s="282"/>
      <c r="S54" s="282"/>
    </row>
    <row r="55" spans="1:19" ht="15" thickBot="1">
      <c r="A55" s="89" t="s">
        <v>74</v>
      </c>
      <c r="B55" s="118">
        <v>1220.7</v>
      </c>
      <c r="C55" s="114">
        <v>100</v>
      </c>
      <c r="D55" s="117">
        <v>101</v>
      </c>
      <c r="E55" s="116">
        <v>0</v>
      </c>
      <c r="F55" s="170">
        <f t="shared" si="2"/>
        <v>101</v>
      </c>
      <c r="G55" s="173"/>
      <c r="H55" s="177">
        <f t="shared" si="0"/>
        <v>101</v>
      </c>
      <c r="I55" s="178">
        <f>B55/F55/3</f>
        <v>4.0287128712871292</v>
      </c>
      <c r="J55" s="282"/>
      <c r="K55" s="282"/>
      <c r="L55" s="282"/>
      <c r="M55" s="282"/>
      <c r="N55" s="282"/>
      <c r="O55" s="282"/>
      <c r="P55" s="282"/>
      <c r="Q55" s="282"/>
      <c r="R55" s="282"/>
      <c r="S55" s="282"/>
    </row>
    <row r="56" spans="1:19" ht="15" thickBot="1">
      <c r="A56" s="89" t="s">
        <v>63</v>
      </c>
      <c r="B56" s="128">
        <v>73500</v>
      </c>
      <c r="C56" s="128">
        <v>20000</v>
      </c>
      <c r="D56" s="128">
        <v>2542</v>
      </c>
      <c r="E56" s="166">
        <v>201</v>
      </c>
      <c r="F56" s="170">
        <f t="shared" si="2"/>
        <v>2743</v>
      </c>
      <c r="G56" s="173"/>
      <c r="H56" s="177">
        <f t="shared" si="0"/>
        <v>2743</v>
      </c>
      <c r="I56" s="178">
        <f t="shared" si="1"/>
        <v>8.9318264673714918</v>
      </c>
      <c r="J56" s="282"/>
      <c r="K56" s="282"/>
      <c r="L56" s="282"/>
      <c r="M56" s="282"/>
      <c r="N56" s="282"/>
      <c r="O56" s="282"/>
      <c r="P56" s="282"/>
      <c r="Q56" s="282"/>
      <c r="R56" s="282"/>
      <c r="S56" s="282"/>
    </row>
    <row r="57" spans="1:19" ht="15" thickBot="1">
      <c r="A57" s="210" t="s">
        <v>72</v>
      </c>
      <c r="B57" s="114"/>
      <c r="C57" s="114"/>
      <c r="D57" s="122"/>
      <c r="E57" s="124"/>
      <c r="F57" s="170">
        <f t="shared" si="2"/>
        <v>0</v>
      </c>
      <c r="G57" s="172"/>
      <c r="H57" s="177">
        <f t="shared" si="0"/>
        <v>0</v>
      </c>
      <c r="I57" s="178"/>
      <c r="J57" s="282"/>
      <c r="K57" s="282"/>
      <c r="L57" s="282"/>
      <c r="M57" s="282"/>
      <c r="N57" s="282"/>
      <c r="O57" s="282"/>
      <c r="P57" s="282"/>
      <c r="Q57" s="282"/>
      <c r="R57" s="282"/>
      <c r="S57" s="282"/>
    </row>
    <row r="58" spans="1:19" ht="15" thickBot="1">
      <c r="A58" s="89" t="s">
        <v>78</v>
      </c>
      <c r="B58" s="114">
        <v>16200</v>
      </c>
      <c r="C58" s="114">
        <v>156330</v>
      </c>
      <c r="D58" s="114">
        <v>1300</v>
      </c>
      <c r="E58" s="116">
        <v>80</v>
      </c>
      <c r="F58" s="170">
        <f t="shared" si="2"/>
        <v>1380</v>
      </c>
      <c r="G58" s="172"/>
      <c r="H58" s="177">
        <f t="shared" si="0"/>
        <v>1380</v>
      </c>
      <c r="I58" s="178">
        <f t="shared" si="1"/>
        <v>3.9130434782608696</v>
      </c>
      <c r="J58" s="282"/>
      <c r="K58" s="282"/>
      <c r="L58" s="282"/>
      <c r="M58" s="282"/>
      <c r="N58" s="282"/>
      <c r="O58" s="282"/>
      <c r="P58" s="282"/>
      <c r="Q58" s="282"/>
      <c r="R58" s="282"/>
      <c r="S58" s="282"/>
    </row>
    <row r="59" spans="1:19" ht="15" thickBot="1">
      <c r="A59" s="93" t="s">
        <v>73</v>
      </c>
      <c r="B59" s="114">
        <v>238936</v>
      </c>
      <c r="C59" s="114">
        <v>77248.070000000007</v>
      </c>
      <c r="D59" s="114">
        <v>3146</v>
      </c>
      <c r="E59" s="116">
        <v>351</v>
      </c>
      <c r="F59" s="170">
        <f t="shared" si="2"/>
        <v>3497</v>
      </c>
      <c r="G59" s="172"/>
      <c r="H59" s="177">
        <f t="shared" si="0"/>
        <v>3497</v>
      </c>
      <c r="I59" s="180">
        <f t="shared" si="1"/>
        <v>22.775331236297777</v>
      </c>
      <c r="J59" s="282"/>
      <c r="K59" s="282"/>
      <c r="L59" s="282"/>
      <c r="M59" s="282"/>
      <c r="N59" s="282"/>
      <c r="O59" s="282"/>
      <c r="P59" s="282"/>
      <c r="Q59" s="282"/>
      <c r="R59" s="282"/>
      <c r="S59" s="282"/>
    </row>
    <row r="60" spans="1:19" ht="15" thickBot="1">
      <c r="A60" s="93" t="s">
        <v>80</v>
      </c>
      <c r="B60" s="128">
        <v>12097.6</v>
      </c>
      <c r="C60" s="128">
        <v>15572.77</v>
      </c>
      <c r="D60" s="128">
        <v>950</v>
      </c>
      <c r="E60" s="166">
        <v>0</v>
      </c>
      <c r="F60" s="170">
        <f t="shared" si="2"/>
        <v>950</v>
      </c>
      <c r="G60" s="172"/>
      <c r="H60" s="177">
        <f t="shared" si="0"/>
        <v>950</v>
      </c>
      <c r="I60" s="180">
        <f t="shared" si="1"/>
        <v>4.2447719298245614</v>
      </c>
      <c r="J60" s="282"/>
      <c r="K60" s="282"/>
      <c r="L60" s="282"/>
      <c r="M60" s="282"/>
      <c r="N60" s="282"/>
      <c r="O60" s="282"/>
      <c r="P60" s="282"/>
      <c r="Q60" s="282"/>
      <c r="R60" s="282"/>
      <c r="S60" s="282"/>
    </row>
    <row r="61" spans="1:19" ht="15" thickBot="1">
      <c r="A61" s="89" t="s">
        <v>77</v>
      </c>
      <c r="B61" s="114">
        <v>149966</v>
      </c>
      <c r="C61" s="114">
        <v>0</v>
      </c>
      <c r="D61" s="114">
        <v>4519</v>
      </c>
      <c r="E61" s="116">
        <v>334</v>
      </c>
      <c r="F61" s="170">
        <f t="shared" si="2"/>
        <v>4853</v>
      </c>
      <c r="G61" s="172"/>
      <c r="H61" s="177">
        <f t="shared" si="0"/>
        <v>4853</v>
      </c>
      <c r="I61" s="178"/>
      <c r="J61" s="282"/>
      <c r="K61" s="282"/>
      <c r="L61" s="282"/>
      <c r="M61" s="282"/>
      <c r="N61" s="282"/>
      <c r="O61" s="282"/>
      <c r="P61" s="282"/>
      <c r="Q61" s="282"/>
      <c r="R61" s="282"/>
      <c r="S61" s="282"/>
    </row>
    <row r="62" spans="1:19" ht="15" thickBot="1">
      <c r="A62" s="89" t="s">
        <v>83</v>
      </c>
      <c r="B62" s="114">
        <v>5510</v>
      </c>
      <c r="C62" s="114">
        <v>0</v>
      </c>
      <c r="D62" s="114">
        <v>136</v>
      </c>
      <c r="E62" s="116">
        <v>0</v>
      </c>
      <c r="F62" s="170">
        <f t="shared" si="2"/>
        <v>136</v>
      </c>
      <c r="G62" s="174"/>
      <c r="H62" s="177"/>
      <c r="I62" s="178"/>
      <c r="J62" s="282"/>
      <c r="K62" s="282"/>
      <c r="L62" s="282"/>
      <c r="M62" s="282"/>
      <c r="N62" s="282"/>
      <c r="O62" s="282"/>
      <c r="P62" s="282"/>
      <c r="Q62" s="282"/>
      <c r="R62" s="282"/>
      <c r="S62" s="282"/>
    </row>
    <row r="63" spans="1:19" ht="15" thickBot="1">
      <c r="A63" s="89" t="s">
        <v>90</v>
      </c>
      <c r="B63" s="114">
        <v>4125</v>
      </c>
      <c r="C63" s="114">
        <v>150</v>
      </c>
      <c r="D63" s="114">
        <v>95</v>
      </c>
      <c r="E63" s="116">
        <v>0</v>
      </c>
      <c r="F63" s="170">
        <f t="shared" si="2"/>
        <v>95</v>
      </c>
      <c r="G63" s="172"/>
      <c r="H63" s="177"/>
      <c r="I63" s="178"/>
      <c r="J63" s="282"/>
      <c r="K63" s="282"/>
      <c r="L63" s="282"/>
      <c r="M63" s="282"/>
      <c r="N63" s="282"/>
      <c r="O63" s="282"/>
      <c r="P63" s="282"/>
      <c r="Q63" s="282"/>
      <c r="R63" s="282"/>
      <c r="S63" s="282"/>
    </row>
    <row r="64" spans="1:19" ht="15" thickBot="1">
      <c r="A64" s="89" t="s">
        <v>91</v>
      </c>
      <c r="B64" s="114">
        <v>8390</v>
      </c>
      <c r="C64" s="114">
        <v>0</v>
      </c>
      <c r="D64" s="114">
        <v>410</v>
      </c>
      <c r="E64" s="116">
        <v>0</v>
      </c>
      <c r="F64" s="170">
        <f t="shared" si="2"/>
        <v>410</v>
      </c>
      <c r="G64" s="172"/>
      <c r="H64" s="177"/>
      <c r="I64" s="178"/>
      <c r="J64" s="282"/>
      <c r="K64" s="282"/>
      <c r="L64" s="282"/>
      <c r="M64" s="282"/>
      <c r="N64" s="282"/>
      <c r="O64" s="282"/>
      <c r="P64" s="282"/>
      <c r="Q64" s="282"/>
      <c r="R64" s="282"/>
      <c r="S64" s="282"/>
    </row>
    <row r="65" spans="1:19" ht="15" thickBot="1">
      <c r="A65" s="89" t="s">
        <v>94</v>
      </c>
      <c r="B65" s="118">
        <v>5313.54</v>
      </c>
      <c r="C65" s="114">
        <v>0</v>
      </c>
      <c r="D65" s="114">
        <v>609</v>
      </c>
      <c r="E65" s="116">
        <v>18</v>
      </c>
      <c r="F65" s="170">
        <f t="shared" si="2"/>
        <v>627</v>
      </c>
      <c r="G65" s="172"/>
      <c r="H65" s="177"/>
      <c r="I65" s="178"/>
      <c r="J65" s="282"/>
      <c r="K65" s="282"/>
      <c r="L65" s="282"/>
      <c r="M65" s="282"/>
      <c r="N65" s="282"/>
      <c r="O65" s="282"/>
      <c r="P65" s="282"/>
      <c r="Q65" s="282"/>
      <c r="R65" s="282"/>
      <c r="S65" s="282"/>
    </row>
    <row r="66" spans="1:19" ht="15" thickBot="1">
      <c r="A66" s="89" t="s">
        <v>95</v>
      </c>
      <c r="B66" s="114">
        <v>10353</v>
      </c>
      <c r="C66" s="114">
        <v>20000</v>
      </c>
      <c r="D66" s="114">
        <v>335</v>
      </c>
      <c r="E66" s="116">
        <v>0</v>
      </c>
      <c r="F66" s="170">
        <f t="shared" si="2"/>
        <v>335</v>
      </c>
      <c r="G66" s="172"/>
      <c r="H66" s="177"/>
      <c r="I66" s="178"/>
      <c r="J66" s="282"/>
      <c r="K66" s="282"/>
      <c r="L66" s="282"/>
      <c r="M66" s="282"/>
      <c r="N66" s="282"/>
      <c r="O66" s="282"/>
      <c r="P66" s="282"/>
      <c r="Q66" s="282"/>
      <c r="R66" s="282"/>
      <c r="S66" s="282"/>
    </row>
    <row r="67" spans="1:19" ht="15" thickBot="1">
      <c r="A67" s="199" t="s">
        <v>64</v>
      </c>
      <c r="B67" s="48">
        <f>SUM(B4:B66)</f>
        <v>7950279.3100000005</v>
      </c>
      <c r="C67" s="48">
        <f>SUM(C4:C66)</f>
        <v>4892719.6000000006</v>
      </c>
      <c r="D67" s="48">
        <f>SUM(D4:D66)</f>
        <v>307081</v>
      </c>
      <c r="E67" s="48">
        <f>SUM(E4:E66)</f>
        <v>20958</v>
      </c>
      <c r="F67" s="170">
        <f t="shared" si="2"/>
        <v>328039</v>
      </c>
      <c r="G67" s="174"/>
      <c r="H67" s="181"/>
      <c r="I67" s="182">
        <f>B54/F54/3</f>
        <v>12.359911406423036</v>
      </c>
      <c r="J67" s="282"/>
      <c r="K67" s="282"/>
      <c r="L67" s="282"/>
      <c r="M67" s="282"/>
      <c r="N67" s="282"/>
      <c r="O67" s="282"/>
      <c r="P67" s="282"/>
      <c r="Q67" s="282"/>
      <c r="R67" s="282"/>
      <c r="S67" s="282"/>
    </row>
    <row r="68" spans="1:19">
      <c r="A68" s="106" t="s">
        <v>65</v>
      </c>
      <c r="B68" s="24">
        <f>SUM(B8:B66)-B61-B52-B45-B59-B12</f>
        <v>605348.34000000008</v>
      </c>
      <c r="C68" s="24">
        <f>SUM(C8:C66)</f>
        <v>819988.19</v>
      </c>
      <c r="D68" s="24">
        <f>SUM(D8:D66)</f>
        <v>55194</v>
      </c>
      <c r="E68" s="24">
        <f>SUM(E8:E66)</f>
        <v>3236</v>
      </c>
      <c r="F68" s="126">
        <f>SUM(F8:F66)-F52-F45-F61-F12-F59</f>
        <v>25456</v>
      </c>
      <c r="G68" s="126"/>
      <c r="H68" s="156"/>
      <c r="I68" s="80">
        <f>B55/F55/3</f>
        <v>4.0287128712871292</v>
      </c>
      <c r="J68" s="282"/>
      <c r="K68" s="282"/>
      <c r="L68" s="282"/>
      <c r="M68" s="282"/>
      <c r="N68" s="282"/>
      <c r="O68" s="282"/>
      <c r="P68" s="282"/>
      <c r="Q68" s="282"/>
      <c r="R68" s="282"/>
      <c r="S68" s="282"/>
    </row>
    <row r="69" spans="1:19">
      <c r="A69" s="14"/>
      <c r="B69"/>
      <c r="C69" s="94"/>
      <c r="D69" s="94"/>
      <c r="E69"/>
      <c r="F69"/>
      <c r="G69"/>
      <c r="H69"/>
      <c r="J69" s="282"/>
      <c r="K69" s="282"/>
      <c r="L69" s="282"/>
      <c r="M69" s="282"/>
      <c r="N69" s="282"/>
      <c r="O69" s="282"/>
      <c r="P69" s="282"/>
      <c r="Q69" s="282"/>
      <c r="R69" s="282"/>
      <c r="S69" s="282"/>
    </row>
    <row r="70" spans="1:19">
      <c r="A70" s="25"/>
      <c r="B70" s="36"/>
      <c r="C70" s="96"/>
      <c r="D70" s="96"/>
      <c r="E70" s="36"/>
      <c r="F70"/>
      <c r="G70"/>
      <c r="H70"/>
      <c r="J70" s="282"/>
      <c r="K70" s="282"/>
      <c r="L70" s="282"/>
      <c r="M70" s="282"/>
      <c r="N70" s="282"/>
      <c r="O70" s="282"/>
      <c r="P70" s="282"/>
      <c r="Q70" s="282"/>
      <c r="R70" s="282"/>
      <c r="S70" s="282"/>
    </row>
    <row r="71" spans="1:19">
      <c r="A71"/>
      <c r="B71"/>
      <c r="C71" s="94"/>
      <c r="D71" s="94"/>
      <c r="E71"/>
      <c r="F71"/>
      <c r="G71"/>
      <c r="H71"/>
      <c r="J71" s="282"/>
      <c r="K71" s="282"/>
      <c r="L71" s="282"/>
      <c r="M71" s="282"/>
      <c r="N71" s="282"/>
      <c r="O71" s="282"/>
      <c r="P71" s="282"/>
      <c r="Q71" s="282"/>
      <c r="R71" s="282"/>
      <c r="S71" s="282"/>
    </row>
    <row r="72" spans="1:19">
      <c r="A72"/>
      <c r="B72"/>
      <c r="C72" s="94"/>
      <c r="D72" s="94"/>
      <c r="E72"/>
      <c r="F72"/>
      <c r="G72"/>
      <c r="H72"/>
      <c r="J72" s="282"/>
      <c r="K72" s="282"/>
      <c r="L72" s="282"/>
      <c r="M72" s="282"/>
      <c r="N72" s="282"/>
      <c r="O72" s="282"/>
      <c r="P72" s="282"/>
      <c r="Q72" s="282"/>
      <c r="R72" s="282"/>
      <c r="S72" s="282"/>
    </row>
    <row r="73" spans="1:19">
      <c r="A73"/>
      <c r="B73"/>
      <c r="C73" s="94"/>
      <c r="D73" s="94"/>
      <c r="E73"/>
      <c r="F73"/>
      <c r="G73"/>
      <c r="H73"/>
      <c r="J73" s="282"/>
      <c r="K73" s="282"/>
      <c r="L73" s="282"/>
      <c r="M73" s="282"/>
      <c r="N73" s="282"/>
      <c r="O73" s="282"/>
      <c r="P73" s="282"/>
      <c r="Q73" s="282"/>
      <c r="R73" s="282"/>
      <c r="S73" s="282"/>
    </row>
    <row r="74" spans="1:19">
      <c r="A74"/>
      <c r="B74" s="46"/>
      <c r="C74" s="97"/>
      <c r="D74" s="97"/>
      <c r="E74" s="46"/>
      <c r="F74"/>
      <c r="G74"/>
      <c r="H74"/>
      <c r="J74" s="282"/>
      <c r="K74" s="282"/>
      <c r="L74" s="282"/>
      <c r="M74" s="282"/>
      <c r="N74" s="282"/>
      <c r="O74" s="282"/>
      <c r="P74" s="282"/>
      <c r="Q74" s="282"/>
      <c r="R74" s="282"/>
      <c r="S74" s="282"/>
    </row>
    <row r="75" spans="1:19">
      <c r="A75"/>
      <c r="B75"/>
      <c r="C75" s="94"/>
      <c r="D75" s="94"/>
      <c r="E75"/>
      <c r="F75"/>
      <c r="G75"/>
      <c r="H75"/>
      <c r="J75" s="282"/>
      <c r="K75" s="282"/>
      <c r="L75" s="282"/>
      <c r="M75" s="282"/>
      <c r="N75" s="282"/>
      <c r="O75" s="282"/>
      <c r="P75" s="282"/>
      <c r="Q75" s="282"/>
      <c r="R75" s="282"/>
      <c r="S75" s="282"/>
    </row>
    <row r="76" spans="1:19">
      <c r="A76"/>
      <c r="B76"/>
      <c r="C76" s="94"/>
      <c r="D76" s="94"/>
      <c r="E76"/>
      <c r="F76"/>
      <c r="G76"/>
      <c r="H76"/>
      <c r="J76" s="282"/>
      <c r="K76" s="282"/>
      <c r="L76" s="282"/>
      <c r="M76" s="282"/>
      <c r="N76" s="282"/>
      <c r="O76" s="282"/>
      <c r="P76" s="282"/>
      <c r="Q76" s="282"/>
      <c r="R76" s="282"/>
      <c r="S76" s="282"/>
    </row>
    <row r="77" spans="1:19">
      <c r="A77"/>
      <c r="B77"/>
      <c r="C77" s="94"/>
      <c r="D77" s="94"/>
      <c r="E77"/>
      <c r="F77"/>
      <c r="G77"/>
      <c r="H77"/>
      <c r="J77" s="282"/>
      <c r="K77" s="282"/>
      <c r="L77" s="282"/>
      <c r="M77" s="282"/>
      <c r="N77" s="282"/>
      <c r="O77" s="282"/>
      <c r="P77" s="282"/>
      <c r="Q77" s="282"/>
      <c r="R77" s="282"/>
      <c r="S77" s="282"/>
    </row>
    <row r="78" spans="1:19">
      <c r="A78"/>
      <c r="B78"/>
      <c r="C78" s="94"/>
      <c r="D78" s="94"/>
      <c r="E78"/>
      <c r="F78"/>
      <c r="G78"/>
      <c r="H78"/>
      <c r="J78" s="282"/>
      <c r="K78" s="282"/>
      <c r="L78" s="282"/>
      <c r="M78" s="282"/>
      <c r="N78" s="282"/>
      <c r="O78" s="282"/>
      <c r="P78" s="282"/>
      <c r="Q78" s="282"/>
      <c r="R78" s="282"/>
      <c r="S78" s="282"/>
    </row>
    <row r="79" spans="1:19">
      <c r="A79"/>
      <c r="B79"/>
      <c r="C79" s="94"/>
      <c r="D79" s="94"/>
      <c r="E79"/>
      <c r="F79"/>
      <c r="G79"/>
      <c r="H79"/>
      <c r="J79" s="282"/>
      <c r="K79" s="282"/>
      <c r="L79" s="282"/>
      <c r="M79" s="282"/>
      <c r="N79" s="282"/>
      <c r="O79" s="282"/>
      <c r="P79" s="282"/>
      <c r="Q79" s="282"/>
      <c r="R79" s="282"/>
      <c r="S79" s="282"/>
    </row>
    <row r="80" spans="1:19">
      <c r="A80"/>
      <c r="B80"/>
      <c r="C80" s="94"/>
      <c r="D80" s="94"/>
      <c r="E80"/>
      <c r="F80"/>
      <c r="G80"/>
      <c r="H80"/>
      <c r="J80" s="282"/>
      <c r="K80" s="282"/>
      <c r="L80" s="282"/>
      <c r="M80" s="282"/>
      <c r="N80" s="282"/>
      <c r="O80" s="282"/>
      <c r="P80" s="282"/>
      <c r="Q80" s="282"/>
      <c r="R80" s="282"/>
      <c r="S80" s="282"/>
    </row>
    <row r="81" spans="1:19">
      <c r="A81"/>
      <c r="B81"/>
      <c r="C81" s="94"/>
      <c r="D81" s="94"/>
      <c r="E81"/>
      <c r="F81"/>
      <c r="G81"/>
      <c r="H81"/>
      <c r="J81" s="282"/>
      <c r="K81" s="282"/>
      <c r="L81" s="282"/>
      <c r="M81" s="282"/>
      <c r="N81" s="282"/>
      <c r="O81" s="282"/>
      <c r="P81" s="282"/>
      <c r="Q81" s="282"/>
      <c r="R81" s="282"/>
      <c r="S81" s="282"/>
    </row>
    <row r="82" spans="1:19">
      <c r="A82"/>
      <c r="B82"/>
      <c r="C82" s="94"/>
      <c r="D82" s="94"/>
      <c r="E82"/>
      <c r="F82"/>
      <c r="G82"/>
      <c r="H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</row>
    <row r="83" spans="1:19">
      <c r="A83"/>
      <c r="B83"/>
      <c r="C83" s="94"/>
      <c r="D83" s="94"/>
      <c r="E83"/>
      <c r="F83"/>
      <c r="G83"/>
      <c r="H83"/>
      <c r="J83" s="282"/>
      <c r="K83" s="282"/>
      <c r="L83" s="282"/>
      <c r="M83" s="282"/>
      <c r="N83" s="282"/>
      <c r="O83" s="282"/>
      <c r="P83" s="282"/>
      <c r="Q83" s="282"/>
      <c r="R83" s="282"/>
      <c r="S83" s="282"/>
    </row>
    <row r="84" spans="1:19">
      <c r="F84" s="19"/>
      <c r="G84" s="19"/>
      <c r="H84" s="157"/>
      <c r="K84" s="94"/>
      <c r="L84"/>
      <c r="M84"/>
    </row>
    <row r="85" spans="1:19">
      <c r="K85" s="94"/>
      <c r="L85"/>
      <c r="M85"/>
    </row>
  </sheetData>
  <mergeCells count="2">
    <mergeCell ref="A1:F1"/>
    <mergeCell ref="D2:F2"/>
  </mergeCells>
  <hyperlinks>
    <hyperlink ref="A10" r:id="rId1" xr:uid="{00000000-0004-0000-0B00-000000000000}"/>
  </hyperlink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77"/>
  <sheetViews>
    <sheetView topLeftCell="A79" workbookViewId="0">
      <selection activeCell="I31" sqref="I31"/>
    </sheetView>
  </sheetViews>
  <sheetFormatPr defaultRowHeight="14.5"/>
  <cols>
    <col min="1" max="1" width="21.453125" style="103" customWidth="1"/>
    <col min="2" max="2" width="25.81640625" style="26" bestFit="1" customWidth="1"/>
    <col min="3" max="3" width="31.453125" style="26" bestFit="1" customWidth="1"/>
    <col min="4" max="4" width="16.1796875" style="27" bestFit="1" customWidth="1"/>
    <col min="5" max="5" width="15.26953125" style="27" bestFit="1" customWidth="1"/>
    <col min="6" max="7" width="12.26953125" style="26" customWidth="1"/>
    <col min="8" max="8" width="12.26953125" style="159" customWidth="1"/>
    <col min="9" max="9" width="13.453125" customWidth="1"/>
    <col min="10" max="10" width="12.26953125" bestFit="1" customWidth="1"/>
    <col min="11" max="11" width="37.26953125" customWidth="1"/>
    <col min="12" max="12" width="25.453125" style="94" customWidth="1"/>
    <col min="13" max="13" width="19" style="94" customWidth="1"/>
    <col min="14" max="14" width="18.816406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</cols>
  <sheetData>
    <row r="1" spans="1:13">
      <c r="A1" s="288" t="s">
        <v>0</v>
      </c>
      <c r="B1" s="289"/>
      <c r="C1" s="289"/>
      <c r="D1" s="289"/>
      <c r="E1" s="289"/>
      <c r="F1" s="290"/>
      <c r="G1" s="222"/>
      <c r="H1" s="155"/>
    </row>
    <row r="2" spans="1:13">
      <c r="A2" s="104"/>
      <c r="B2" s="104"/>
      <c r="C2" s="104"/>
      <c r="D2" s="291" t="s">
        <v>1</v>
      </c>
      <c r="E2" s="291"/>
      <c r="F2" s="291"/>
      <c r="G2" s="222"/>
      <c r="H2" s="155"/>
      <c r="L2"/>
      <c r="M2"/>
    </row>
    <row r="3" spans="1:13" ht="15" thickBot="1">
      <c r="A3" s="217" t="s">
        <v>2</v>
      </c>
      <c r="B3" s="218" t="s">
        <v>3</v>
      </c>
      <c r="C3" s="219" t="s">
        <v>4</v>
      </c>
      <c r="D3" s="220" t="s">
        <v>5</v>
      </c>
      <c r="E3" s="221" t="s">
        <v>6</v>
      </c>
      <c r="F3" s="219" t="s">
        <v>7</v>
      </c>
      <c r="G3" s="223"/>
      <c r="H3" s="175" t="s">
        <v>86</v>
      </c>
      <c r="I3" s="176" t="s">
        <v>87</v>
      </c>
      <c r="L3"/>
      <c r="M3"/>
    </row>
    <row r="4" spans="1:13" ht="15" thickBot="1">
      <c r="A4" s="90" t="s">
        <v>9</v>
      </c>
      <c r="B4" s="113">
        <v>774191.68</v>
      </c>
      <c r="C4" s="113">
        <v>103955.18</v>
      </c>
      <c r="D4" s="214">
        <v>23389</v>
      </c>
      <c r="E4" s="214">
        <v>4854</v>
      </c>
      <c r="F4" s="170">
        <f>D4+E4</f>
        <v>28243</v>
      </c>
      <c r="G4" s="168"/>
      <c r="H4" s="177">
        <f>F4-G4</f>
        <v>28243</v>
      </c>
      <c r="I4" s="178">
        <f>B4/F4/3</f>
        <v>9.1372691758429827</v>
      </c>
      <c r="L4"/>
      <c r="M4"/>
    </row>
    <row r="5" spans="1:13" ht="15" thickBot="1">
      <c r="A5" s="90" t="s">
        <v>11</v>
      </c>
      <c r="B5" s="118">
        <v>2938435.67</v>
      </c>
      <c r="C5" s="145">
        <v>2350850.4900000002</v>
      </c>
      <c r="D5" s="115">
        <v>114579</v>
      </c>
      <c r="E5" s="115">
        <v>10908</v>
      </c>
      <c r="F5" s="170">
        <f t="shared" ref="F5:F52" si="0">D5+E5</f>
        <v>125487</v>
      </c>
      <c r="G5" s="168"/>
      <c r="H5" s="177">
        <f t="shared" ref="H5:H47" si="1">F5-G5</f>
        <v>125487</v>
      </c>
      <c r="I5" s="178">
        <f t="shared" ref="I5:I46" si="2">B5/F5/3</f>
        <v>7.805418542691009</v>
      </c>
      <c r="L5"/>
      <c r="M5"/>
    </row>
    <row r="6" spans="1:13" ht="15" thickBot="1">
      <c r="A6" s="90" t="s">
        <v>13</v>
      </c>
      <c r="B6" s="114">
        <v>1856987</v>
      </c>
      <c r="C6" s="115">
        <v>631411</v>
      </c>
      <c r="D6" s="115">
        <v>85777</v>
      </c>
      <c r="E6" s="115">
        <v>851</v>
      </c>
      <c r="F6" s="170">
        <f t="shared" si="0"/>
        <v>86628</v>
      </c>
      <c r="G6" s="168"/>
      <c r="H6" s="177">
        <f t="shared" si="1"/>
        <v>86628</v>
      </c>
      <c r="I6" s="178">
        <f t="shared" si="2"/>
        <v>7.1454456603715499</v>
      </c>
      <c r="L6"/>
      <c r="M6"/>
    </row>
    <row r="7" spans="1:13" ht="16.5" customHeight="1" thickBot="1">
      <c r="A7" s="90" t="s">
        <v>82</v>
      </c>
      <c r="B7" s="114">
        <v>1276504.5</v>
      </c>
      <c r="C7" s="115">
        <v>441079.67</v>
      </c>
      <c r="D7" s="115">
        <v>50739</v>
      </c>
      <c r="E7" s="116">
        <v>976</v>
      </c>
      <c r="F7" s="170">
        <f t="shared" si="0"/>
        <v>51715</v>
      </c>
      <c r="G7" s="168"/>
      <c r="H7" s="177">
        <f t="shared" si="1"/>
        <v>51715</v>
      </c>
      <c r="I7" s="178">
        <f t="shared" si="2"/>
        <v>8.2278159141448324</v>
      </c>
      <c r="L7"/>
      <c r="M7"/>
    </row>
    <row r="8" spans="1:13" ht="15" thickBot="1">
      <c r="A8" s="90" t="s">
        <v>16</v>
      </c>
      <c r="B8" s="114">
        <v>10252</v>
      </c>
      <c r="C8" s="114">
        <v>6060</v>
      </c>
      <c r="D8" s="117">
        <v>300</v>
      </c>
      <c r="E8" s="117">
        <v>22</v>
      </c>
      <c r="F8" s="170">
        <f t="shared" si="0"/>
        <v>322</v>
      </c>
      <c r="G8" s="168"/>
      <c r="H8" s="177">
        <f t="shared" si="1"/>
        <v>322</v>
      </c>
      <c r="I8" s="178">
        <f t="shared" si="2"/>
        <v>10.612836438923395</v>
      </c>
      <c r="J8" s="14"/>
      <c r="L8"/>
      <c r="M8"/>
    </row>
    <row r="9" spans="1:13" ht="15.75" customHeight="1" thickBot="1">
      <c r="A9" s="92" t="s">
        <v>19</v>
      </c>
      <c r="B9" s="114">
        <v>5703</v>
      </c>
      <c r="C9" s="114">
        <v>2150</v>
      </c>
      <c r="D9" s="116">
        <v>81</v>
      </c>
      <c r="E9" s="116">
        <v>0</v>
      </c>
      <c r="F9" s="170">
        <f t="shared" si="0"/>
        <v>81</v>
      </c>
      <c r="G9" s="168"/>
      <c r="H9" s="177">
        <f t="shared" si="1"/>
        <v>81</v>
      </c>
      <c r="I9" s="178">
        <f>B9/F9/3</f>
        <v>23.469135802469136</v>
      </c>
      <c r="L9"/>
      <c r="M9"/>
    </row>
    <row r="10" spans="1:13" ht="15" thickBot="1">
      <c r="A10" s="90" t="s">
        <v>23</v>
      </c>
      <c r="B10" s="114">
        <v>181523</v>
      </c>
      <c r="C10" s="208">
        <v>243504.11</v>
      </c>
      <c r="D10" s="117">
        <v>6528</v>
      </c>
      <c r="E10" s="116">
        <v>49</v>
      </c>
      <c r="F10" s="170">
        <f t="shared" si="0"/>
        <v>6577</v>
      </c>
      <c r="G10" s="168"/>
      <c r="H10" s="177">
        <f t="shared" si="1"/>
        <v>6577</v>
      </c>
      <c r="I10" s="178">
        <f t="shared" si="2"/>
        <v>9.1998885003294308</v>
      </c>
      <c r="L10"/>
      <c r="M10"/>
    </row>
    <row r="11" spans="1:13" ht="15" thickBot="1">
      <c r="A11" s="90" t="s">
        <v>24</v>
      </c>
      <c r="B11" s="114">
        <v>3431.1</v>
      </c>
      <c r="C11" s="115">
        <v>0</v>
      </c>
      <c r="D11" s="116">
        <v>151</v>
      </c>
      <c r="E11" s="116">
        <v>5</v>
      </c>
      <c r="F11" s="170">
        <f t="shared" si="0"/>
        <v>156</v>
      </c>
      <c r="G11" s="168"/>
      <c r="H11" s="177">
        <f t="shared" si="1"/>
        <v>156</v>
      </c>
      <c r="I11" s="178">
        <f t="shared" si="2"/>
        <v>7.3314102564102557</v>
      </c>
      <c r="J11" s="107"/>
      <c r="L11"/>
      <c r="M11"/>
    </row>
    <row r="12" spans="1:13" ht="15" thickBot="1">
      <c r="A12" s="90" t="s">
        <v>66</v>
      </c>
      <c r="B12" s="113">
        <v>797.7</v>
      </c>
      <c r="C12" s="115">
        <v>0</v>
      </c>
      <c r="D12" s="116">
        <v>7</v>
      </c>
      <c r="E12" s="116">
        <v>14</v>
      </c>
      <c r="F12" s="170">
        <f t="shared" si="0"/>
        <v>21</v>
      </c>
      <c r="G12" s="170"/>
      <c r="H12" s="177">
        <f t="shared" si="1"/>
        <v>21</v>
      </c>
      <c r="I12" s="178">
        <f t="shared" si="2"/>
        <v>12.661904761904763</v>
      </c>
      <c r="J12" s="107"/>
      <c r="L12"/>
      <c r="M12"/>
    </row>
    <row r="13" spans="1:13" ht="15" thickBot="1">
      <c r="A13" s="90" t="s">
        <v>28</v>
      </c>
      <c r="B13" s="114">
        <v>26104</v>
      </c>
      <c r="C13" s="189">
        <v>18055</v>
      </c>
      <c r="D13" s="116">
        <v>636</v>
      </c>
      <c r="E13" s="116">
        <v>48</v>
      </c>
      <c r="F13" s="170">
        <f t="shared" si="0"/>
        <v>684</v>
      </c>
      <c r="G13" s="170"/>
      <c r="H13" s="177">
        <f t="shared" si="1"/>
        <v>684</v>
      </c>
      <c r="I13" s="178">
        <f t="shared" si="2"/>
        <v>12.721247563352826</v>
      </c>
      <c r="L13"/>
      <c r="M13"/>
    </row>
    <row r="14" spans="1:13" ht="15" thickBot="1">
      <c r="A14" s="90" t="s">
        <v>29</v>
      </c>
      <c r="B14" s="118">
        <v>8903.41</v>
      </c>
      <c r="C14" s="113">
        <v>0</v>
      </c>
      <c r="D14" s="116">
        <v>362</v>
      </c>
      <c r="E14" s="116">
        <v>18</v>
      </c>
      <c r="F14" s="170">
        <f t="shared" si="0"/>
        <v>380</v>
      </c>
      <c r="G14" s="170"/>
      <c r="H14" s="177">
        <f t="shared" si="1"/>
        <v>380</v>
      </c>
      <c r="I14" s="178">
        <f t="shared" si="2"/>
        <v>7.8100087719298239</v>
      </c>
      <c r="L14"/>
      <c r="M14"/>
    </row>
    <row r="15" spans="1:13" ht="15" thickBot="1">
      <c r="A15" s="90" t="s">
        <v>33</v>
      </c>
      <c r="B15" s="114">
        <v>37461</v>
      </c>
      <c r="C15" s="115">
        <v>0</v>
      </c>
      <c r="D15" s="116">
        <v>2208</v>
      </c>
      <c r="E15" s="116">
        <v>0</v>
      </c>
      <c r="F15" s="170">
        <f t="shared" si="0"/>
        <v>2208</v>
      </c>
      <c r="G15" s="170"/>
      <c r="H15" s="177">
        <f t="shared" si="1"/>
        <v>2208</v>
      </c>
      <c r="I15" s="178">
        <f t="shared" si="2"/>
        <v>5.6553442028985508</v>
      </c>
      <c r="L15"/>
      <c r="M15"/>
    </row>
    <row r="16" spans="1:13" ht="15" thickBot="1">
      <c r="A16" s="90" t="s">
        <v>34</v>
      </c>
      <c r="B16" s="114">
        <v>15000</v>
      </c>
      <c r="C16" s="115">
        <v>1000</v>
      </c>
      <c r="D16" s="116">
        <v>450</v>
      </c>
      <c r="E16" s="116">
        <v>5</v>
      </c>
      <c r="F16" s="170">
        <f t="shared" si="0"/>
        <v>455</v>
      </c>
      <c r="G16" s="170"/>
      <c r="H16" s="177">
        <f t="shared" si="1"/>
        <v>455</v>
      </c>
      <c r="I16" s="178">
        <f>B16/F16/3</f>
        <v>10.989010989010987</v>
      </c>
      <c r="L16"/>
      <c r="M16"/>
    </row>
    <row r="17" spans="1:13" ht="15" thickBot="1">
      <c r="A17" s="90" t="s">
        <v>35</v>
      </c>
      <c r="B17" s="114">
        <v>3034</v>
      </c>
      <c r="C17" s="115">
        <v>0</v>
      </c>
      <c r="D17" s="116">
        <v>195</v>
      </c>
      <c r="E17" s="116">
        <v>5</v>
      </c>
      <c r="F17" s="170">
        <f t="shared" si="0"/>
        <v>200</v>
      </c>
      <c r="G17" s="170"/>
      <c r="H17" s="177">
        <f t="shared" si="1"/>
        <v>200</v>
      </c>
      <c r="I17" s="178">
        <f>B17/F17/3</f>
        <v>5.0566666666666666</v>
      </c>
      <c r="L17"/>
      <c r="M17"/>
    </row>
    <row r="18" spans="1:13" ht="15" thickBot="1">
      <c r="A18" s="90" t="s">
        <v>85</v>
      </c>
      <c r="B18" s="114">
        <v>4500</v>
      </c>
      <c r="C18" s="115">
        <v>5000</v>
      </c>
      <c r="D18" s="116">
        <v>260</v>
      </c>
      <c r="E18" s="116">
        <v>0</v>
      </c>
      <c r="F18" s="170">
        <f t="shared" si="0"/>
        <v>260</v>
      </c>
      <c r="G18" s="170"/>
      <c r="H18" s="177">
        <f t="shared" si="1"/>
        <v>260</v>
      </c>
      <c r="I18" s="178">
        <f t="shared" si="2"/>
        <v>5.7692307692307692</v>
      </c>
      <c r="J18" s="107"/>
      <c r="L18"/>
      <c r="M18"/>
    </row>
    <row r="19" spans="1:13" ht="15" thickBot="1">
      <c r="A19" s="90" t="s">
        <v>36</v>
      </c>
      <c r="B19" s="114">
        <v>119944.86</v>
      </c>
      <c r="C19" s="115">
        <v>106569</v>
      </c>
      <c r="D19" s="116">
        <v>3408</v>
      </c>
      <c r="E19" s="116">
        <v>162</v>
      </c>
      <c r="F19" s="170">
        <f t="shared" si="0"/>
        <v>3570</v>
      </c>
      <c r="G19" s="170"/>
      <c r="H19" s="177">
        <f t="shared" si="1"/>
        <v>3570</v>
      </c>
      <c r="I19" s="180">
        <f t="shared" si="2"/>
        <v>11.199333333333334</v>
      </c>
      <c r="J19" s="110"/>
      <c r="L19"/>
      <c r="M19"/>
    </row>
    <row r="20" spans="1:13" ht="15" thickBot="1">
      <c r="A20" s="199" t="s">
        <v>37</v>
      </c>
      <c r="B20" s="114">
        <v>20467</v>
      </c>
      <c r="C20" s="146">
        <v>3000</v>
      </c>
      <c r="D20" s="116">
        <v>740</v>
      </c>
      <c r="E20" s="116">
        <v>0</v>
      </c>
      <c r="F20" s="170">
        <f t="shared" si="0"/>
        <v>740</v>
      </c>
      <c r="G20" s="169"/>
      <c r="H20" s="177">
        <f t="shared" si="1"/>
        <v>740</v>
      </c>
      <c r="I20" s="179">
        <f t="shared" si="2"/>
        <v>9.2193693693693692</v>
      </c>
      <c r="J20" s="110"/>
      <c r="L20"/>
      <c r="M20"/>
    </row>
    <row r="21" spans="1:13" ht="15" thickBot="1">
      <c r="A21" s="199" t="s">
        <v>38</v>
      </c>
      <c r="B21" s="114">
        <v>4000</v>
      </c>
      <c r="C21" s="115">
        <v>57000</v>
      </c>
      <c r="D21" s="116">
        <v>370</v>
      </c>
      <c r="E21" s="116">
        <v>32</v>
      </c>
      <c r="F21" s="170">
        <f t="shared" si="0"/>
        <v>402</v>
      </c>
      <c r="G21" s="169"/>
      <c r="H21" s="177">
        <f t="shared" si="1"/>
        <v>402</v>
      </c>
      <c r="I21" s="178">
        <f t="shared" si="2"/>
        <v>3.3167495854063014</v>
      </c>
      <c r="J21" s="107"/>
      <c r="L21"/>
      <c r="M21"/>
    </row>
    <row r="22" spans="1:13" ht="15" thickBot="1">
      <c r="A22" s="200" t="s">
        <v>39</v>
      </c>
      <c r="B22" s="114">
        <v>5895</v>
      </c>
      <c r="C22" s="115">
        <v>900</v>
      </c>
      <c r="D22" s="116">
        <v>150</v>
      </c>
      <c r="E22" s="116">
        <v>20</v>
      </c>
      <c r="F22" s="170">
        <f t="shared" si="0"/>
        <v>170</v>
      </c>
      <c r="G22" s="169"/>
      <c r="H22" s="177">
        <f t="shared" si="1"/>
        <v>170</v>
      </c>
      <c r="I22" s="178">
        <f>B22/F22/3</f>
        <v>11.558823529411766</v>
      </c>
      <c r="J22" s="107"/>
      <c r="L22"/>
      <c r="M22"/>
    </row>
    <row r="23" spans="1:13" ht="15" thickBot="1">
      <c r="A23" s="90" t="s">
        <v>41</v>
      </c>
      <c r="B23" s="114">
        <v>7420</v>
      </c>
      <c r="C23" s="115">
        <v>3000</v>
      </c>
      <c r="D23" s="116">
        <v>114</v>
      </c>
      <c r="E23" s="116">
        <v>90</v>
      </c>
      <c r="F23" s="170">
        <f t="shared" si="0"/>
        <v>204</v>
      </c>
      <c r="G23" s="169"/>
      <c r="H23" s="177">
        <f t="shared" si="1"/>
        <v>204</v>
      </c>
      <c r="I23" s="178">
        <f t="shared" si="2"/>
        <v>12.124183006535949</v>
      </c>
      <c r="L23"/>
      <c r="M23"/>
    </row>
    <row r="24" spans="1:13" ht="15" thickBot="1">
      <c r="A24" s="90" t="s">
        <v>75</v>
      </c>
      <c r="B24" s="114">
        <v>24169</v>
      </c>
      <c r="C24" s="115">
        <v>17000</v>
      </c>
      <c r="D24" s="116">
        <v>1205</v>
      </c>
      <c r="E24" s="116">
        <v>0</v>
      </c>
      <c r="F24" s="170">
        <f t="shared" si="0"/>
        <v>1205</v>
      </c>
      <c r="G24" s="169"/>
      <c r="H24" s="177">
        <f t="shared" si="1"/>
        <v>1205</v>
      </c>
      <c r="I24" s="178">
        <f t="shared" si="2"/>
        <v>6.6857538035961275</v>
      </c>
      <c r="L24"/>
      <c r="M24"/>
    </row>
    <row r="25" spans="1:13" ht="15" thickBot="1">
      <c r="A25" s="90" t="s">
        <v>44</v>
      </c>
      <c r="B25" s="115">
        <v>6315</v>
      </c>
      <c r="C25" s="113">
        <v>0</v>
      </c>
      <c r="D25" s="116">
        <v>140</v>
      </c>
      <c r="E25" s="116">
        <v>0</v>
      </c>
      <c r="F25" s="170">
        <f t="shared" si="0"/>
        <v>140</v>
      </c>
      <c r="G25" s="169"/>
      <c r="H25" s="177">
        <f t="shared" si="1"/>
        <v>140</v>
      </c>
      <c r="I25" s="178">
        <f t="shared" si="2"/>
        <v>15.035714285714285</v>
      </c>
      <c r="L25"/>
      <c r="M25"/>
    </row>
    <row r="26" spans="1:13" ht="15" thickBot="1">
      <c r="A26" s="90" t="s">
        <v>45</v>
      </c>
      <c r="B26" s="114">
        <v>4742.8</v>
      </c>
      <c r="C26" s="115">
        <v>906.04</v>
      </c>
      <c r="D26" s="116">
        <v>146</v>
      </c>
      <c r="E26" s="116">
        <v>0</v>
      </c>
      <c r="F26" s="170">
        <f t="shared" si="0"/>
        <v>146</v>
      </c>
      <c r="G26" s="169"/>
      <c r="H26" s="177">
        <f t="shared" si="1"/>
        <v>146</v>
      </c>
      <c r="I26" s="178">
        <f t="shared" si="2"/>
        <v>10.828310502283104</v>
      </c>
      <c r="L26"/>
      <c r="M26"/>
    </row>
    <row r="27" spans="1:13" ht="15" thickBot="1">
      <c r="A27" s="90" t="s">
        <v>76</v>
      </c>
      <c r="B27" s="114">
        <v>5046.62</v>
      </c>
      <c r="C27" s="115">
        <v>800</v>
      </c>
      <c r="D27" s="116">
        <v>150</v>
      </c>
      <c r="E27" s="116">
        <v>19</v>
      </c>
      <c r="F27" s="170">
        <f t="shared" si="0"/>
        <v>169</v>
      </c>
      <c r="G27" s="169"/>
      <c r="H27" s="177">
        <f t="shared" si="1"/>
        <v>169</v>
      </c>
      <c r="I27" s="179">
        <f t="shared" si="2"/>
        <v>9.9538856015779089</v>
      </c>
      <c r="L27"/>
      <c r="M27"/>
    </row>
    <row r="28" spans="1:13" ht="15" thickBot="1">
      <c r="A28" s="224" t="s">
        <v>47</v>
      </c>
      <c r="B28" s="114">
        <v>15171.78</v>
      </c>
      <c r="C28" s="113">
        <v>14399.86</v>
      </c>
      <c r="D28" s="116">
        <v>1456</v>
      </c>
      <c r="E28" s="116">
        <v>12</v>
      </c>
      <c r="F28" s="170">
        <f t="shared" si="0"/>
        <v>1468</v>
      </c>
      <c r="G28" s="169"/>
      <c r="H28" s="177">
        <f t="shared" si="1"/>
        <v>1468</v>
      </c>
      <c r="I28" s="178">
        <f t="shared" si="2"/>
        <v>3.4450000000000003</v>
      </c>
      <c r="J28" s="107"/>
      <c r="L28"/>
      <c r="M28"/>
    </row>
    <row r="29" spans="1:13" ht="15" thickBot="1">
      <c r="A29" s="101" t="s">
        <v>48</v>
      </c>
      <c r="B29" s="114">
        <v>3829.5</v>
      </c>
      <c r="C29" s="113">
        <v>0</v>
      </c>
      <c r="D29" s="116">
        <v>125</v>
      </c>
      <c r="E29" s="116">
        <v>1</v>
      </c>
      <c r="F29" s="170">
        <f t="shared" si="0"/>
        <v>126</v>
      </c>
      <c r="G29" s="169"/>
      <c r="H29" s="177">
        <f t="shared" si="1"/>
        <v>126</v>
      </c>
      <c r="I29" s="178">
        <f t="shared" si="2"/>
        <v>10.130952380952381</v>
      </c>
      <c r="L29"/>
      <c r="M29"/>
    </row>
    <row r="30" spans="1:13" ht="15" thickBot="1">
      <c r="A30" s="90" t="s">
        <v>49</v>
      </c>
      <c r="B30" s="118">
        <v>39677.96</v>
      </c>
      <c r="C30" s="113">
        <v>94856.67</v>
      </c>
      <c r="D30" s="116">
        <v>1604</v>
      </c>
      <c r="E30" s="116">
        <v>18</v>
      </c>
      <c r="F30" s="170">
        <f t="shared" si="0"/>
        <v>1622</v>
      </c>
      <c r="G30" s="169"/>
      <c r="H30" s="177">
        <f t="shared" si="1"/>
        <v>1622</v>
      </c>
      <c r="I30" s="178">
        <f t="shared" si="2"/>
        <v>8.1541224825318537</v>
      </c>
      <c r="L30"/>
      <c r="M30"/>
    </row>
    <row r="31" spans="1:13" ht="15" thickBot="1">
      <c r="A31" s="225" t="s">
        <v>50</v>
      </c>
      <c r="B31" s="114"/>
      <c r="C31" s="113"/>
      <c r="D31" s="116"/>
      <c r="E31" s="116"/>
      <c r="F31" s="170">
        <f t="shared" si="0"/>
        <v>0</v>
      </c>
      <c r="G31" s="169"/>
      <c r="H31" s="177">
        <f t="shared" si="1"/>
        <v>0</v>
      </c>
      <c r="I31" s="180"/>
      <c r="J31" s="107"/>
      <c r="L31"/>
      <c r="M31"/>
    </row>
    <row r="32" spans="1:13" ht="15" thickBot="1">
      <c r="A32" s="213" t="s">
        <v>51</v>
      </c>
      <c r="B32" s="127">
        <v>3900</v>
      </c>
      <c r="C32" s="115">
        <v>0</v>
      </c>
      <c r="D32" s="116">
        <v>85</v>
      </c>
      <c r="E32" s="116">
        <v>15</v>
      </c>
      <c r="F32" s="170">
        <f t="shared" si="0"/>
        <v>100</v>
      </c>
      <c r="G32" s="169"/>
      <c r="H32" s="177">
        <f t="shared" si="1"/>
        <v>100</v>
      </c>
      <c r="I32" s="178">
        <f t="shared" si="2"/>
        <v>13</v>
      </c>
      <c r="J32" s="17"/>
      <c r="L32"/>
      <c r="M32"/>
    </row>
    <row r="33" spans="1:13" ht="15" thickBot="1">
      <c r="A33" s="90" t="s">
        <v>52</v>
      </c>
      <c r="B33" s="114">
        <v>2300</v>
      </c>
      <c r="C33" s="113">
        <v>0</v>
      </c>
      <c r="D33" s="116">
        <v>153</v>
      </c>
      <c r="E33" s="116">
        <v>15</v>
      </c>
      <c r="F33" s="170">
        <f t="shared" si="0"/>
        <v>168</v>
      </c>
      <c r="G33" s="169"/>
      <c r="H33" s="177">
        <f t="shared" si="1"/>
        <v>168</v>
      </c>
      <c r="I33" s="178">
        <f t="shared" si="2"/>
        <v>4.5634920634920633</v>
      </c>
      <c r="L33"/>
      <c r="M33"/>
    </row>
    <row r="34" spans="1:13" ht="15" thickBot="1">
      <c r="A34" s="89" t="s">
        <v>53</v>
      </c>
      <c r="B34" s="120">
        <v>23809.32</v>
      </c>
      <c r="C34" s="115">
        <v>11556.36</v>
      </c>
      <c r="D34" s="121">
        <v>1873</v>
      </c>
      <c r="E34" s="121">
        <v>0</v>
      </c>
      <c r="F34" s="170">
        <f t="shared" si="0"/>
        <v>1873</v>
      </c>
      <c r="G34" s="169"/>
      <c r="H34" s="177">
        <f t="shared" si="1"/>
        <v>1873</v>
      </c>
      <c r="I34" s="178">
        <f t="shared" si="2"/>
        <v>4.2372877736252006</v>
      </c>
      <c r="L34"/>
      <c r="M34"/>
    </row>
    <row r="35" spans="1:13" ht="15" thickBot="1">
      <c r="A35" s="90" t="s">
        <v>54</v>
      </c>
      <c r="B35" s="114">
        <v>381851.21</v>
      </c>
      <c r="C35" s="115">
        <v>227573.38</v>
      </c>
      <c r="D35" s="115">
        <v>12748</v>
      </c>
      <c r="E35" s="116">
        <v>1587</v>
      </c>
      <c r="F35" s="170">
        <f t="shared" si="0"/>
        <v>14335</v>
      </c>
      <c r="G35" s="169"/>
      <c r="H35" s="177">
        <f t="shared" si="1"/>
        <v>14335</v>
      </c>
      <c r="I35" s="178">
        <f>B35/F35/3</f>
        <v>8.8792282292756664</v>
      </c>
      <c r="L35"/>
      <c r="M35"/>
    </row>
    <row r="36" spans="1:13" ht="15" thickBot="1">
      <c r="A36" s="90" t="s">
        <v>55</v>
      </c>
      <c r="B36" s="114">
        <v>2145</v>
      </c>
      <c r="C36" s="113">
        <v>0</v>
      </c>
      <c r="D36" s="116">
        <v>69</v>
      </c>
      <c r="E36" s="116">
        <v>0</v>
      </c>
      <c r="F36" s="170">
        <f t="shared" si="0"/>
        <v>69</v>
      </c>
      <c r="G36" s="169"/>
      <c r="H36" s="177">
        <f t="shared" si="1"/>
        <v>69</v>
      </c>
      <c r="I36" s="178">
        <f>B36/F36/3</f>
        <v>10.362318840579709</v>
      </c>
      <c r="L36"/>
      <c r="M36"/>
    </row>
    <row r="37" spans="1:13" ht="15" thickBot="1">
      <c r="A37" s="89" t="s">
        <v>61</v>
      </c>
      <c r="B37" s="114">
        <v>3260</v>
      </c>
      <c r="C37" s="114">
        <v>52636</v>
      </c>
      <c r="D37" s="117">
        <v>91</v>
      </c>
      <c r="E37" s="117">
        <v>0</v>
      </c>
      <c r="F37" s="170">
        <f t="shared" si="0"/>
        <v>91</v>
      </c>
      <c r="G37" s="169"/>
      <c r="H37" s="177">
        <f t="shared" si="1"/>
        <v>91</v>
      </c>
      <c r="I37" s="178">
        <f>B37/F37/3</f>
        <v>11.941391941391942</v>
      </c>
      <c r="L37"/>
      <c r="M37"/>
    </row>
    <row r="38" spans="1:13" ht="15" thickBot="1">
      <c r="A38" s="99" t="s">
        <v>79</v>
      </c>
      <c r="B38" s="122">
        <v>9782</v>
      </c>
      <c r="C38" s="147">
        <v>3450</v>
      </c>
      <c r="D38" s="123">
        <v>385</v>
      </c>
      <c r="E38" s="124">
        <v>0</v>
      </c>
      <c r="F38" s="170">
        <f t="shared" si="0"/>
        <v>385</v>
      </c>
      <c r="G38" s="169"/>
      <c r="H38" s="177">
        <f t="shared" si="1"/>
        <v>385</v>
      </c>
      <c r="I38" s="178">
        <f t="shared" si="2"/>
        <v>8.4692640692640691</v>
      </c>
      <c r="L38"/>
      <c r="M38"/>
    </row>
    <row r="39" spans="1:13" s="108" customFormat="1" ht="15" thickBot="1">
      <c r="A39" s="90" t="s">
        <v>59</v>
      </c>
      <c r="B39" s="113">
        <v>98958.31</v>
      </c>
      <c r="C39" s="113">
        <v>94026.19</v>
      </c>
      <c r="D39" s="117">
        <v>5633</v>
      </c>
      <c r="E39" s="117">
        <v>328</v>
      </c>
      <c r="F39" s="170">
        <f t="shared" si="0"/>
        <v>5961</v>
      </c>
      <c r="G39" s="183"/>
      <c r="H39" s="177">
        <f t="shared" si="1"/>
        <v>5961</v>
      </c>
      <c r="I39" s="178">
        <f t="shared" si="2"/>
        <v>5.5336526309903258</v>
      </c>
    </row>
    <row r="40" spans="1:13" ht="15" thickBot="1">
      <c r="A40" s="89" t="s">
        <v>60</v>
      </c>
      <c r="B40" s="114">
        <v>29217.03</v>
      </c>
      <c r="C40" s="115">
        <v>6071.52</v>
      </c>
      <c r="D40" s="116">
        <v>986</v>
      </c>
      <c r="E40" s="117">
        <v>0</v>
      </c>
      <c r="F40" s="170">
        <f t="shared" si="0"/>
        <v>986</v>
      </c>
      <c r="G40" s="172"/>
      <c r="H40" s="177">
        <f t="shared" si="1"/>
        <v>986</v>
      </c>
      <c r="I40" s="178">
        <f t="shared" si="2"/>
        <v>9.877292089249492</v>
      </c>
      <c r="L40"/>
      <c r="M40"/>
    </row>
    <row r="41" spans="1:13" ht="15" thickBot="1">
      <c r="A41" s="89" t="s">
        <v>69</v>
      </c>
      <c r="B41" s="114">
        <v>13169</v>
      </c>
      <c r="C41" s="114">
        <v>15179</v>
      </c>
      <c r="D41" s="117">
        <v>337</v>
      </c>
      <c r="E41" s="116">
        <v>0</v>
      </c>
      <c r="F41" s="170">
        <f t="shared" si="0"/>
        <v>337</v>
      </c>
      <c r="G41" s="172"/>
      <c r="H41" s="177">
        <f t="shared" si="1"/>
        <v>337</v>
      </c>
      <c r="I41" s="178">
        <f t="shared" si="2"/>
        <v>13.025717111770524</v>
      </c>
      <c r="L41"/>
      <c r="M41"/>
    </row>
    <row r="42" spans="1:13" ht="15" thickBot="1">
      <c r="A42" s="89" t="s">
        <v>74</v>
      </c>
      <c r="B42" s="118">
        <v>1112.0999999999999</v>
      </c>
      <c r="C42" s="114">
        <v>130</v>
      </c>
      <c r="D42" s="117">
        <v>103</v>
      </c>
      <c r="E42" s="116">
        <v>0</v>
      </c>
      <c r="F42" s="170">
        <f t="shared" si="0"/>
        <v>103</v>
      </c>
      <c r="G42" s="173"/>
      <c r="H42" s="177">
        <f t="shared" si="1"/>
        <v>103</v>
      </c>
      <c r="I42" s="178">
        <f>B42/F42/3</f>
        <v>3.5990291262135918</v>
      </c>
      <c r="L42"/>
      <c r="M42"/>
    </row>
    <row r="43" spans="1:13" ht="15" thickBot="1">
      <c r="A43" s="89" t="s">
        <v>63</v>
      </c>
      <c r="B43" s="128">
        <v>74000</v>
      </c>
      <c r="C43" s="128">
        <v>19500</v>
      </c>
      <c r="D43" s="128">
        <v>2614</v>
      </c>
      <c r="E43" s="166">
        <v>206</v>
      </c>
      <c r="F43" s="170">
        <f t="shared" si="0"/>
        <v>2820</v>
      </c>
      <c r="G43" s="173"/>
      <c r="H43" s="177">
        <f t="shared" si="1"/>
        <v>2820</v>
      </c>
      <c r="I43" s="178">
        <f t="shared" si="2"/>
        <v>8.7470449172576838</v>
      </c>
      <c r="L43"/>
      <c r="M43"/>
    </row>
    <row r="44" spans="1:13" ht="15" thickBot="1">
      <c r="A44" s="89" t="s">
        <v>78</v>
      </c>
      <c r="B44" s="114">
        <v>16200</v>
      </c>
      <c r="C44" s="114">
        <v>156330</v>
      </c>
      <c r="D44" s="114">
        <v>550</v>
      </c>
      <c r="E44" s="116">
        <v>80</v>
      </c>
      <c r="F44" s="170">
        <f t="shared" si="0"/>
        <v>630</v>
      </c>
      <c r="G44" s="172"/>
      <c r="H44" s="177">
        <f t="shared" si="1"/>
        <v>630</v>
      </c>
      <c r="I44" s="178">
        <f t="shared" si="2"/>
        <v>8.5714285714285712</v>
      </c>
      <c r="J44" s="107"/>
      <c r="L44"/>
      <c r="M44"/>
    </row>
    <row r="45" spans="1:13" ht="15" thickBot="1">
      <c r="A45" s="93" t="s">
        <v>73</v>
      </c>
      <c r="B45" s="114">
        <v>329422.18</v>
      </c>
      <c r="C45" s="114">
        <v>74960.78</v>
      </c>
      <c r="D45" s="114">
        <v>3238</v>
      </c>
      <c r="E45" s="116">
        <v>367</v>
      </c>
      <c r="F45" s="170">
        <f t="shared" si="0"/>
        <v>3605</v>
      </c>
      <c r="G45" s="172"/>
      <c r="H45" s="177">
        <f t="shared" si="1"/>
        <v>3605</v>
      </c>
      <c r="I45" s="180">
        <f t="shared" si="2"/>
        <v>30.459748497457237</v>
      </c>
      <c r="J45" s="107"/>
      <c r="L45"/>
      <c r="M45"/>
    </row>
    <row r="46" spans="1:13" ht="15" thickBot="1">
      <c r="A46" s="205" t="s">
        <v>80</v>
      </c>
      <c r="B46" s="128">
        <v>12576.75</v>
      </c>
      <c r="C46" s="128">
        <v>100008.89</v>
      </c>
      <c r="D46" s="128">
        <v>989</v>
      </c>
      <c r="E46" s="166">
        <v>0</v>
      </c>
      <c r="F46" s="170">
        <f t="shared" si="0"/>
        <v>989</v>
      </c>
      <c r="G46" s="172"/>
      <c r="H46" s="177">
        <f t="shared" si="1"/>
        <v>989</v>
      </c>
      <c r="I46" s="180">
        <f t="shared" si="2"/>
        <v>4.2388776541961581</v>
      </c>
      <c r="L46"/>
      <c r="M46"/>
    </row>
    <row r="47" spans="1:13" ht="15" thickBot="1">
      <c r="A47" s="89" t="s">
        <v>77</v>
      </c>
      <c r="B47" s="114">
        <v>160397.5</v>
      </c>
      <c r="C47" s="114">
        <v>0</v>
      </c>
      <c r="D47" s="114">
        <v>4744</v>
      </c>
      <c r="E47" s="116">
        <v>345</v>
      </c>
      <c r="F47" s="170">
        <f t="shared" si="0"/>
        <v>5089</v>
      </c>
      <c r="G47" s="172"/>
      <c r="H47" s="177">
        <f t="shared" si="1"/>
        <v>5089</v>
      </c>
      <c r="I47" s="178"/>
      <c r="L47"/>
      <c r="M47"/>
    </row>
    <row r="48" spans="1:13" ht="15" thickBot="1">
      <c r="A48" s="89" t="s">
        <v>83</v>
      </c>
      <c r="B48" s="114">
        <v>6985</v>
      </c>
      <c r="C48" s="114">
        <v>0</v>
      </c>
      <c r="D48" s="114">
        <v>152</v>
      </c>
      <c r="E48" s="116">
        <v>0</v>
      </c>
      <c r="F48" s="170">
        <f t="shared" si="0"/>
        <v>152</v>
      </c>
      <c r="G48" s="174"/>
      <c r="H48" s="177"/>
      <c r="I48" s="178"/>
      <c r="L48"/>
      <c r="M48"/>
    </row>
    <row r="49" spans="1:13" ht="15" thickBot="1">
      <c r="A49" s="89" t="s">
        <v>90</v>
      </c>
      <c r="B49" s="114">
        <v>4275</v>
      </c>
      <c r="C49" s="114">
        <v>170</v>
      </c>
      <c r="D49" s="114">
        <v>60</v>
      </c>
      <c r="E49" s="116">
        <v>35</v>
      </c>
      <c r="F49" s="170">
        <f t="shared" si="0"/>
        <v>95</v>
      </c>
      <c r="G49" s="172"/>
      <c r="H49" s="177"/>
      <c r="I49" s="178"/>
      <c r="L49"/>
      <c r="M49"/>
    </row>
    <row r="50" spans="1:13" ht="15" thickBot="1">
      <c r="A50" s="89" t="s">
        <v>91</v>
      </c>
      <c r="B50" s="114">
        <v>9800</v>
      </c>
      <c r="C50" s="114">
        <v>0</v>
      </c>
      <c r="D50" s="114">
        <v>381</v>
      </c>
      <c r="E50" s="116">
        <v>0</v>
      </c>
      <c r="F50" s="170">
        <f>D50+E50</f>
        <v>381</v>
      </c>
      <c r="G50" s="172"/>
      <c r="H50" s="177"/>
      <c r="I50" s="178"/>
      <c r="L50"/>
      <c r="M50"/>
    </row>
    <row r="51" spans="1:13" ht="15" thickBot="1">
      <c r="A51" s="199" t="s">
        <v>94</v>
      </c>
      <c r="B51" s="118">
        <v>5364</v>
      </c>
      <c r="C51" s="114">
        <v>0</v>
      </c>
      <c r="D51" s="114">
        <v>614</v>
      </c>
      <c r="E51" s="116">
        <v>18</v>
      </c>
      <c r="F51" s="170">
        <f t="shared" si="0"/>
        <v>632</v>
      </c>
      <c r="G51" s="172"/>
      <c r="H51" s="177"/>
      <c r="I51" s="178"/>
      <c r="L51"/>
      <c r="M51"/>
    </row>
    <row r="52" spans="1:13" ht="15" thickBot="1">
      <c r="A52" s="89" t="s">
        <v>95</v>
      </c>
      <c r="B52" s="114">
        <v>12018</v>
      </c>
      <c r="C52" s="114">
        <v>5500</v>
      </c>
      <c r="D52" s="114">
        <v>363</v>
      </c>
      <c r="E52" s="116">
        <v>0</v>
      </c>
      <c r="F52" s="170">
        <f t="shared" si="0"/>
        <v>363</v>
      </c>
      <c r="G52" s="172"/>
      <c r="H52" s="177"/>
      <c r="I52" s="178"/>
      <c r="L52"/>
      <c r="M52"/>
    </row>
    <row r="53" spans="1:13">
      <c r="A53" s="215" t="s">
        <v>64</v>
      </c>
      <c r="B53" s="216">
        <f>SUM(B4:B52)</f>
        <v>8600049.9800000004</v>
      </c>
      <c r="C53" s="216">
        <f>SUM(C4:C52)</f>
        <v>4868589.1399999997</v>
      </c>
      <c r="D53" s="216">
        <f>SUM(D4:D52)</f>
        <v>331438</v>
      </c>
      <c r="E53" s="216">
        <f>SUM(E4:E52)</f>
        <v>21105</v>
      </c>
      <c r="F53" s="216">
        <f>SUM(F4:F52)</f>
        <v>352543</v>
      </c>
      <c r="G53" s="174"/>
      <c r="H53" s="181"/>
      <c r="I53" s="182">
        <f>B41/F41/3</f>
        <v>13.025717111770524</v>
      </c>
      <c r="L53"/>
      <c r="M53"/>
    </row>
    <row r="54" spans="1:13">
      <c r="A54" s="106" t="s">
        <v>65</v>
      </c>
      <c r="B54" s="24">
        <f>SUM(B8:B52)-B47-B39-B35-B45-B10</f>
        <v>601778.93000000017</v>
      </c>
      <c r="C54" s="24">
        <f>SUM(C8:C52)</f>
        <v>1341292.7999999998</v>
      </c>
      <c r="D54" s="24">
        <f>SUM(D8:D52)</f>
        <v>56954</v>
      </c>
      <c r="E54" s="24">
        <f>SUM(E8:E52)</f>
        <v>3516</v>
      </c>
      <c r="F54" s="126">
        <f>SUM(F8:F52)-F39-F35-F47-F10-F45</f>
        <v>24903</v>
      </c>
      <c r="G54" s="126"/>
      <c r="H54" s="156"/>
      <c r="I54" s="80">
        <f>B42/F42/3</f>
        <v>3.5990291262135918</v>
      </c>
      <c r="L54"/>
      <c r="M54"/>
    </row>
    <row r="55" spans="1:13">
      <c r="A55" s="14"/>
      <c r="B55"/>
      <c r="C55" s="94"/>
      <c r="D55" s="94"/>
      <c r="E55"/>
      <c r="F55"/>
      <c r="G55"/>
      <c r="H55"/>
      <c r="L55"/>
      <c r="M55"/>
    </row>
    <row r="56" spans="1:13">
      <c r="A56" s="25"/>
      <c r="B56" s="36"/>
      <c r="C56" s="96"/>
      <c r="D56" s="96"/>
      <c r="E56" s="36"/>
      <c r="F56"/>
      <c r="G56"/>
      <c r="H56"/>
      <c r="L56"/>
      <c r="M56"/>
    </row>
    <row r="57" spans="1:13">
      <c r="A57"/>
      <c r="B57"/>
      <c r="C57" s="94"/>
      <c r="D57" s="94"/>
      <c r="E57"/>
      <c r="F57"/>
      <c r="G57"/>
      <c r="H57"/>
      <c r="L57"/>
      <c r="M57"/>
    </row>
    <row r="58" spans="1:13">
      <c r="A58"/>
      <c r="B58"/>
      <c r="C58" s="94"/>
      <c r="D58" s="94"/>
      <c r="E58"/>
      <c r="F58"/>
      <c r="G58"/>
      <c r="H58"/>
      <c r="L58"/>
      <c r="M58"/>
    </row>
    <row r="59" spans="1:13">
      <c r="A59"/>
      <c r="B59"/>
      <c r="C59" s="94"/>
      <c r="D59" s="94"/>
      <c r="E59"/>
      <c r="F59"/>
      <c r="G59"/>
      <c r="H59"/>
      <c r="L59"/>
      <c r="M59"/>
    </row>
    <row r="60" spans="1:13">
      <c r="A60"/>
      <c r="B60" s="46"/>
      <c r="C60" s="97"/>
      <c r="D60" s="97"/>
      <c r="E60" s="46"/>
      <c r="F60"/>
      <c r="G60"/>
      <c r="H60"/>
      <c r="L60"/>
      <c r="M60"/>
    </row>
    <row r="61" spans="1:13">
      <c r="A61"/>
      <c r="B61"/>
      <c r="C61" s="94"/>
      <c r="D61" s="94"/>
      <c r="E61"/>
      <c r="F61"/>
      <c r="G61"/>
      <c r="H61"/>
      <c r="L61"/>
      <c r="M61"/>
    </row>
    <row r="62" spans="1:13">
      <c r="A62"/>
      <c r="B62"/>
      <c r="C62" s="94"/>
      <c r="D62" s="94"/>
      <c r="E62"/>
      <c r="F62"/>
      <c r="G62"/>
      <c r="H62"/>
      <c r="L62"/>
      <c r="M62"/>
    </row>
    <row r="63" spans="1:13">
      <c r="A63"/>
      <c r="B63"/>
      <c r="C63" s="94"/>
      <c r="D63" s="94"/>
      <c r="E63"/>
      <c r="F63"/>
      <c r="G63"/>
      <c r="H63"/>
      <c r="L63"/>
      <c r="M63"/>
    </row>
    <row r="64" spans="1:13">
      <c r="A64"/>
      <c r="B64"/>
      <c r="C64" s="94"/>
      <c r="D64" s="94"/>
      <c r="E64"/>
      <c r="F64"/>
      <c r="G64"/>
      <c r="H64"/>
      <c r="L64"/>
      <c r="M64"/>
    </row>
    <row r="65" spans="1:13">
      <c r="A65"/>
      <c r="B65"/>
      <c r="C65" s="94"/>
      <c r="D65" s="94"/>
      <c r="E65"/>
      <c r="F65"/>
      <c r="G65"/>
      <c r="H65"/>
      <c r="L65"/>
      <c r="M65"/>
    </row>
    <row r="66" spans="1:13">
      <c r="A66"/>
      <c r="B66"/>
      <c r="C66" s="94"/>
      <c r="D66" s="94"/>
      <c r="E66"/>
      <c r="F66"/>
      <c r="G66"/>
      <c r="H66"/>
      <c r="L66"/>
      <c r="M66"/>
    </row>
    <row r="67" spans="1:13">
      <c r="A67"/>
      <c r="B67"/>
      <c r="C67" s="94"/>
      <c r="D67" s="94"/>
      <c r="E67"/>
      <c r="F67"/>
      <c r="G67"/>
      <c r="H67"/>
      <c r="L67"/>
      <c r="M67"/>
    </row>
    <row r="68" spans="1:13">
      <c r="A68"/>
      <c r="B68"/>
      <c r="C68" s="94"/>
      <c r="D68" s="94"/>
      <c r="E68"/>
      <c r="F68"/>
      <c r="G68"/>
      <c r="H68"/>
      <c r="L68"/>
      <c r="M68"/>
    </row>
    <row r="69" spans="1:13">
      <c r="A69"/>
      <c r="B69"/>
      <c r="C69" s="94"/>
      <c r="D69" s="94"/>
      <c r="E69"/>
      <c r="F69"/>
      <c r="G69"/>
      <c r="H69"/>
      <c r="L69"/>
      <c r="M69"/>
    </row>
    <row r="70" spans="1:13">
      <c r="F70" s="19"/>
      <c r="G70" s="19"/>
      <c r="H70" s="157"/>
      <c r="L70"/>
      <c r="M70"/>
    </row>
    <row r="71" spans="1:13">
      <c r="L71"/>
      <c r="M71"/>
    </row>
    <row r="72" spans="1:13">
      <c r="L72"/>
      <c r="M72"/>
    </row>
    <row r="73" spans="1:13">
      <c r="L73"/>
      <c r="M73"/>
    </row>
    <row r="74" spans="1:13">
      <c r="L74"/>
      <c r="M74"/>
    </row>
    <row r="75" spans="1:13">
      <c r="L75"/>
      <c r="M75"/>
    </row>
    <row r="76" spans="1:13">
      <c r="L76"/>
      <c r="M76"/>
    </row>
    <row r="77" spans="1:13">
      <c r="L77"/>
      <c r="M77"/>
    </row>
  </sheetData>
  <mergeCells count="2">
    <mergeCell ref="A1:F1"/>
    <mergeCell ref="D2:F2"/>
  </mergeCells>
  <hyperlinks>
    <hyperlink ref="A9" r:id="rId1" xr:uid="{00000000-0004-0000-0C00-000000000000}"/>
  </hyperlinks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5"/>
  <sheetViews>
    <sheetView topLeftCell="B1" workbookViewId="0">
      <selection activeCell="I36" sqref="I36"/>
    </sheetView>
  </sheetViews>
  <sheetFormatPr defaultRowHeight="14.5"/>
  <cols>
    <col min="1" max="1" width="21.453125" style="103" customWidth="1"/>
    <col min="2" max="2" width="25.81640625" style="26" bestFit="1" customWidth="1"/>
    <col min="3" max="3" width="31.453125" style="26" bestFit="1" customWidth="1"/>
    <col min="4" max="4" width="16.1796875" style="27" bestFit="1" customWidth="1"/>
    <col min="5" max="5" width="15.26953125" style="27" bestFit="1" customWidth="1"/>
    <col min="6" max="7" width="12.26953125" style="26" customWidth="1"/>
    <col min="8" max="8" width="12.26953125" style="159" customWidth="1"/>
    <col min="9" max="9" width="13.453125" customWidth="1"/>
    <col min="10" max="10" width="12.26953125" bestFit="1" customWidth="1"/>
    <col min="11" max="11" width="37.26953125" customWidth="1"/>
    <col min="12" max="12" width="25.453125" style="94" customWidth="1"/>
    <col min="13" max="13" width="19" style="94" customWidth="1"/>
    <col min="14" max="14" width="18.816406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</cols>
  <sheetData>
    <row r="1" spans="1:13">
      <c r="A1" s="288" t="s">
        <v>0</v>
      </c>
      <c r="B1" s="289"/>
      <c r="C1" s="289"/>
      <c r="D1" s="289"/>
      <c r="E1" s="289"/>
      <c r="F1" s="290"/>
      <c r="G1" s="222"/>
      <c r="H1" s="155"/>
    </row>
    <row r="2" spans="1:13">
      <c r="A2" s="104"/>
      <c r="B2" s="104"/>
      <c r="C2" s="104"/>
      <c r="D2" s="291" t="s">
        <v>1</v>
      </c>
      <c r="E2" s="291"/>
      <c r="F2" s="291"/>
      <c r="G2" s="222"/>
      <c r="H2" s="155"/>
    </row>
    <row r="3" spans="1:13" ht="15" thickBot="1">
      <c r="A3" s="217" t="s">
        <v>2</v>
      </c>
      <c r="B3" s="218" t="s">
        <v>3</v>
      </c>
      <c r="C3" s="219" t="s">
        <v>4</v>
      </c>
      <c r="D3" s="220" t="s">
        <v>5</v>
      </c>
      <c r="E3" s="221" t="s">
        <v>6</v>
      </c>
      <c r="F3" s="219" t="s">
        <v>7</v>
      </c>
      <c r="G3" s="223"/>
      <c r="H3" s="175" t="s">
        <v>86</v>
      </c>
      <c r="I3" s="176" t="s">
        <v>87</v>
      </c>
      <c r="J3" s="36"/>
      <c r="K3" s="36"/>
      <c r="L3"/>
      <c r="M3"/>
    </row>
    <row r="4" spans="1:13" ht="15" thickBot="1">
      <c r="A4" s="200" t="s">
        <v>9</v>
      </c>
      <c r="B4" s="113">
        <v>775880.87</v>
      </c>
      <c r="C4" s="113">
        <v>15410</v>
      </c>
      <c r="D4" s="214">
        <v>24182</v>
      </c>
      <c r="E4" s="214">
        <v>4572</v>
      </c>
      <c r="F4" s="170">
        <f>D4+E4</f>
        <v>28754</v>
      </c>
      <c r="G4" s="168"/>
      <c r="H4" s="177">
        <f>F4-G4</f>
        <v>28754</v>
      </c>
      <c r="I4" s="178">
        <f>B4/F4/3</f>
        <v>8.9944688275254467</v>
      </c>
      <c r="J4" s="36"/>
      <c r="K4" s="36"/>
      <c r="L4"/>
      <c r="M4"/>
    </row>
    <row r="5" spans="1:13" ht="15" thickBot="1">
      <c r="A5" s="200" t="s">
        <v>11</v>
      </c>
      <c r="B5" s="118">
        <v>2736955.56</v>
      </c>
      <c r="C5" s="145">
        <v>2328698.5499999998</v>
      </c>
      <c r="D5" s="115">
        <v>100948</v>
      </c>
      <c r="E5" s="115">
        <v>10982</v>
      </c>
      <c r="F5" s="170">
        <f t="shared" ref="F5:F52" si="0">D5+E5</f>
        <v>111930</v>
      </c>
      <c r="G5" s="168"/>
      <c r="H5" s="177">
        <f t="shared" ref="H5:H47" si="1">F5-G5</f>
        <v>111930</v>
      </c>
      <c r="I5" s="178">
        <f t="shared" ref="I5:I46" si="2">B5/F5/3</f>
        <v>8.1507953185026363</v>
      </c>
      <c r="J5" s="36"/>
      <c r="K5" s="36"/>
      <c r="L5"/>
      <c r="M5"/>
    </row>
    <row r="6" spans="1:13" ht="15" thickBot="1">
      <c r="A6" s="200" t="s">
        <v>13</v>
      </c>
      <c r="B6" s="114">
        <v>1777010</v>
      </c>
      <c r="C6" s="115">
        <v>380676</v>
      </c>
      <c r="D6" s="115">
        <v>84354</v>
      </c>
      <c r="E6" s="115">
        <v>980</v>
      </c>
      <c r="F6" s="170">
        <f t="shared" si="0"/>
        <v>85334</v>
      </c>
      <c r="G6" s="168"/>
      <c r="H6" s="177">
        <f t="shared" si="1"/>
        <v>85334</v>
      </c>
      <c r="I6" s="178">
        <f t="shared" si="2"/>
        <v>6.9413910828821654</v>
      </c>
      <c r="J6" s="36"/>
      <c r="K6" s="36"/>
      <c r="L6"/>
      <c r="M6"/>
    </row>
    <row r="7" spans="1:13" ht="16.5" customHeight="1" thickBot="1">
      <c r="A7" s="200" t="s">
        <v>82</v>
      </c>
      <c r="B7" s="114">
        <v>1610983.92</v>
      </c>
      <c r="C7" s="115">
        <v>1249646.02</v>
      </c>
      <c r="D7" s="115">
        <v>62709</v>
      </c>
      <c r="E7" s="116">
        <v>1059</v>
      </c>
      <c r="F7" s="170">
        <f t="shared" si="0"/>
        <v>63768</v>
      </c>
      <c r="G7" s="168"/>
      <c r="H7" s="177">
        <f t="shared" si="1"/>
        <v>63768</v>
      </c>
      <c r="I7" s="178">
        <f t="shared" si="2"/>
        <v>8.4210676201229457</v>
      </c>
      <c r="J7" s="36"/>
      <c r="K7" s="36"/>
      <c r="L7"/>
      <c r="M7"/>
    </row>
    <row r="8" spans="1:13" ht="15" thickBot="1">
      <c r="A8" s="200" t="s">
        <v>16</v>
      </c>
      <c r="B8" s="114">
        <v>1533</v>
      </c>
      <c r="C8" s="114">
        <v>300</v>
      </c>
      <c r="D8" s="117">
        <v>300</v>
      </c>
      <c r="E8" s="117">
        <v>22</v>
      </c>
      <c r="F8" s="170">
        <f t="shared" si="0"/>
        <v>322</v>
      </c>
      <c r="G8" s="168"/>
      <c r="H8" s="177">
        <f t="shared" si="1"/>
        <v>322</v>
      </c>
      <c r="I8" s="178">
        <f t="shared" si="2"/>
        <v>1.5869565217391306</v>
      </c>
      <c r="J8" s="36"/>
      <c r="K8" s="36"/>
      <c r="L8"/>
      <c r="M8"/>
    </row>
    <row r="9" spans="1:13" ht="15.75" customHeight="1" thickBot="1">
      <c r="A9" s="201" t="s">
        <v>19</v>
      </c>
      <c r="B9" s="114">
        <v>4905</v>
      </c>
      <c r="C9" s="114">
        <v>3150</v>
      </c>
      <c r="D9" s="116">
        <v>81</v>
      </c>
      <c r="E9" s="116">
        <v>0</v>
      </c>
      <c r="F9" s="170">
        <f t="shared" si="0"/>
        <v>81</v>
      </c>
      <c r="G9" s="168"/>
      <c r="H9" s="177">
        <f t="shared" si="1"/>
        <v>81</v>
      </c>
      <c r="I9" s="178">
        <f>B9/F9/3</f>
        <v>20.185185185185187</v>
      </c>
      <c r="J9" s="36"/>
      <c r="K9" s="36"/>
      <c r="L9"/>
      <c r="M9"/>
    </row>
    <row r="10" spans="1:13" ht="15" thickBot="1">
      <c r="A10" s="200" t="s">
        <v>23</v>
      </c>
      <c r="B10" s="114">
        <v>241713.54</v>
      </c>
      <c r="C10" s="208">
        <v>222358.32</v>
      </c>
      <c r="D10" s="117">
        <v>10677</v>
      </c>
      <c r="E10" s="116">
        <v>43</v>
      </c>
      <c r="F10" s="170">
        <f t="shared" si="0"/>
        <v>10720</v>
      </c>
      <c r="G10" s="168"/>
      <c r="H10" s="177">
        <f t="shared" si="1"/>
        <v>10720</v>
      </c>
      <c r="I10" s="178">
        <f t="shared" si="2"/>
        <v>7.5159682835820902</v>
      </c>
      <c r="J10" s="36"/>
      <c r="K10" s="36"/>
      <c r="L10"/>
      <c r="M10"/>
    </row>
    <row r="11" spans="1:13" ht="15" thickBot="1">
      <c r="A11" s="200" t="s">
        <v>24</v>
      </c>
      <c r="B11" s="114">
        <v>6884.57</v>
      </c>
      <c r="C11" s="115">
        <v>0</v>
      </c>
      <c r="D11" s="116">
        <v>352</v>
      </c>
      <c r="E11" s="116">
        <v>19</v>
      </c>
      <c r="F11" s="170">
        <f t="shared" si="0"/>
        <v>371</v>
      </c>
      <c r="G11" s="168"/>
      <c r="H11" s="177">
        <f t="shared" si="1"/>
        <v>371</v>
      </c>
      <c r="I11" s="178">
        <f t="shared" si="2"/>
        <v>6.1855974842767294</v>
      </c>
      <c r="J11" s="36"/>
      <c r="K11" s="36"/>
      <c r="L11"/>
      <c r="M11"/>
    </row>
    <row r="12" spans="1:13" ht="15" thickBot="1">
      <c r="A12" s="200" t="s">
        <v>66</v>
      </c>
      <c r="B12" s="113">
        <v>923</v>
      </c>
      <c r="C12" s="115">
        <v>0</v>
      </c>
      <c r="D12" s="116">
        <v>7</v>
      </c>
      <c r="E12" s="116">
        <v>14</v>
      </c>
      <c r="F12" s="170">
        <f t="shared" si="0"/>
        <v>21</v>
      </c>
      <c r="G12" s="170"/>
      <c r="H12" s="177">
        <f t="shared" si="1"/>
        <v>21</v>
      </c>
      <c r="I12" s="178">
        <f t="shared" si="2"/>
        <v>14.65079365079365</v>
      </c>
      <c r="J12" s="36"/>
      <c r="L12"/>
      <c r="M12"/>
    </row>
    <row r="13" spans="1:13" ht="15" thickBot="1">
      <c r="A13" s="200" t="s">
        <v>28</v>
      </c>
      <c r="B13" s="114">
        <v>7666</v>
      </c>
      <c r="C13" s="189">
        <v>0</v>
      </c>
      <c r="D13" s="116">
        <v>161</v>
      </c>
      <c r="E13" s="116">
        <v>30</v>
      </c>
      <c r="F13" s="170">
        <f t="shared" si="0"/>
        <v>191</v>
      </c>
      <c r="G13" s="170"/>
      <c r="H13" s="177">
        <f t="shared" si="1"/>
        <v>191</v>
      </c>
      <c r="I13" s="178">
        <f t="shared" si="2"/>
        <v>13.37870855148342</v>
      </c>
      <c r="J13" s="36"/>
      <c r="L13"/>
      <c r="M13"/>
    </row>
    <row r="14" spans="1:13" ht="15" thickBot="1">
      <c r="A14" s="200" t="s">
        <v>29</v>
      </c>
      <c r="B14" s="118">
        <v>12701.9</v>
      </c>
      <c r="C14" s="113">
        <v>0</v>
      </c>
      <c r="D14" s="116">
        <v>337</v>
      </c>
      <c r="E14" s="116">
        <v>18</v>
      </c>
      <c r="F14" s="170">
        <f t="shared" si="0"/>
        <v>355</v>
      </c>
      <c r="G14" s="170"/>
      <c r="H14" s="177">
        <f t="shared" si="1"/>
        <v>355</v>
      </c>
      <c r="I14" s="178">
        <f t="shared" si="2"/>
        <v>11.926666666666668</v>
      </c>
      <c r="J14" s="36"/>
      <c r="L14"/>
      <c r="M14"/>
    </row>
    <row r="15" spans="1:13" ht="15" thickBot="1">
      <c r="A15" s="200" t="s">
        <v>33</v>
      </c>
      <c r="B15" s="114">
        <v>39973.730000000003</v>
      </c>
      <c r="C15" s="115">
        <v>0</v>
      </c>
      <c r="D15" s="116">
        <v>2380</v>
      </c>
      <c r="E15" s="116"/>
      <c r="F15" s="170">
        <f t="shared" si="0"/>
        <v>2380</v>
      </c>
      <c r="G15" s="170"/>
      <c r="H15" s="177">
        <f t="shared" si="1"/>
        <v>2380</v>
      </c>
      <c r="I15" s="178">
        <f t="shared" si="2"/>
        <v>5.5985616246498608</v>
      </c>
      <c r="L15"/>
      <c r="M15"/>
    </row>
    <row r="16" spans="1:13" ht="15" thickBot="1">
      <c r="A16" s="200" t="s">
        <v>34</v>
      </c>
      <c r="B16" s="114">
        <v>16500</v>
      </c>
      <c r="C16" s="115">
        <v>0</v>
      </c>
      <c r="D16" s="116">
        <v>300</v>
      </c>
      <c r="E16" s="116">
        <v>12</v>
      </c>
      <c r="F16" s="170">
        <f t="shared" si="0"/>
        <v>312</v>
      </c>
      <c r="G16" s="170"/>
      <c r="H16" s="177">
        <f t="shared" si="1"/>
        <v>312</v>
      </c>
      <c r="I16" s="178">
        <f>B16/F16/3</f>
        <v>17.628205128205128</v>
      </c>
      <c r="L16"/>
      <c r="M16"/>
    </row>
    <row r="17" spans="1:13" ht="15" thickBot="1">
      <c r="A17" s="200" t="s">
        <v>35</v>
      </c>
      <c r="B17" s="114">
        <v>2819.3</v>
      </c>
      <c r="C17" s="115">
        <v>0</v>
      </c>
      <c r="D17" s="116">
        <v>195</v>
      </c>
      <c r="E17" s="116">
        <v>5</v>
      </c>
      <c r="F17" s="170">
        <f t="shared" si="0"/>
        <v>200</v>
      </c>
      <c r="G17" s="170"/>
      <c r="H17" s="177">
        <f t="shared" si="1"/>
        <v>200</v>
      </c>
      <c r="I17" s="178">
        <f>B17/F17/3</f>
        <v>4.6988333333333339</v>
      </c>
      <c r="L17"/>
      <c r="M17"/>
    </row>
    <row r="18" spans="1:13" ht="15" thickBot="1">
      <c r="A18" s="200" t="s">
        <v>85</v>
      </c>
      <c r="B18" s="114">
        <v>4500</v>
      </c>
      <c r="C18" s="115">
        <v>3500</v>
      </c>
      <c r="D18" s="116">
        <v>268</v>
      </c>
      <c r="E18" s="116">
        <v>0</v>
      </c>
      <c r="F18" s="170">
        <f t="shared" si="0"/>
        <v>268</v>
      </c>
      <c r="G18" s="170"/>
      <c r="H18" s="177">
        <f t="shared" si="1"/>
        <v>268</v>
      </c>
      <c r="I18" s="178">
        <f t="shared" si="2"/>
        <v>5.5970149253731343</v>
      </c>
      <c r="L18"/>
      <c r="M18"/>
    </row>
    <row r="19" spans="1:13" ht="15" thickBot="1">
      <c r="A19" s="200" t="s">
        <v>36</v>
      </c>
      <c r="B19" s="114">
        <v>125751.86</v>
      </c>
      <c r="C19" s="115">
        <v>150496.82</v>
      </c>
      <c r="D19" s="116">
        <v>3681</v>
      </c>
      <c r="E19" s="116">
        <v>50</v>
      </c>
      <c r="F19" s="170">
        <f t="shared" si="0"/>
        <v>3731</v>
      </c>
      <c r="G19" s="170"/>
      <c r="H19" s="177">
        <f t="shared" si="1"/>
        <v>3731</v>
      </c>
      <c r="I19" s="180">
        <f t="shared" si="2"/>
        <v>11.234866434378629</v>
      </c>
      <c r="L19"/>
      <c r="M19"/>
    </row>
    <row r="20" spans="1:13" ht="15" thickBot="1">
      <c r="A20" s="199" t="s">
        <v>37</v>
      </c>
      <c r="B20" s="114">
        <v>21440</v>
      </c>
      <c r="C20" s="146">
        <v>2500</v>
      </c>
      <c r="D20" s="116">
        <v>750</v>
      </c>
      <c r="E20" s="116">
        <v>0</v>
      </c>
      <c r="F20" s="170">
        <f t="shared" si="0"/>
        <v>750</v>
      </c>
      <c r="G20" s="169"/>
      <c r="H20" s="177">
        <f t="shared" si="1"/>
        <v>750</v>
      </c>
      <c r="I20" s="179">
        <f t="shared" si="2"/>
        <v>9.5288888888888881</v>
      </c>
      <c r="L20"/>
      <c r="M20"/>
    </row>
    <row r="21" spans="1:13" ht="15" thickBot="1">
      <c r="A21" s="199" t="s">
        <v>38</v>
      </c>
      <c r="B21" s="130">
        <v>4000</v>
      </c>
      <c r="C21" s="115">
        <v>3000</v>
      </c>
      <c r="D21" s="116">
        <v>401</v>
      </c>
      <c r="E21" s="116">
        <v>10</v>
      </c>
      <c r="F21" s="170">
        <f t="shared" si="0"/>
        <v>411</v>
      </c>
      <c r="G21" s="169"/>
      <c r="H21" s="177">
        <f t="shared" si="1"/>
        <v>411</v>
      </c>
      <c r="I21" s="178">
        <f t="shared" si="2"/>
        <v>3.2441200324412005</v>
      </c>
      <c r="L21"/>
      <c r="M21"/>
    </row>
    <row r="22" spans="1:13" ht="15" thickBot="1">
      <c r="A22" s="200" t="s">
        <v>39</v>
      </c>
      <c r="B22" s="114">
        <v>3458</v>
      </c>
      <c r="C22" s="115">
        <v>1500</v>
      </c>
      <c r="D22" s="116">
        <v>125</v>
      </c>
      <c r="E22" s="116">
        <v>20</v>
      </c>
      <c r="F22" s="170">
        <f t="shared" si="0"/>
        <v>145</v>
      </c>
      <c r="G22" s="169"/>
      <c r="H22" s="177">
        <f t="shared" si="1"/>
        <v>145</v>
      </c>
      <c r="I22" s="178">
        <f>B22/F22/3</f>
        <v>7.9494252873563225</v>
      </c>
      <c r="L22"/>
      <c r="M22"/>
    </row>
    <row r="23" spans="1:13" ht="15" thickBot="1">
      <c r="A23" s="200" t="s">
        <v>41</v>
      </c>
      <c r="B23" s="114">
        <v>6683</v>
      </c>
      <c r="C23" s="115">
        <v>7797.4</v>
      </c>
      <c r="D23" s="116">
        <v>93</v>
      </c>
      <c r="E23" s="116">
        <v>80</v>
      </c>
      <c r="F23" s="170">
        <f t="shared" si="0"/>
        <v>173</v>
      </c>
      <c r="G23" s="169"/>
      <c r="H23" s="177">
        <f t="shared" si="1"/>
        <v>173</v>
      </c>
      <c r="I23" s="178">
        <f t="shared" si="2"/>
        <v>12.876685934489402</v>
      </c>
      <c r="L23"/>
      <c r="M23"/>
    </row>
    <row r="24" spans="1:13" ht="15" thickBot="1">
      <c r="A24" s="200" t="s">
        <v>75</v>
      </c>
      <c r="B24" s="114">
        <v>25700</v>
      </c>
      <c r="C24" s="115">
        <v>162852.96</v>
      </c>
      <c r="D24" s="116">
        <v>1252</v>
      </c>
      <c r="E24" s="116">
        <v>0</v>
      </c>
      <c r="F24" s="170">
        <f t="shared" si="0"/>
        <v>1252</v>
      </c>
      <c r="G24" s="169"/>
      <c r="H24" s="177">
        <f t="shared" si="1"/>
        <v>1252</v>
      </c>
      <c r="I24" s="178">
        <f t="shared" si="2"/>
        <v>6.8423855165069227</v>
      </c>
      <c r="L24"/>
      <c r="M24"/>
    </row>
    <row r="25" spans="1:13" ht="15" thickBot="1">
      <c r="A25" s="200" t="s">
        <v>44</v>
      </c>
      <c r="B25" s="115">
        <v>5880</v>
      </c>
      <c r="C25" s="113">
        <v>0</v>
      </c>
      <c r="D25" s="116">
        <v>131</v>
      </c>
      <c r="E25" s="116">
        <v>0</v>
      </c>
      <c r="F25" s="170">
        <f t="shared" si="0"/>
        <v>131</v>
      </c>
      <c r="G25" s="169"/>
      <c r="H25" s="177">
        <f t="shared" si="1"/>
        <v>131</v>
      </c>
      <c r="I25" s="178">
        <f t="shared" si="2"/>
        <v>14.961832061068703</v>
      </c>
      <c r="L25"/>
      <c r="M25"/>
    </row>
    <row r="26" spans="1:13" ht="15" thickBot="1">
      <c r="A26" s="200" t="s">
        <v>45</v>
      </c>
      <c r="B26" s="114">
        <v>4687</v>
      </c>
      <c r="C26" s="115">
        <v>1671</v>
      </c>
      <c r="D26" s="116">
        <v>155</v>
      </c>
      <c r="E26" s="116">
        <v>0</v>
      </c>
      <c r="F26" s="170">
        <f t="shared" si="0"/>
        <v>155</v>
      </c>
      <c r="G26" s="169"/>
      <c r="H26" s="177">
        <f t="shared" si="1"/>
        <v>155</v>
      </c>
      <c r="I26" s="178">
        <f t="shared" si="2"/>
        <v>10.079569892473119</v>
      </c>
      <c r="L26"/>
      <c r="M26"/>
    </row>
    <row r="27" spans="1:13" ht="15" thickBot="1">
      <c r="A27" s="200" t="s">
        <v>76</v>
      </c>
      <c r="B27" s="114">
        <v>5046.62</v>
      </c>
      <c r="C27" s="115">
        <v>550</v>
      </c>
      <c r="D27" s="116">
        <v>150</v>
      </c>
      <c r="E27" s="116">
        <v>19</v>
      </c>
      <c r="F27" s="170">
        <f t="shared" si="0"/>
        <v>169</v>
      </c>
      <c r="G27" s="169"/>
      <c r="H27" s="177">
        <f t="shared" si="1"/>
        <v>169</v>
      </c>
      <c r="I27" s="179">
        <f t="shared" si="2"/>
        <v>9.9538856015779089</v>
      </c>
      <c r="L27"/>
      <c r="M27"/>
    </row>
    <row r="28" spans="1:13" ht="15" thickBot="1">
      <c r="A28" s="200" t="s">
        <v>47</v>
      </c>
      <c r="B28" s="114">
        <v>30852.54</v>
      </c>
      <c r="C28" s="113">
        <v>16768.54</v>
      </c>
      <c r="D28" s="116">
        <v>1581</v>
      </c>
      <c r="E28" s="116">
        <v>12</v>
      </c>
      <c r="F28" s="170">
        <f t="shared" si="0"/>
        <v>1593</v>
      </c>
      <c r="G28" s="169"/>
      <c r="H28" s="177">
        <f t="shared" si="1"/>
        <v>1593</v>
      </c>
      <c r="I28" s="178">
        <f t="shared" si="2"/>
        <v>6.4558568738229765</v>
      </c>
      <c r="L28"/>
      <c r="M28"/>
    </row>
    <row r="29" spans="1:13" ht="15" thickBot="1">
      <c r="A29" s="203" t="s">
        <v>48</v>
      </c>
      <c r="B29" s="114">
        <v>2705.51</v>
      </c>
      <c r="C29" s="113">
        <v>0</v>
      </c>
      <c r="D29" s="116">
        <v>187</v>
      </c>
      <c r="E29" s="116">
        <v>1</v>
      </c>
      <c r="F29" s="170">
        <f t="shared" si="0"/>
        <v>188</v>
      </c>
      <c r="G29" s="169"/>
      <c r="H29" s="177">
        <f t="shared" si="1"/>
        <v>188</v>
      </c>
      <c r="I29" s="178">
        <f t="shared" si="2"/>
        <v>4.7970035460992912</v>
      </c>
      <c r="L29"/>
      <c r="M29"/>
    </row>
    <row r="30" spans="1:13" ht="15" thickBot="1">
      <c r="A30" s="200" t="s">
        <v>49</v>
      </c>
      <c r="B30" s="118">
        <v>81290.720000000001</v>
      </c>
      <c r="C30" s="113">
        <v>87057.61</v>
      </c>
      <c r="D30" s="116">
        <v>1707</v>
      </c>
      <c r="E30" s="116">
        <v>18</v>
      </c>
      <c r="F30" s="170">
        <f t="shared" si="0"/>
        <v>1725</v>
      </c>
      <c r="G30" s="169"/>
      <c r="H30" s="177">
        <f t="shared" si="1"/>
        <v>1725</v>
      </c>
      <c r="I30" s="178">
        <f t="shared" si="2"/>
        <v>15.708351690821255</v>
      </c>
      <c r="L30"/>
      <c r="M30"/>
    </row>
    <row r="31" spans="1:13" ht="15" thickBot="1">
      <c r="A31" s="194" t="s">
        <v>50</v>
      </c>
      <c r="B31" s="226"/>
      <c r="C31" s="227"/>
      <c r="D31" s="228"/>
      <c r="E31" s="228"/>
      <c r="F31" s="229">
        <f t="shared" si="0"/>
        <v>0</v>
      </c>
      <c r="G31" s="169"/>
      <c r="H31" s="177">
        <f t="shared" si="1"/>
        <v>0</v>
      </c>
      <c r="I31" s="180"/>
      <c r="L31"/>
      <c r="M31"/>
    </row>
    <row r="32" spans="1:13" ht="15" thickBot="1">
      <c r="A32" s="213" t="s">
        <v>51</v>
      </c>
      <c r="B32" s="230"/>
      <c r="C32" s="231"/>
      <c r="D32" s="228"/>
      <c r="E32" s="228"/>
      <c r="F32" s="229">
        <f t="shared" si="0"/>
        <v>0</v>
      </c>
      <c r="G32" s="169"/>
      <c r="H32" s="177">
        <f t="shared" si="1"/>
        <v>0</v>
      </c>
      <c r="I32" s="178"/>
      <c r="L32"/>
      <c r="M32"/>
    </row>
    <row r="33" spans="1:13" ht="15" thickBot="1">
      <c r="A33" s="200" t="s">
        <v>52</v>
      </c>
      <c r="B33" s="114">
        <v>2750</v>
      </c>
      <c r="C33" s="113">
        <v>0</v>
      </c>
      <c r="D33" s="116">
        <v>120</v>
      </c>
      <c r="E33" s="116">
        <v>20</v>
      </c>
      <c r="F33" s="170">
        <f t="shared" si="0"/>
        <v>140</v>
      </c>
      <c r="G33" s="169"/>
      <c r="H33" s="177">
        <f t="shared" si="1"/>
        <v>140</v>
      </c>
      <c r="I33" s="178">
        <f t="shared" si="2"/>
        <v>6.5476190476190474</v>
      </c>
      <c r="L33"/>
      <c r="M33"/>
    </row>
    <row r="34" spans="1:13" ht="15" thickBot="1">
      <c r="A34" s="199" t="s">
        <v>53</v>
      </c>
      <c r="B34" s="120">
        <v>24432.2</v>
      </c>
      <c r="C34" s="115">
        <v>21957.57</v>
      </c>
      <c r="D34" s="121">
        <v>1922</v>
      </c>
      <c r="E34" s="121">
        <v>0</v>
      </c>
      <c r="F34" s="170">
        <f t="shared" si="0"/>
        <v>1922</v>
      </c>
      <c r="G34" s="169"/>
      <c r="H34" s="177">
        <f t="shared" si="1"/>
        <v>1922</v>
      </c>
      <c r="I34" s="178">
        <f t="shared" si="2"/>
        <v>4.2372875476933753</v>
      </c>
      <c r="L34"/>
      <c r="M34"/>
    </row>
    <row r="35" spans="1:13" ht="15" thickBot="1">
      <c r="A35" s="200" t="s">
        <v>54</v>
      </c>
      <c r="B35" s="114">
        <v>396661.75</v>
      </c>
      <c r="C35" s="115">
        <v>363544.85</v>
      </c>
      <c r="D35" s="115">
        <v>13289</v>
      </c>
      <c r="E35" s="116">
        <v>1465</v>
      </c>
      <c r="F35" s="170">
        <f t="shared" si="0"/>
        <v>14754</v>
      </c>
      <c r="G35" s="169"/>
      <c r="H35" s="177">
        <f t="shared" si="1"/>
        <v>14754</v>
      </c>
      <c r="I35" s="178">
        <f>B35/F35/3</f>
        <v>8.9616770593285437</v>
      </c>
      <c r="L35"/>
      <c r="M35"/>
    </row>
    <row r="36" spans="1:13" ht="15" thickBot="1">
      <c r="A36" s="200" t="s">
        <v>55</v>
      </c>
      <c r="B36" s="114">
        <v>0</v>
      </c>
      <c r="C36" s="113">
        <v>0</v>
      </c>
      <c r="D36" s="116">
        <v>0</v>
      </c>
      <c r="E36" s="116">
        <v>0</v>
      </c>
      <c r="F36" s="170">
        <f t="shared" si="0"/>
        <v>0</v>
      </c>
      <c r="G36" s="169"/>
      <c r="H36" s="177">
        <f t="shared" si="1"/>
        <v>0</v>
      </c>
      <c r="I36" s="178"/>
      <c r="L36"/>
      <c r="M36"/>
    </row>
    <row r="37" spans="1:13" ht="15" thickBot="1">
      <c r="A37" s="199" t="s">
        <v>61</v>
      </c>
      <c r="B37" s="114">
        <v>4402</v>
      </c>
      <c r="C37" s="114">
        <v>0</v>
      </c>
      <c r="D37" s="117">
        <v>92</v>
      </c>
      <c r="E37" s="117">
        <v>0</v>
      </c>
      <c r="F37" s="170">
        <f t="shared" si="0"/>
        <v>92</v>
      </c>
      <c r="G37" s="169"/>
      <c r="H37" s="177">
        <f t="shared" si="1"/>
        <v>92</v>
      </c>
      <c r="I37" s="178">
        <f>B37/F37/3</f>
        <v>15.949275362318842</v>
      </c>
      <c r="L37"/>
      <c r="M37"/>
    </row>
    <row r="38" spans="1:13" ht="15" thickBot="1">
      <c r="A38" s="204" t="s">
        <v>79</v>
      </c>
      <c r="B38" s="122">
        <v>11573.28</v>
      </c>
      <c r="C38" s="147">
        <v>9380</v>
      </c>
      <c r="D38" s="123">
        <v>456</v>
      </c>
      <c r="E38" s="124">
        <v>0</v>
      </c>
      <c r="F38" s="170">
        <f t="shared" si="0"/>
        <v>456</v>
      </c>
      <c r="G38" s="169"/>
      <c r="H38" s="177">
        <f t="shared" si="1"/>
        <v>456</v>
      </c>
      <c r="I38" s="178">
        <f t="shared" si="2"/>
        <v>8.4600000000000009</v>
      </c>
      <c r="L38"/>
      <c r="M38"/>
    </row>
    <row r="39" spans="1:13" s="108" customFormat="1" ht="15" thickBot="1">
      <c r="A39" s="200" t="s">
        <v>59</v>
      </c>
      <c r="B39" s="113">
        <v>136986.57999999999</v>
      </c>
      <c r="C39" s="113">
        <v>100097.71</v>
      </c>
      <c r="D39" s="117">
        <v>5888</v>
      </c>
      <c r="E39" s="117">
        <v>318</v>
      </c>
      <c r="F39" s="170">
        <f t="shared" si="0"/>
        <v>6206</v>
      </c>
      <c r="G39" s="183"/>
      <c r="H39" s="177">
        <f t="shared" si="1"/>
        <v>6206</v>
      </c>
      <c r="I39" s="178">
        <f t="shared" si="2"/>
        <v>7.35774948974111</v>
      </c>
    </row>
    <row r="40" spans="1:13" ht="15" thickBot="1">
      <c r="A40" s="199" t="s">
        <v>60</v>
      </c>
      <c r="B40" s="114">
        <v>29212</v>
      </c>
      <c r="C40" s="115">
        <v>31487.71</v>
      </c>
      <c r="D40" s="116">
        <v>973</v>
      </c>
      <c r="E40" s="117">
        <v>0</v>
      </c>
      <c r="F40" s="170">
        <f t="shared" si="0"/>
        <v>973</v>
      </c>
      <c r="G40" s="172"/>
      <c r="H40" s="177">
        <f t="shared" si="1"/>
        <v>973</v>
      </c>
      <c r="I40" s="178">
        <f t="shared" si="2"/>
        <v>10.007536827680712</v>
      </c>
      <c r="L40"/>
      <c r="M40"/>
    </row>
    <row r="41" spans="1:13" ht="15" thickBot="1">
      <c r="A41" s="199" t="s">
        <v>69</v>
      </c>
      <c r="B41" s="114">
        <v>13479</v>
      </c>
      <c r="C41" s="114">
        <v>6149</v>
      </c>
      <c r="D41" s="117">
        <v>399</v>
      </c>
      <c r="E41" s="116">
        <v>0</v>
      </c>
      <c r="F41" s="170">
        <f t="shared" si="0"/>
        <v>399</v>
      </c>
      <c r="G41" s="172"/>
      <c r="H41" s="177">
        <f t="shared" si="1"/>
        <v>399</v>
      </c>
      <c r="I41" s="178">
        <f t="shared" si="2"/>
        <v>11.260651629072681</v>
      </c>
      <c r="L41"/>
      <c r="M41"/>
    </row>
    <row r="42" spans="1:13" ht="15" thickBot="1">
      <c r="A42" s="199" t="s">
        <v>74</v>
      </c>
      <c r="B42" s="118">
        <v>1231.3</v>
      </c>
      <c r="C42" s="114">
        <v>125</v>
      </c>
      <c r="D42" s="117">
        <v>107</v>
      </c>
      <c r="E42" s="116">
        <v>0</v>
      </c>
      <c r="F42" s="170">
        <f t="shared" si="0"/>
        <v>107</v>
      </c>
      <c r="G42" s="173"/>
      <c r="H42" s="177">
        <f t="shared" si="1"/>
        <v>107</v>
      </c>
      <c r="I42" s="178">
        <f>B42/F42/3</f>
        <v>3.8358255451713394</v>
      </c>
      <c r="L42"/>
      <c r="M42"/>
    </row>
    <row r="43" spans="1:13" ht="15" thickBot="1">
      <c r="A43" s="199" t="s">
        <v>63</v>
      </c>
      <c r="B43" s="128">
        <v>76000</v>
      </c>
      <c r="C43" s="128">
        <v>24500</v>
      </c>
      <c r="D43" s="128">
        <v>2721</v>
      </c>
      <c r="E43" s="166">
        <v>219</v>
      </c>
      <c r="F43" s="170">
        <f t="shared" si="0"/>
        <v>2940</v>
      </c>
      <c r="G43" s="173"/>
      <c r="H43" s="177">
        <f t="shared" si="1"/>
        <v>2940</v>
      </c>
      <c r="I43" s="178">
        <f t="shared" si="2"/>
        <v>8.616780045351474</v>
      </c>
      <c r="L43"/>
      <c r="M43"/>
    </row>
    <row r="44" spans="1:13" ht="15" thickBot="1">
      <c r="A44" s="199" t="s">
        <v>78</v>
      </c>
      <c r="B44" s="114">
        <v>16200</v>
      </c>
      <c r="C44" s="114">
        <v>156330</v>
      </c>
      <c r="D44" s="114">
        <v>1300</v>
      </c>
      <c r="E44" s="116">
        <v>80</v>
      </c>
      <c r="F44" s="170">
        <f t="shared" si="0"/>
        <v>1380</v>
      </c>
      <c r="G44" s="172"/>
      <c r="H44" s="177">
        <f t="shared" si="1"/>
        <v>1380</v>
      </c>
      <c r="I44" s="178">
        <f t="shared" si="2"/>
        <v>3.9130434782608696</v>
      </c>
      <c r="L44"/>
      <c r="M44"/>
    </row>
    <row r="45" spans="1:13" ht="15" thickBot="1">
      <c r="A45" s="205" t="s">
        <v>73</v>
      </c>
      <c r="B45" s="114">
        <v>357914.78</v>
      </c>
      <c r="C45" s="114">
        <v>103496.16</v>
      </c>
      <c r="D45" s="114">
        <v>3498</v>
      </c>
      <c r="E45" s="116">
        <v>412</v>
      </c>
      <c r="F45" s="170">
        <f t="shared" si="0"/>
        <v>3910</v>
      </c>
      <c r="G45" s="172"/>
      <c r="H45" s="177">
        <f t="shared" si="1"/>
        <v>3910</v>
      </c>
      <c r="I45" s="180">
        <f t="shared" si="2"/>
        <v>30.51276896845695</v>
      </c>
      <c r="L45"/>
      <c r="M45"/>
    </row>
    <row r="46" spans="1:13" ht="15" thickBot="1">
      <c r="A46" s="205" t="s">
        <v>80</v>
      </c>
      <c r="B46" s="128">
        <v>10911</v>
      </c>
      <c r="C46" s="128">
        <v>34143.279999999999</v>
      </c>
      <c r="D46" s="128">
        <v>856</v>
      </c>
      <c r="E46" s="166">
        <v>0</v>
      </c>
      <c r="F46" s="170">
        <f t="shared" si="0"/>
        <v>856</v>
      </c>
      <c r="G46" s="172"/>
      <c r="H46" s="177">
        <f t="shared" si="1"/>
        <v>856</v>
      </c>
      <c r="I46" s="180">
        <f t="shared" si="2"/>
        <v>4.2488317757009346</v>
      </c>
      <c r="L46"/>
      <c r="M46"/>
    </row>
    <row r="47" spans="1:13" ht="15" thickBot="1">
      <c r="A47" s="199" t="s">
        <v>77</v>
      </c>
      <c r="B47" s="114">
        <v>167439.24</v>
      </c>
      <c r="C47" s="114">
        <v>0</v>
      </c>
      <c r="D47" s="114">
        <v>4904</v>
      </c>
      <c r="E47" s="116">
        <v>353</v>
      </c>
      <c r="F47" s="170">
        <f t="shared" si="0"/>
        <v>5257</v>
      </c>
      <c r="G47" s="172"/>
      <c r="H47" s="177">
        <f t="shared" si="1"/>
        <v>5257</v>
      </c>
      <c r="I47" s="178"/>
      <c r="L47"/>
      <c r="M47"/>
    </row>
    <row r="48" spans="1:13" ht="15" thickBot="1">
      <c r="A48" s="199" t="s">
        <v>83</v>
      </c>
      <c r="B48" s="114">
        <v>9595</v>
      </c>
      <c r="C48" s="114">
        <v>0</v>
      </c>
      <c r="D48" s="114">
        <v>135</v>
      </c>
      <c r="E48" s="116">
        <v>0</v>
      </c>
      <c r="F48" s="170">
        <f t="shared" si="0"/>
        <v>135</v>
      </c>
      <c r="G48" s="174"/>
      <c r="H48" s="177"/>
      <c r="I48" s="178"/>
      <c r="L48"/>
      <c r="M48"/>
    </row>
    <row r="49" spans="1:13" ht="15" thickBot="1">
      <c r="A49" s="199" t="s">
        <v>90</v>
      </c>
      <c r="B49" s="114">
        <v>4455</v>
      </c>
      <c r="C49" s="114">
        <v>190</v>
      </c>
      <c r="D49" s="114">
        <v>79</v>
      </c>
      <c r="E49" s="116">
        <v>20</v>
      </c>
      <c r="F49" s="170">
        <f t="shared" si="0"/>
        <v>99</v>
      </c>
      <c r="G49" s="172"/>
      <c r="H49" s="177"/>
      <c r="I49" s="178"/>
      <c r="L49"/>
      <c r="M49"/>
    </row>
    <row r="50" spans="1:13" ht="15" thickBot="1">
      <c r="A50" s="199" t="s">
        <v>91</v>
      </c>
      <c r="B50" s="114">
        <v>10050</v>
      </c>
      <c r="C50" s="114">
        <v>0</v>
      </c>
      <c r="D50" s="114">
        <v>392</v>
      </c>
      <c r="E50" s="116">
        <v>3</v>
      </c>
      <c r="F50" s="170">
        <f t="shared" si="0"/>
        <v>395</v>
      </c>
      <c r="G50" s="172"/>
      <c r="H50" s="177"/>
      <c r="I50" s="178"/>
      <c r="L50"/>
      <c r="M50"/>
    </row>
    <row r="51" spans="1:13" ht="15" thickBot="1">
      <c r="A51" s="199" t="s">
        <v>94</v>
      </c>
      <c r="B51" s="118">
        <v>5449.14</v>
      </c>
      <c r="C51" s="114">
        <v>0</v>
      </c>
      <c r="D51" s="114">
        <v>621</v>
      </c>
      <c r="E51" s="116">
        <v>22</v>
      </c>
      <c r="F51" s="170">
        <f t="shared" si="0"/>
        <v>643</v>
      </c>
      <c r="G51" s="172"/>
      <c r="H51" s="177"/>
      <c r="I51" s="178"/>
      <c r="L51"/>
      <c r="M51"/>
    </row>
    <row r="52" spans="1:13" ht="15" thickBot="1">
      <c r="A52" s="199" t="s">
        <v>95</v>
      </c>
      <c r="B52" s="114">
        <v>15466</v>
      </c>
      <c r="C52" s="114">
        <v>6000</v>
      </c>
      <c r="D52" s="114">
        <v>450</v>
      </c>
      <c r="E52" s="116">
        <v>0</v>
      </c>
      <c r="F52" s="170">
        <f t="shared" si="0"/>
        <v>450</v>
      </c>
      <c r="G52" s="172"/>
      <c r="H52" s="177"/>
      <c r="I52" s="178"/>
      <c r="L52"/>
      <c r="M52"/>
    </row>
    <row r="53" spans="1:13">
      <c r="A53" s="215" t="s">
        <v>64</v>
      </c>
      <c r="B53" s="216">
        <f>SUM(B4:B52)</f>
        <v>8852653.910000002</v>
      </c>
      <c r="C53" s="216">
        <f>SUM(C4:C52)</f>
        <v>5495334.5000000009</v>
      </c>
      <c r="D53" s="216">
        <f>SUM(D4:D52)</f>
        <v>335666</v>
      </c>
      <c r="E53" s="216">
        <f>SUM(E4:E52)</f>
        <v>20878</v>
      </c>
      <c r="F53" s="216">
        <f>SUM(F4:F52)</f>
        <v>356544</v>
      </c>
      <c r="G53" s="174"/>
      <c r="H53" s="181"/>
      <c r="I53" s="182">
        <f>B41/F41/3</f>
        <v>11.260651629072681</v>
      </c>
      <c r="L53"/>
      <c r="M53"/>
    </row>
    <row r="54" spans="1:13">
      <c r="A54" s="106" t="s">
        <v>65</v>
      </c>
      <c r="B54" s="24">
        <f>SUM(B8:B52)-B47-B39-B35-B45-B10</f>
        <v>651107.66999999969</v>
      </c>
      <c r="C54" s="24">
        <f>SUM(C8:C52)</f>
        <v>1520903.9299999997</v>
      </c>
      <c r="D54" s="24">
        <f>SUM(D8:D52)</f>
        <v>63473</v>
      </c>
      <c r="E54" s="24">
        <f>SUM(E8:E52)</f>
        <v>3285</v>
      </c>
      <c r="F54" s="126">
        <f>SUM(F8:F52)-F39-F35-F47-F10-F45</f>
        <v>25911</v>
      </c>
      <c r="G54" s="126"/>
      <c r="H54" s="156"/>
      <c r="I54" s="80">
        <f>B42/F42/3</f>
        <v>3.8358255451713394</v>
      </c>
      <c r="L54"/>
      <c r="M54"/>
    </row>
    <row r="55" spans="1:13">
      <c r="A55"/>
      <c r="B55"/>
      <c r="C55"/>
      <c r="D55"/>
      <c r="E55"/>
      <c r="F55"/>
      <c r="G55"/>
      <c r="H55"/>
      <c r="L55"/>
      <c r="M55"/>
    </row>
    <row r="56" spans="1:13">
      <c r="A56"/>
      <c r="B56"/>
      <c r="C56"/>
      <c r="D56"/>
      <c r="E56"/>
      <c r="F56"/>
      <c r="G56"/>
      <c r="H56"/>
      <c r="L56"/>
      <c r="M56"/>
    </row>
    <row r="57" spans="1:13">
      <c r="A57"/>
      <c r="B57"/>
      <c r="C57"/>
      <c r="D57"/>
      <c r="E57"/>
      <c r="F57"/>
      <c r="G57"/>
      <c r="H57"/>
      <c r="L57"/>
      <c r="M57"/>
    </row>
    <row r="58" spans="1:13">
      <c r="A58"/>
      <c r="B58"/>
      <c r="C58"/>
      <c r="D58"/>
      <c r="E58"/>
      <c r="F58"/>
      <c r="G58"/>
      <c r="H58"/>
      <c r="L58"/>
      <c r="M58"/>
    </row>
    <row r="59" spans="1:13">
      <c r="A59"/>
      <c r="B59"/>
      <c r="C59"/>
      <c r="D59"/>
      <c r="E59"/>
      <c r="F59"/>
      <c r="G59"/>
      <c r="H59"/>
      <c r="L59"/>
      <c r="M59"/>
    </row>
    <row r="60" spans="1:13">
      <c r="A60"/>
      <c r="B60"/>
      <c r="C60"/>
      <c r="D60"/>
      <c r="E60"/>
      <c r="F60"/>
      <c r="G60"/>
      <c r="H60"/>
      <c r="L60"/>
      <c r="M60"/>
    </row>
    <row r="61" spans="1:13">
      <c r="A61"/>
      <c r="B61"/>
      <c r="C61"/>
      <c r="D61"/>
      <c r="E61"/>
      <c r="F61"/>
      <c r="G61"/>
      <c r="H61"/>
      <c r="L61"/>
      <c r="M61"/>
    </row>
    <row r="62" spans="1:13">
      <c r="A62"/>
      <c r="B62"/>
      <c r="C62"/>
      <c r="D62"/>
      <c r="E62"/>
      <c r="F62"/>
      <c r="G62"/>
      <c r="H62"/>
      <c r="L62"/>
      <c r="M62"/>
    </row>
    <row r="63" spans="1:13">
      <c r="A63"/>
      <c r="B63"/>
      <c r="C63"/>
      <c r="D63"/>
      <c r="E63"/>
      <c r="F63"/>
      <c r="G63"/>
      <c r="H63"/>
      <c r="L63"/>
      <c r="M63"/>
    </row>
    <row r="64" spans="1:13">
      <c r="A64"/>
      <c r="B64"/>
      <c r="C64"/>
      <c r="D64"/>
      <c r="E64"/>
      <c r="F64"/>
      <c r="G64"/>
      <c r="H64"/>
      <c r="L64"/>
      <c r="M64"/>
    </row>
    <row r="65" spans="1:13">
      <c r="A65"/>
      <c r="B65"/>
      <c r="C65"/>
      <c r="D65"/>
      <c r="E65"/>
      <c r="F65"/>
      <c r="G65"/>
      <c r="H65"/>
      <c r="L65"/>
      <c r="M65"/>
    </row>
    <row r="66" spans="1:13">
      <c r="A66"/>
      <c r="B66"/>
      <c r="C66"/>
      <c r="D66"/>
      <c r="E66"/>
      <c r="F66"/>
      <c r="G66"/>
      <c r="H66"/>
      <c r="L66"/>
      <c r="M66"/>
    </row>
    <row r="67" spans="1:13">
      <c r="A67"/>
      <c r="B67"/>
      <c r="C67"/>
      <c r="D67"/>
      <c r="E67"/>
      <c r="F67"/>
      <c r="G67"/>
      <c r="H67"/>
      <c r="L67"/>
      <c r="M67"/>
    </row>
    <row r="68" spans="1:13">
      <c r="A68"/>
      <c r="B68"/>
      <c r="C68"/>
      <c r="D68"/>
      <c r="E68"/>
      <c r="F68"/>
      <c r="G68"/>
      <c r="H68"/>
      <c r="L68"/>
      <c r="M68"/>
    </row>
    <row r="69" spans="1:13">
      <c r="A69"/>
      <c r="B69"/>
      <c r="C69"/>
      <c r="D69"/>
      <c r="E69"/>
      <c r="F69"/>
      <c r="G69"/>
      <c r="H69"/>
      <c r="L69"/>
      <c r="M69"/>
    </row>
    <row r="70" spans="1:13">
      <c r="A70"/>
      <c r="B70"/>
      <c r="C70"/>
      <c r="D70"/>
      <c r="E70"/>
      <c r="F70"/>
      <c r="G70"/>
      <c r="H70"/>
      <c r="L70"/>
      <c r="M70"/>
    </row>
    <row r="71" spans="1:13">
      <c r="A71"/>
      <c r="B71"/>
      <c r="C71"/>
      <c r="D71"/>
      <c r="E71"/>
      <c r="F71"/>
      <c r="G71"/>
      <c r="H71"/>
      <c r="L71"/>
      <c r="M71"/>
    </row>
    <row r="72" spans="1:13">
      <c r="L72"/>
      <c r="M72"/>
    </row>
    <row r="73" spans="1:13">
      <c r="L73"/>
      <c r="M73"/>
    </row>
    <row r="74" spans="1:13">
      <c r="L74"/>
      <c r="M74"/>
    </row>
    <row r="75" spans="1:13">
      <c r="L75"/>
      <c r="M75"/>
    </row>
    <row r="76" spans="1:13">
      <c r="L76"/>
      <c r="M76"/>
    </row>
    <row r="77" spans="1:13">
      <c r="L77"/>
      <c r="M77"/>
    </row>
    <row r="78" spans="1:13">
      <c r="L78"/>
      <c r="M78"/>
    </row>
    <row r="79" spans="1:13">
      <c r="L79"/>
      <c r="M79"/>
    </row>
    <row r="80" spans="1:13">
      <c r="L80"/>
      <c r="M80"/>
    </row>
    <row r="81" spans="12:13">
      <c r="L81"/>
      <c r="M81"/>
    </row>
    <row r="82" spans="12:13">
      <c r="L82"/>
      <c r="M82"/>
    </row>
    <row r="83" spans="12:13">
      <c r="L83"/>
      <c r="M83"/>
    </row>
    <row r="84" spans="12:13">
      <c r="L84"/>
      <c r="M84"/>
    </row>
    <row r="85" spans="12:13">
      <c r="L85"/>
      <c r="M85"/>
    </row>
    <row r="86" spans="12:13">
      <c r="L86"/>
      <c r="M86"/>
    </row>
    <row r="87" spans="12:13">
      <c r="L87"/>
      <c r="M87"/>
    </row>
    <row r="88" spans="12:13">
      <c r="L88"/>
      <c r="M88"/>
    </row>
    <row r="89" spans="12:13">
      <c r="L89"/>
      <c r="M89"/>
    </row>
    <row r="90" spans="12:13">
      <c r="L90"/>
      <c r="M90"/>
    </row>
    <row r="91" spans="12:13">
      <c r="L91"/>
      <c r="M91"/>
    </row>
    <row r="92" spans="12:13">
      <c r="L92"/>
      <c r="M92"/>
    </row>
    <row r="93" spans="12:13">
      <c r="L93"/>
      <c r="M93"/>
    </row>
    <row r="94" spans="12:13">
      <c r="L94"/>
      <c r="M94"/>
    </row>
    <row r="95" spans="12:13">
      <c r="L95"/>
      <c r="M95"/>
    </row>
    <row r="96" spans="12:13">
      <c r="L96"/>
      <c r="M96"/>
    </row>
    <row r="97" spans="12:13">
      <c r="L97"/>
      <c r="M97"/>
    </row>
    <row r="98" spans="12:13">
      <c r="L98"/>
      <c r="M98"/>
    </row>
    <row r="99" spans="12:13">
      <c r="L99"/>
      <c r="M99"/>
    </row>
    <row r="100" spans="12:13">
      <c r="L100"/>
      <c r="M100"/>
    </row>
    <row r="101" spans="12:13">
      <c r="L101"/>
      <c r="M101"/>
    </row>
    <row r="102" spans="12:13">
      <c r="L102"/>
      <c r="M102"/>
    </row>
    <row r="103" spans="12:13">
      <c r="L103"/>
      <c r="M103"/>
    </row>
    <row r="104" spans="12:13">
      <c r="L104"/>
      <c r="M104"/>
    </row>
    <row r="105" spans="12:13">
      <c r="L105"/>
      <c r="M105"/>
    </row>
    <row r="106" spans="12:13">
      <c r="L106"/>
      <c r="M106"/>
    </row>
    <row r="107" spans="12:13">
      <c r="L107"/>
      <c r="M107"/>
    </row>
    <row r="108" spans="12:13">
      <c r="L108"/>
      <c r="M108"/>
    </row>
    <row r="109" spans="12:13">
      <c r="L109"/>
      <c r="M109"/>
    </row>
    <row r="110" spans="12:13">
      <c r="L110"/>
      <c r="M110"/>
    </row>
    <row r="111" spans="12:13">
      <c r="L111"/>
      <c r="M111"/>
    </row>
    <row r="112" spans="12:13">
      <c r="L112"/>
      <c r="M112"/>
    </row>
    <row r="113" spans="12:13">
      <c r="L113"/>
      <c r="M113"/>
    </row>
    <row r="114" spans="12:13">
      <c r="L114"/>
      <c r="M114"/>
    </row>
    <row r="115" spans="12:13">
      <c r="L115"/>
      <c r="M115"/>
    </row>
    <row r="116" spans="12:13">
      <c r="L116"/>
      <c r="M116"/>
    </row>
    <row r="117" spans="12:13">
      <c r="L117"/>
      <c r="M117"/>
    </row>
    <row r="118" spans="12:13">
      <c r="L118"/>
      <c r="M118"/>
    </row>
    <row r="119" spans="12:13">
      <c r="L119"/>
      <c r="M119"/>
    </row>
    <row r="120" spans="12:13">
      <c r="L120"/>
      <c r="M120"/>
    </row>
    <row r="121" spans="12:13">
      <c r="L121"/>
      <c r="M121"/>
    </row>
    <row r="122" spans="12:13">
      <c r="L122"/>
      <c r="M122"/>
    </row>
    <row r="123" spans="12:13">
      <c r="L123"/>
      <c r="M123"/>
    </row>
    <row r="124" spans="12:13">
      <c r="L124"/>
      <c r="M124"/>
    </row>
    <row r="125" spans="12:13">
      <c r="L125"/>
      <c r="M125"/>
    </row>
    <row r="126" spans="12:13">
      <c r="L126"/>
      <c r="M126"/>
    </row>
    <row r="127" spans="12:13">
      <c r="L127"/>
      <c r="M127"/>
    </row>
    <row r="128" spans="12:13">
      <c r="L128"/>
      <c r="M128"/>
    </row>
    <row r="129" spans="12:13">
      <c r="L129"/>
      <c r="M129"/>
    </row>
    <row r="130" spans="12:13">
      <c r="L130"/>
      <c r="M130"/>
    </row>
    <row r="131" spans="12:13">
      <c r="L131"/>
      <c r="M131"/>
    </row>
    <row r="132" spans="12:13">
      <c r="L132"/>
      <c r="M132"/>
    </row>
    <row r="133" spans="12:13">
      <c r="L133"/>
      <c r="M133"/>
    </row>
    <row r="134" spans="12:13">
      <c r="L134"/>
      <c r="M134"/>
    </row>
    <row r="135" spans="12:13">
      <c r="L135"/>
      <c r="M135"/>
    </row>
    <row r="136" spans="12:13">
      <c r="L136"/>
      <c r="M136"/>
    </row>
    <row r="137" spans="12:13">
      <c r="L137"/>
      <c r="M137"/>
    </row>
    <row r="138" spans="12:13">
      <c r="L138"/>
      <c r="M138"/>
    </row>
    <row r="139" spans="12:13">
      <c r="L139"/>
      <c r="M139"/>
    </row>
    <row r="140" spans="12:13">
      <c r="L140"/>
      <c r="M140"/>
    </row>
    <row r="141" spans="12:13">
      <c r="L141"/>
      <c r="M141"/>
    </row>
    <row r="142" spans="12:13">
      <c r="L142"/>
      <c r="M142"/>
    </row>
    <row r="143" spans="12:13">
      <c r="L143"/>
      <c r="M143"/>
    </row>
    <row r="144" spans="12:13">
      <c r="L144"/>
      <c r="M144"/>
    </row>
    <row r="145" spans="12:13">
      <c r="L145"/>
      <c r="M145"/>
    </row>
    <row r="146" spans="12:13">
      <c r="L146"/>
      <c r="M146"/>
    </row>
    <row r="147" spans="12:13">
      <c r="L147"/>
      <c r="M147"/>
    </row>
    <row r="148" spans="12:13">
      <c r="L148"/>
      <c r="M148"/>
    </row>
    <row r="149" spans="12:13">
      <c r="L149"/>
      <c r="M149"/>
    </row>
    <row r="150" spans="12:13">
      <c r="L150"/>
      <c r="M150"/>
    </row>
    <row r="151" spans="12:13">
      <c r="L151"/>
      <c r="M151"/>
    </row>
    <row r="152" spans="12:13">
      <c r="L152"/>
      <c r="M152"/>
    </row>
    <row r="153" spans="12:13">
      <c r="L153"/>
      <c r="M153"/>
    </row>
    <row r="154" spans="12:13">
      <c r="L154"/>
      <c r="M154"/>
    </row>
    <row r="155" spans="12:13">
      <c r="L155"/>
      <c r="M155"/>
    </row>
    <row r="156" spans="12:13">
      <c r="L156"/>
      <c r="M156"/>
    </row>
    <row r="157" spans="12:13">
      <c r="L157"/>
      <c r="M157"/>
    </row>
    <row r="158" spans="12:13">
      <c r="L158"/>
      <c r="M158"/>
    </row>
    <row r="159" spans="12:13">
      <c r="L159"/>
      <c r="M159"/>
    </row>
    <row r="160" spans="12:13">
      <c r="L160"/>
      <c r="M160"/>
    </row>
    <row r="161" spans="12:13">
      <c r="L161"/>
      <c r="M161"/>
    </row>
    <row r="162" spans="12:13">
      <c r="L162"/>
      <c r="M162"/>
    </row>
    <row r="163" spans="12:13">
      <c r="L163"/>
      <c r="M163"/>
    </row>
    <row r="164" spans="12:13">
      <c r="L164"/>
      <c r="M164"/>
    </row>
    <row r="165" spans="12:13">
      <c r="L165"/>
      <c r="M165"/>
    </row>
    <row r="166" spans="12:13">
      <c r="L166"/>
      <c r="M166"/>
    </row>
    <row r="167" spans="12:13">
      <c r="L167"/>
      <c r="M167"/>
    </row>
    <row r="168" spans="12:13">
      <c r="L168"/>
      <c r="M168"/>
    </row>
    <row r="169" spans="12:13">
      <c r="L169"/>
      <c r="M169"/>
    </row>
    <row r="170" spans="12:13">
      <c r="L170"/>
      <c r="M170"/>
    </row>
    <row r="171" spans="12:13">
      <c r="L171"/>
      <c r="M171"/>
    </row>
    <row r="172" spans="12:13">
      <c r="L172"/>
      <c r="M172"/>
    </row>
    <row r="173" spans="12:13">
      <c r="L173"/>
      <c r="M173"/>
    </row>
    <row r="174" spans="12:13">
      <c r="L174"/>
      <c r="M174"/>
    </row>
    <row r="175" spans="12:13">
      <c r="L175"/>
      <c r="M175"/>
    </row>
    <row r="176" spans="12:13">
      <c r="L176"/>
      <c r="M176"/>
    </row>
    <row r="177" spans="12:13">
      <c r="L177"/>
      <c r="M177"/>
    </row>
    <row r="178" spans="12:13">
      <c r="L178"/>
      <c r="M178"/>
    </row>
    <row r="179" spans="12:13">
      <c r="L179"/>
      <c r="M179"/>
    </row>
    <row r="180" spans="12:13">
      <c r="L180"/>
      <c r="M180"/>
    </row>
    <row r="181" spans="12:13">
      <c r="L181"/>
      <c r="M181"/>
    </row>
    <row r="182" spans="12:13">
      <c r="L182"/>
      <c r="M182"/>
    </row>
    <row r="183" spans="12:13">
      <c r="L183"/>
      <c r="M183"/>
    </row>
    <row r="184" spans="12:13">
      <c r="L184"/>
      <c r="M184"/>
    </row>
    <row r="185" spans="12:13">
      <c r="L185"/>
      <c r="M185"/>
    </row>
    <row r="186" spans="12:13">
      <c r="L186"/>
      <c r="M186"/>
    </row>
    <row r="187" spans="12:13">
      <c r="L187"/>
      <c r="M187"/>
    </row>
    <row r="188" spans="12:13">
      <c r="L188"/>
      <c r="M188"/>
    </row>
    <row r="189" spans="12:13">
      <c r="L189"/>
      <c r="M189"/>
    </row>
    <row r="190" spans="12:13">
      <c r="L190"/>
      <c r="M190"/>
    </row>
    <row r="191" spans="12:13">
      <c r="L191"/>
      <c r="M191"/>
    </row>
    <row r="192" spans="12:13">
      <c r="L192"/>
      <c r="M192"/>
    </row>
    <row r="193" spans="12:13">
      <c r="L193"/>
      <c r="M193"/>
    </row>
    <row r="194" spans="12:13">
      <c r="L194"/>
      <c r="M194"/>
    </row>
    <row r="195" spans="12:13">
      <c r="L195"/>
      <c r="M195"/>
    </row>
    <row r="196" spans="12:13">
      <c r="L196"/>
      <c r="M196"/>
    </row>
    <row r="197" spans="12:13">
      <c r="L197"/>
      <c r="M197"/>
    </row>
    <row r="198" spans="12:13">
      <c r="L198"/>
      <c r="M198"/>
    </row>
    <row r="199" spans="12:13">
      <c r="L199"/>
      <c r="M199"/>
    </row>
    <row r="200" spans="12:13">
      <c r="L200"/>
      <c r="M200"/>
    </row>
    <row r="201" spans="12:13">
      <c r="L201"/>
      <c r="M201"/>
    </row>
    <row r="202" spans="12:13">
      <c r="L202"/>
      <c r="M202"/>
    </row>
    <row r="203" spans="12:13">
      <c r="L203"/>
      <c r="M203"/>
    </row>
    <row r="204" spans="12:13">
      <c r="L204"/>
      <c r="M204"/>
    </row>
    <row r="205" spans="12:13">
      <c r="L205"/>
      <c r="M205"/>
    </row>
    <row r="206" spans="12:13">
      <c r="L206"/>
      <c r="M206"/>
    </row>
    <row r="207" spans="12:13">
      <c r="L207"/>
      <c r="M207"/>
    </row>
    <row r="208" spans="12:13">
      <c r="L208"/>
      <c r="M208"/>
    </row>
    <row r="209" spans="12:13">
      <c r="L209"/>
      <c r="M209"/>
    </row>
    <row r="210" spans="12:13">
      <c r="L210"/>
      <c r="M210"/>
    </row>
    <row r="211" spans="12:13">
      <c r="L211"/>
      <c r="M211"/>
    </row>
    <row r="212" spans="12:13">
      <c r="L212"/>
      <c r="M212"/>
    </row>
    <row r="213" spans="12:13">
      <c r="L213"/>
      <c r="M213"/>
    </row>
    <row r="214" spans="12:13">
      <c r="L214"/>
      <c r="M214"/>
    </row>
    <row r="215" spans="12:13">
      <c r="L215"/>
      <c r="M215"/>
    </row>
    <row r="216" spans="12:13">
      <c r="L216"/>
      <c r="M216"/>
    </row>
    <row r="217" spans="12:13">
      <c r="L217"/>
      <c r="M217"/>
    </row>
    <row r="218" spans="12:13">
      <c r="L218"/>
      <c r="M218"/>
    </row>
    <row r="219" spans="12:13">
      <c r="L219"/>
      <c r="M219"/>
    </row>
    <row r="220" spans="12:13">
      <c r="L220"/>
      <c r="M220"/>
    </row>
    <row r="221" spans="12:13">
      <c r="L221"/>
      <c r="M221"/>
    </row>
    <row r="222" spans="12:13">
      <c r="L222"/>
      <c r="M222"/>
    </row>
    <row r="223" spans="12:13">
      <c r="L223"/>
      <c r="M223"/>
    </row>
    <row r="224" spans="12:13">
      <c r="L224"/>
      <c r="M224"/>
    </row>
    <row r="225" spans="12:13">
      <c r="L225"/>
      <c r="M225"/>
    </row>
    <row r="226" spans="12:13">
      <c r="L226"/>
      <c r="M226"/>
    </row>
    <row r="227" spans="12:13">
      <c r="L227"/>
      <c r="M227"/>
    </row>
    <row r="228" spans="12:13">
      <c r="L228"/>
      <c r="M228"/>
    </row>
    <row r="229" spans="12:13">
      <c r="L229"/>
      <c r="M229"/>
    </row>
    <row r="230" spans="12:13">
      <c r="L230"/>
      <c r="M230"/>
    </row>
    <row r="231" spans="12:13">
      <c r="L231"/>
      <c r="M231"/>
    </row>
    <row r="232" spans="12:13">
      <c r="L232"/>
      <c r="M232"/>
    </row>
    <row r="233" spans="12:13">
      <c r="L233"/>
      <c r="M233"/>
    </row>
    <row r="234" spans="12:13">
      <c r="L234"/>
      <c r="M234"/>
    </row>
    <row r="235" spans="12:13">
      <c r="L235"/>
      <c r="M235"/>
    </row>
  </sheetData>
  <mergeCells count="2">
    <mergeCell ref="A1:F1"/>
    <mergeCell ref="D2:F2"/>
  </mergeCells>
  <hyperlinks>
    <hyperlink ref="A9" r:id="rId1" xr:uid="{00000000-0004-0000-0D00-000000000000}"/>
  </hyperlinks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9"/>
  <sheetViews>
    <sheetView workbookViewId="0">
      <selection activeCell="I15" sqref="I15"/>
    </sheetView>
  </sheetViews>
  <sheetFormatPr defaultRowHeight="14.5"/>
  <cols>
    <col min="1" max="1" width="21.453125" style="103" customWidth="1"/>
    <col min="2" max="2" width="25.81640625" style="26" bestFit="1" customWidth="1"/>
    <col min="3" max="3" width="23.453125" style="26" customWidth="1"/>
    <col min="4" max="4" width="16.1796875" style="27" bestFit="1" customWidth="1"/>
    <col min="5" max="5" width="15.26953125" style="27" bestFit="1" customWidth="1"/>
    <col min="6" max="7" width="12.26953125" style="26" customWidth="1"/>
    <col min="8" max="8" width="12.26953125" style="159" customWidth="1"/>
    <col min="9" max="9" width="13.453125" customWidth="1"/>
    <col min="10" max="10" width="12.26953125" bestFit="1" customWidth="1"/>
    <col min="11" max="11" width="37.26953125" customWidth="1"/>
    <col min="12" max="12" width="25.453125" style="94" customWidth="1"/>
    <col min="13" max="13" width="19" style="94" customWidth="1"/>
    <col min="14" max="14" width="18.816406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</cols>
  <sheetData>
    <row r="1" spans="1:13">
      <c r="A1" s="288" t="s">
        <v>0</v>
      </c>
      <c r="B1" s="289"/>
      <c r="C1" s="289"/>
      <c r="D1" s="289"/>
      <c r="E1" s="289"/>
      <c r="F1" s="290"/>
      <c r="G1" s="222"/>
      <c r="H1" s="155"/>
    </row>
    <row r="2" spans="1:13">
      <c r="A2" s="104"/>
      <c r="B2" s="104"/>
      <c r="C2" s="104"/>
      <c r="D2" s="291" t="s">
        <v>1</v>
      </c>
      <c r="E2" s="291"/>
      <c r="F2" s="291"/>
      <c r="G2" s="222"/>
      <c r="H2" s="155"/>
    </row>
    <row r="3" spans="1:13" ht="15" thickBot="1">
      <c r="A3" s="217" t="s">
        <v>2</v>
      </c>
      <c r="B3" s="218" t="s">
        <v>3</v>
      </c>
      <c r="C3" s="219" t="s">
        <v>4</v>
      </c>
      <c r="D3" s="220" t="s">
        <v>5</v>
      </c>
      <c r="E3" s="221" t="s">
        <v>6</v>
      </c>
      <c r="F3" s="219" t="s">
        <v>7</v>
      </c>
      <c r="G3" s="223"/>
      <c r="H3" s="175" t="s">
        <v>86</v>
      </c>
      <c r="I3" s="176" t="s">
        <v>87</v>
      </c>
      <c r="J3" s="36"/>
      <c r="K3" s="36"/>
      <c r="L3"/>
      <c r="M3"/>
    </row>
    <row r="4" spans="1:13" ht="15" thickBot="1">
      <c r="A4" s="200" t="s">
        <v>9</v>
      </c>
      <c r="B4" s="40">
        <v>763926.52064643812</v>
      </c>
      <c r="C4" s="40">
        <v>10200</v>
      </c>
      <c r="D4" s="214">
        <v>23322</v>
      </c>
      <c r="E4" s="214">
        <v>4389</v>
      </c>
      <c r="F4" s="170">
        <f>D4+E4</f>
        <v>27711</v>
      </c>
      <c r="G4" s="168"/>
      <c r="H4" s="177">
        <f t="shared" ref="H4:H12" si="0">F4-G4</f>
        <v>27711</v>
      </c>
      <c r="I4" s="178">
        <f t="shared" ref="I4:I12" si="1">B4/F4/3</f>
        <v>9.1892091064491606</v>
      </c>
      <c r="J4" s="36"/>
      <c r="K4" s="36"/>
      <c r="L4"/>
      <c r="M4"/>
    </row>
    <row r="5" spans="1:13" ht="15" thickBot="1">
      <c r="A5" s="200" t="s">
        <v>11</v>
      </c>
      <c r="B5" s="41">
        <v>2732991.77</v>
      </c>
      <c r="C5" s="62">
        <v>1050717.8797110701</v>
      </c>
      <c r="D5" s="115">
        <v>95869</v>
      </c>
      <c r="E5" s="115">
        <v>11036</v>
      </c>
      <c r="F5" s="168">
        <f>D5+E5</f>
        <v>106905</v>
      </c>
      <c r="G5" s="168"/>
      <c r="H5" s="177">
        <f t="shared" si="0"/>
        <v>106905</v>
      </c>
      <c r="I5" s="178">
        <f t="shared" si="1"/>
        <v>8.5215589230313515</v>
      </c>
      <c r="J5" s="36"/>
      <c r="K5" s="36"/>
      <c r="L5"/>
      <c r="M5"/>
    </row>
    <row r="6" spans="1:13" ht="15" thickBot="1">
      <c r="A6" s="200" t="s">
        <v>13</v>
      </c>
      <c r="B6" s="55">
        <v>1626290</v>
      </c>
      <c r="C6" s="47">
        <v>285154</v>
      </c>
      <c r="D6" s="115">
        <v>78276</v>
      </c>
      <c r="E6" s="115">
        <v>855</v>
      </c>
      <c r="F6" s="168">
        <f>D6+E6</f>
        <v>79131</v>
      </c>
      <c r="G6" s="168"/>
      <c r="H6" s="177">
        <f t="shared" si="0"/>
        <v>79131</v>
      </c>
      <c r="I6" s="178">
        <f t="shared" si="1"/>
        <v>6.8506232281491029</v>
      </c>
      <c r="J6" s="36"/>
      <c r="K6" s="36"/>
      <c r="L6"/>
      <c r="M6"/>
    </row>
    <row r="7" spans="1:13" ht="16.5" customHeight="1" thickBot="1">
      <c r="A7" s="200" t="s">
        <v>82</v>
      </c>
      <c r="B7" s="55">
        <v>934670</v>
      </c>
      <c r="C7" s="47">
        <v>377200</v>
      </c>
      <c r="D7" s="115">
        <v>70691</v>
      </c>
      <c r="E7" s="116">
        <v>1801</v>
      </c>
      <c r="F7" s="168">
        <f>D7+E7</f>
        <v>72492</v>
      </c>
      <c r="G7" s="168"/>
      <c r="H7" s="177">
        <f t="shared" si="0"/>
        <v>72492</v>
      </c>
      <c r="I7" s="178">
        <f t="shared" si="1"/>
        <v>4.297807574169104</v>
      </c>
      <c r="J7" s="36"/>
      <c r="K7" s="36"/>
      <c r="L7"/>
      <c r="M7"/>
    </row>
    <row r="8" spans="1:13" ht="15" thickBot="1">
      <c r="A8" s="200" t="s">
        <v>16</v>
      </c>
      <c r="B8" s="55">
        <v>2363</v>
      </c>
      <c r="C8" s="55">
        <v>960</v>
      </c>
      <c r="D8" s="117">
        <v>380</v>
      </c>
      <c r="E8" s="117">
        <v>22</v>
      </c>
      <c r="F8" s="168">
        <f t="shared" ref="F8:F21" si="2">D8+E8</f>
        <v>402</v>
      </c>
      <c r="G8" s="168"/>
      <c r="H8" s="177">
        <f t="shared" si="0"/>
        <v>402</v>
      </c>
      <c r="I8" s="178">
        <f t="shared" si="1"/>
        <v>1.9593698175787726</v>
      </c>
      <c r="J8" s="36"/>
      <c r="K8" s="36"/>
      <c r="L8"/>
      <c r="M8"/>
    </row>
    <row r="9" spans="1:13" ht="15.75" customHeight="1" thickBot="1">
      <c r="A9" s="199" t="s">
        <v>95</v>
      </c>
      <c r="B9" s="55">
        <v>10433</v>
      </c>
      <c r="C9" s="55">
        <v>1000</v>
      </c>
      <c r="D9" s="115">
        <v>446</v>
      </c>
      <c r="E9" s="116">
        <v>0</v>
      </c>
      <c r="F9" s="168">
        <f t="shared" si="2"/>
        <v>446</v>
      </c>
      <c r="G9" s="169"/>
      <c r="H9" s="177">
        <f t="shared" si="0"/>
        <v>446</v>
      </c>
      <c r="I9" s="178">
        <f t="shared" si="1"/>
        <v>7.7974588938714504</v>
      </c>
      <c r="J9" s="36"/>
      <c r="K9" s="36"/>
      <c r="L9"/>
      <c r="M9"/>
    </row>
    <row r="10" spans="1:13" ht="15" thickBot="1">
      <c r="A10" s="201" t="s">
        <v>19</v>
      </c>
      <c r="B10" s="55">
        <v>2802.83</v>
      </c>
      <c r="C10" s="47">
        <v>678.26</v>
      </c>
      <c r="D10" s="117">
        <v>81</v>
      </c>
      <c r="E10" s="116">
        <v>0</v>
      </c>
      <c r="F10" s="168">
        <f t="shared" si="2"/>
        <v>81</v>
      </c>
      <c r="G10" s="168"/>
      <c r="H10" s="177">
        <f t="shared" si="0"/>
        <v>81</v>
      </c>
      <c r="I10" s="178">
        <f t="shared" si="1"/>
        <v>11.534279835390947</v>
      </c>
      <c r="J10" s="36"/>
      <c r="K10" s="36"/>
      <c r="L10"/>
      <c r="M10"/>
    </row>
    <row r="11" spans="1:13" ht="15" thickBot="1">
      <c r="A11" s="200" t="s">
        <v>23</v>
      </c>
      <c r="B11" s="41">
        <v>198943.27</v>
      </c>
      <c r="C11" s="234">
        <v>163141.97</v>
      </c>
      <c r="D11" s="116">
        <v>7212</v>
      </c>
      <c r="E11" s="116">
        <v>30</v>
      </c>
      <c r="F11" s="168">
        <f t="shared" si="2"/>
        <v>7242</v>
      </c>
      <c r="G11" s="168"/>
      <c r="H11" s="177">
        <f t="shared" si="0"/>
        <v>7242</v>
      </c>
      <c r="I11" s="178">
        <f t="shared" si="1"/>
        <v>9.1569212004050442</v>
      </c>
      <c r="J11" s="36"/>
      <c r="K11" s="36"/>
      <c r="L11"/>
      <c r="M11"/>
    </row>
    <row r="12" spans="1:13" ht="15" thickBot="1">
      <c r="A12" s="199" t="s">
        <v>78</v>
      </c>
      <c r="B12" s="47">
        <v>16200</v>
      </c>
      <c r="C12" s="47">
        <v>156360</v>
      </c>
      <c r="D12" s="115">
        <v>1300</v>
      </c>
      <c r="E12" s="116">
        <v>80</v>
      </c>
      <c r="F12" s="168">
        <f t="shared" si="2"/>
        <v>1380</v>
      </c>
      <c r="G12" s="169"/>
      <c r="H12" s="177">
        <f t="shared" si="0"/>
        <v>1380</v>
      </c>
      <c r="I12" s="178">
        <f t="shared" si="1"/>
        <v>3.9130434782608696</v>
      </c>
      <c r="J12" s="36"/>
      <c r="L12"/>
      <c r="M12"/>
    </row>
    <row r="13" spans="1:13" ht="15" thickBot="1">
      <c r="A13" s="199" t="s">
        <v>98</v>
      </c>
      <c r="B13" s="47">
        <v>38897</v>
      </c>
      <c r="C13" s="47">
        <v>37143</v>
      </c>
      <c r="D13" s="115">
        <v>995</v>
      </c>
      <c r="E13" s="116">
        <v>3</v>
      </c>
      <c r="F13" s="168">
        <f t="shared" si="2"/>
        <v>998</v>
      </c>
      <c r="G13" s="169"/>
      <c r="H13" s="177"/>
      <c r="I13" s="178"/>
      <c r="J13" s="36"/>
      <c r="L13"/>
      <c r="M13"/>
    </row>
    <row r="14" spans="1:13" ht="15" thickBot="1">
      <c r="A14" s="200" t="s">
        <v>24</v>
      </c>
      <c r="B14" s="55">
        <v>2167.88</v>
      </c>
      <c r="C14" s="47">
        <v>1234.49</v>
      </c>
      <c r="D14" s="116">
        <v>83</v>
      </c>
      <c r="E14" s="116">
        <v>5</v>
      </c>
      <c r="F14" s="168">
        <f t="shared" si="2"/>
        <v>88</v>
      </c>
      <c r="G14" s="168"/>
      <c r="H14" s="177">
        <f t="shared" ref="H14:H21" si="3">F14-G14</f>
        <v>88</v>
      </c>
      <c r="I14" s="178">
        <f t="shared" ref="I14:I21" si="4">B14/F14/3</f>
        <v>8.2116666666666678</v>
      </c>
      <c r="J14" s="36"/>
      <c r="L14"/>
      <c r="M14"/>
    </row>
    <row r="15" spans="1:13" ht="15" thickBot="1">
      <c r="A15" s="200" t="s">
        <v>66</v>
      </c>
      <c r="B15" s="118"/>
      <c r="C15" s="115"/>
      <c r="D15" s="116"/>
      <c r="E15" s="116"/>
      <c r="F15" s="170">
        <f t="shared" si="2"/>
        <v>0</v>
      </c>
      <c r="G15" s="170"/>
      <c r="H15" s="177">
        <f t="shared" si="3"/>
        <v>0</v>
      </c>
      <c r="I15" s="178"/>
      <c r="J15" s="36"/>
      <c r="L15"/>
      <c r="M15"/>
    </row>
    <row r="16" spans="1:13" ht="15" thickBot="1">
      <c r="A16" s="200" t="s">
        <v>28</v>
      </c>
      <c r="B16" s="55">
        <v>4207</v>
      </c>
      <c r="C16" s="189"/>
      <c r="D16" s="116">
        <v>69</v>
      </c>
      <c r="E16" s="116">
        <v>23</v>
      </c>
      <c r="F16" s="168">
        <f t="shared" si="2"/>
        <v>92</v>
      </c>
      <c r="G16" s="170"/>
      <c r="H16" s="177">
        <f t="shared" si="3"/>
        <v>92</v>
      </c>
      <c r="I16" s="178">
        <f t="shared" si="4"/>
        <v>15.242753623188406</v>
      </c>
      <c r="L16"/>
      <c r="M16"/>
    </row>
    <row r="17" spans="1:13" ht="15" thickBot="1">
      <c r="A17" s="200" t="s">
        <v>29</v>
      </c>
      <c r="B17" s="41">
        <v>5262.7</v>
      </c>
      <c r="C17" s="113"/>
      <c r="D17" s="116">
        <v>356</v>
      </c>
      <c r="E17" s="116">
        <v>7</v>
      </c>
      <c r="F17" s="168">
        <f t="shared" si="2"/>
        <v>363</v>
      </c>
      <c r="G17" s="170"/>
      <c r="H17" s="177">
        <f t="shared" si="3"/>
        <v>363</v>
      </c>
      <c r="I17" s="178">
        <f t="shared" si="4"/>
        <v>4.8325987144168963</v>
      </c>
      <c r="L17"/>
      <c r="M17"/>
    </row>
    <row r="18" spans="1:13" ht="15" thickBot="1">
      <c r="A18" s="200" t="s">
        <v>33</v>
      </c>
      <c r="B18" s="55">
        <v>43988.98</v>
      </c>
      <c r="C18" s="115"/>
      <c r="D18" s="116">
        <v>2511</v>
      </c>
      <c r="E18" s="116">
        <v>1</v>
      </c>
      <c r="F18" s="168">
        <f t="shared" si="2"/>
        <v>2512</v>
      </c>
      <c r="G18" s="170"/>
      <c r="H18" s="177">
        <f t="shared" si="3"/>
        <v>2512</v>
      </c>
      <c r="I18" s="178">
        <f t="shared" si="4"/>
        <v>5.8371788747346081</v>
      </c>
      <c r="L18"/>
      <c r="M18"/>
    </row>
    <row r="19" spans="1:13" ht="15" thickBot="1">
      <c r="A19" s="200" t="s">
        <v>34</v>
      </c>
      <c r="B19" s="55">
        <v>15400</v>
      </c>
      <c r="C19" s="47">
        <v>4850</v>
      </c>
      <c r="D19" s="116">
        <v>540</v>
      </c>
      <c r="E19" s="116">
        <v>5</v>
      </c>
      <c r="F19" s="168">
        <f t="shared" si="2"/>
        <v>545</v>
      </c>
      <c r="G19" s="170"/>
      <c r="H19" s="177">
        <f t="shared" si="3"/>
        <v>545</v>
      </c>
      <c r="I19" s="178">
        <f t="shared" si="4"/>
        <v>9.4189602446483178</v>
      </c>
      <c r="L19"/>
      <c r="M19"/>
    </row>
    <row r="20" spans="1:13" ht="15" thickBot="1">
      <c r="A20" s="200" t="s">
        <v>85</v>
      </c>
      <c r="B20" s="55">
        <v>3200</v>
      </c>
      <c r="C20" s="47">
        <v>1000</v>
      </c>
      <c r="D20" s="116">
        <v>210</v>
      </c>
      <c r="E20" s="116">
        <v>0</v>
      </c>
      <c r="F20" s="168">
        <f t="shared" si="2"/>
        <v>210</v>
      </c>
      <c r="G20" s="170"/>
      <c r="H20" s="177">
        <f t="shared" si="3"/>
        <v>210</v>
      </c>
      <c r="I20" s="180">
        <f t="shared" si="4"/>
        <v>5.0793650793650791</v>
      </c>
      <c r="L20"/>
      <c r="M20"/>
    </row>
    <row r="21" spans="1:13" ht="15" thickBot="1">
      <c r="A21" s="200" t="s">
        <v>35</v>
      </c>
      <c r="B21" s="55">
        <v>2119</v>
      </c>
      <c r="C21" s="115"/>
      <c r="D21" s="116">
        <v>205</v>
      </c>
      <c r="E21" s="116">
        <v>4</v>
      </c>
      <c r="F21" s="168">
        <f t="shared" si="2"/>
        <v>209</v>
      </c>
      <c r="G21" s="170"/>
      <c r="H21" s="177">
        <f t="shared" si="3"/>
        <v>209</v>
      </c>
      <c r="I21" s="179">
        <f t="shared" si="4"/>
        <v>3.3795853269537481</v>
      </c>
      <c r="L21"/>
      <c r="M21"/>
    </row>
    <row r="22" spans="1:13" ht="15" thickBot="1">
      <c r="A22" s="200" t="s">
        <v>100</v>
      </c>
      <c r="B22" s="114"/>
      <c r="C22" s="115"/>
      <c r="D22" s="116"/>
      <c r="E22" s="116"/>
      <c r="F22" s="170"/>
      <c r="G22" s="170"/>
      <c r="H22" s="177"/>
      <c r="I22" s="179"/>
      <c r="L22"/>
      <c r="M22"/>
    </row>
    <row r="23" spans="1:13" ht="15" thickBot="1">
      <c r="A23" s="200" t="s">
        <v>36</v>
      </c>
      <c r="B23" s="55">
        <v>130611.86</v>
      </c>
      <c r="C23" s="47">
        <v>72100</v>
      </c>
      <c r="D23" s="116">
        <v>3880</v>
      </c>
      <c r="E23" s="116">
        <v>50</v>
      </c>
      <c r="F23" s="168">
        <f t="shared" ref="F23:F48" si="5">D23+E23</f>
        <v>3930</v>
      </c>
      <c r="G23" s="170"/>
      <c r="H23" s="177">
        <f t="shared" ref="H23:H43" si="6">F23-G23</f>
        <v>3930</v>
      </c>
      <c r="I23" s="178">
        <f t="shared" ref="I23:I43" si="7">B23/F23/3</f>
        <v>11.078189991518236</v>
      </c>
      <c r="L23"/>
      <c r="M23"/>
    </row>
    <row r="24" spans="1:13" ht="15" thickBot="1">
      <c r="A24" s="200" t="s">
        <v>101</v>
      </c>
      <c r="B24" s="55">
        <v>1380</v>
      </c>
      <c r="C24" s="115">
        <v>0</v>
      </c>
      <c r="D24" s="116">
        <v>47</v>
      </c>
      <c r="E24" s="116">
        <v>7</v>
      </c>
      <c r="F24" s="168">
        <f t="shared" si="5"/>
        <v>54</v>
      </c>
      <c r="G24" s="170"/>
      <c r="H24" s="177">
        <f t="shared" si="6"/>
        <v>54</v>
      </c>
      <c r="I24" s="178">
        <f t="shared" si="7"/>
        <v>8.518518518518519</v>
      </c>
      <c r="L24"/>
      <c r="M24"/>
    </row>
    <row r="25" spans="1:13" ht="15" thickBot="1">
      <c r="A25" s="199" t="s">
        <v>69</v>
      </c>
      <c r="B25" s="55">
        <v>12830</v>
      </c>
      <c r="C25" s="47">
        <v>4541</v>
      </c>
      <c r="D25" s="116">
        <v>377</v>
      </c>
      <c r="E25" s="116"/>
      <c r="F25" s="168">
        <f t="shared" si="5"/>
        <v>377</v>
      </c>
      <c r="G25" s="169"/>
      <c r="H25" s="177">
        <f t="shared" si="6"/>
        <v>377</v>
      </c>
      <c r="I25" s="178">
        <f t="shared" si="7"/>
        <v>11.34394341290893</v>
      </c>
      <c r="L25"/>
      <c r="M25"/>
    </row>
    <row r="26" spans="1:13" ht="15" thickBot="1">
      <c r="A26" s="199" t="s">
        <v>37</v>
      </c>
      <c r="B26" s="55">
        <v>19714</v>
      </c>
      <c r="C26" s="47">
        <v>3200</v>
      </c>
      <c r="D26" s="116">
        <v>710</v>
      </c>
      <c r="E26" s="116">
        <v>0</v>
      </c>
      <c r="F26" s="168">
        <f t="shared" si="5"/>
        <v>710</v>
      </c>
      <c r="G26" s="169"/>
      <c r="H26" s="177">
        <f t="shared" si="6"/>
        <v>710</v>
      </c>
      <c r="I26" s="178">
        <f t="shared" si="7"/>
        <v>9.2553990610328629</v>
      </c>
      <c r="L26"/>
      <c r="M26"/>
    </row>
    <row r="27" spans="1:13" ht="15" thickBot="1">
      <c r="A27" s="199" t="s">
        <v>38</v>
      </c>
      <c r="B27" s="40">
        <v>4480</v>
      </c>
      <c r="C27" s="47">
        <v>9500</v>
      </c>
      <c r="D27" s="116">
        <v>560</v>
      </c>
      <c r="E27" s="116">
        <v>0</v>
      </c>
      <c r="F27" s="168">
        <f t="shared" si="5"/>
        <v>560</v>
      </c>
      <c r="G27" s="169"/>
      <c r="H27" s="177">
        <f t="shared" si="6"/>
        <v>560</v>
      </c>
      <c r="I27" s="178">
        <f t="shared" si="7"/>
        <v>2.6666666666666665</v>
      </c>
      <c r="L27"/>
      <c r="M27"/>
    </row>
    <row r="28" spans="1:13" ht="15" thickBot="1">
      <c r="A28" s="199" t="s">
        <v>94</v>
      </c>
      <c r="B28" s="40">
        <v>5366.6</v>
      </c>
      <c r="C28" s="115"/>
      <c r="D28" s="115">
        <v>615</v>
      </c>
      <c r="E28" s="116">
        <v>19</v>
      </c>
      <c r="F28" s="168">
        <f t="shared" si="5"/>
        <v>634</v>
      </c>
      <c r="G28" s="169"/>
      <c r="H28" s="177">
        <f t="shared" si="6"/>
        <v>634</v>
      </c>
      <c r="I28" s="178">
        <f t="shared" si="7"/>
        <v>2.82155625657203</v>
      </c>
      <c r="L28"/>
      <c r="M28"/>
    </row>
    <row r="29" spans="1:13" ht="15" thickBot="1">
      <c r="A29" s="200" t="s">
        <v>39</v>
      </c>
      <c r="B29" s="114"/>
      <c r="C29" s="115"/>
      <c r="D29" s="116"/>
      <c r="E29" s="116"/>
      <c r="F29" s="170">
        <f t="shared" si="5"/>
        <v>0</v>
      </c>
      <c r="G29" s="169"/>
      <c r="H29" s="177">
        <f t="shared" si="6"/>
        <v>0</v>
      </c>
      <c r="I29" s="178"/>
      <c r="L29"/>
      <c r="M29"/>
    </row>
    <row r="30" spans="1:13" ht="15" thickBot="1">
      <c r="A30" s="199" t="s">
        <v>90</v>
      </c>
      <c r="B30" s="114"/>
      <c r="C30" s="115"/>
      <c r="D30" s="115"/>
      <c r="E30" s="116"/>
      <c r="F30" s="170">
        <f t="shared" si="5"/>
        <v>0</v>
      </c>
      <c r="G30" s="169"/>
      <c r="H30" s="177">
        <f t="shared" si="6"/>
        <v>0</v>
      </c>
      <c r="I30" s="179"/>
      <c r="L30"/>
      <c r="M30"/>
    </row>
    <row r="31" spans="1:13" ht="15" thickBot="1">
      <c r="A31" s="200" t="s">
        <v>41</v>
      </c>
      <c r="B31" s="114"/>
      <c r="C31" s="115"/>
      <c r="D31" s="116"/>
      <c r="E31" s="116"/>
      <c r="F31" s="170">
        <f t="shared" si="5"/>
        <v>0</v>
      </c>
      <c r="G31" s="169"/>
      <c r="H31" s="177">
        <f t="shared" si="6"/>
        <v>0</v>
      </c>
      <c r="I31" s="178"/>
      <c r="L31"/>
      <c r="M31"/>
    </row>
    <row r="32" spans="1:13" ht="15" thickBot="1">
      <c r="A32" s="200" t="s">
        <v>102</v>
      </c>
      <c r="B32" s="55">
        <v>8766.4500000000007</v>
      </c>
      <c r="C32" s="47">
        <v>630</v>
      </c>
      <c r="D32" s="116">
        <v>345</v>
      </c>
      <c r="E32" s="116">
        <v>0</v>
      </c>
      <c r="F32" s="168">
        <f t="shared" si="5"/>
        <v>345</v>
      </c>
      <c r="G32" s="169"/>
      <c r="H32" s="177">
        <f t="shared" si="6"/>
        <v>345</v>
      </c>
      <c r="I32" s="178">
        <f t="shared" si="7"/>
        <v>8.4700000000000006</v>
      </c>
      <c r="L32"/>
      <c r="M32"/>
    </row>
    <row r="33" spans="1:13" ht="15" thickBot="1">
      <c r="A33" s="200" t="s">
        <v>75</v>
      </c>
      <c r="B33" s="55">
        <v>25351</v>
      </c>
      <c r="C33" s="235">
        <v>10.8</v>
      </c>
      <c r="D33" s="116">
        <v>1282</v>
      </c>
      <c r="E33" s="116"/>
      <c r="F33" s="168">
        <f t="shared" si="5"/>
        <v>1282</v>
      </c>
      <c r="G33" s="169"/>
      <c r="H33" s="177">
        <f t="shared" si="6"/>
        <v>1282</v>
      </c>
      <c r="I33" s="178">
        <f t="shared" si="7"/>
        <v>6.5915236609464385</v>
      </c>
      <c r="L33"/>
      <c r="M33"/>
    </row>
    <row r="34" spans="1:13" ht="15" thickBot="1">
      <c r="A34" s="200" t="s">
        <v>44</v>
      </c>
      <c r="B34" s="55">
        <v>5310</v>
      </c>
      <c r="C34" s="113"/>
      <c r="D34" s="116">
        <v>118</v>
      </c>
      <c r="E34" s="116">
        <v>0</v>
      </c>
      <c r="F34" s="168">
        <f t="shared" si="5"/>
        <v>118</v>
      </c>
      <c r="G34" s="169"/>
      <c r="H34" s="177">
        <f t="shared" si="6"/>
        <v>118</v>
      </c>
      <c r="I34" s="178">
        <f t="shared" si="7"/>
        <v>15</v>
      </c>
      <c r="L34"/>
      <c r="M34"/>
    </row>
    <row r="35" spans="1:13" ht="15" thickBot="1">
      <c r="A35" s="200" t="s">
        <v>45</v>
      </c>
      <c r="B35" s="55">
        <v>3770</v>
      </c>
      <c r="C35" s="47">
        <v>657</v>
      </c>
      <c r="D35" s="116">
        <v>121</v>
      </c>
      <c r="E35" s="116"/>
      <c r="F35" s="168">
        <f t="shared" si="5"/>
        <v>121</v>
      </c>
      <c r="G35" s="169"/>
      <c r="H35" s="177">
        <f t="shared" si="6"/>
        <v>121</v>
      </c>
      <c r="I35" s="180">
        <f t="shared" si="7"/>
        <v>10.385674931129477</v>
      </c>
      <c r="L35"/>
      <c r="M35"/>
    </row>
    <row r="36" spans="1:13" ht="15" thickBot="1">
      <c r="A36" s="200" t="s">
        <v>76</v>
      </c>
      <c r="B36" s="55">
        <v>5241.53</v>
      </c>
      <c r="C36" s="47">
        <v>350</v>
      </c>
      <c r="D36" s="116">
        <v>147</v>
      </c>
      <c r="E36" s="116">
        <v>19</v>
      </c>
      <c r="F36" s="168">
        <f t="shared" si="5"/>
        <v>166</v>
      </c>
      <c r="G36" s="169"/>
      <c r="H36" s="177">
        <f t="shared" si="6"/>
        <v>166</v>
      </c>
      <c r="I36" s="178">
        <f t="shared" si="7"/>
        <v>10.525160642570281</v>
      </c>
      <c r="L36"/>
      <c r="M36"/>
    </row>
    <row r="37" spans="1:13" ht="15" thickBot="1">
      <c r="A37" s="200" t="s">
        <v>47</v>
      </c>
      <c r="B37" s="55">
        <v>28008</v>
      </c>
      <c r="C37" s="40">
        <v>9802</v>
      </c>
      <c r="D37" s="116">
        <v>1617</v>
      </c>
      <c r="E37" s="116">
        <v>13</v>
      </c>
      <c r="F37" s="168">
        <f t="shared" si="5"/>
        <v>1630</v>
      </c>
      <c r="G37" s="169"/>
      <c r="H37" s="177">
        <f t="shared" si="6"/>
        <v>1630</v>
      </c>
      <c r="I37" s="178">
        <f t="shared" si="7"/>
        <v>5.72760736196319</v>
      </c>
      <c r="L37"/>
      <c r="M37"/>
    </row>
    <row r="38" spans="1:13" ht="15" thickBot="1">
      <c r="A38" s="203" t="s">
        <v>48</v>
      </c>
      <c r="B38" s="55">
        <v>2982</v>
      </c>
      <c r="C38" s="113"/>
      <c r="D38" s="121">
        <v>115</v>
      </c>
      <c r="E38" s="121">
        <v>1</v>
      </c>
      <c r="F38" s="168">
        <f t="shared" si="5"/>
        <v>116</v>
      </c>
      <c r="G38" s="169"/>
      <c r="H38" s="177">
        <f t="shared" si="6"/>
        <v>116</v>
      </c>
      <c r="I38" s="178">
        <f t="shared" si="7"/>
        <v>8.568965517241379</v>
      </c>
      <c r="L38"/>
      <c r="M38"/>
    </row>
    <row r="39" spans="1:13" ht="15" thickBot="1">
      <c r="A39" s="200" t="s">
        <v>49</v>
      </c>
      <c r="B39" s="41">
        <v>85568</v>
      </c>
      <c r="C39" s="40">
        <v>38378.46</v>
      </c>
      <c r="D39" s="116">
        <v>1191</v>
      </c>
      <c r="E39" s="116">
        <v>650</v>
      </c>
      <c r="F39" s="168">
        <f t="shared" si="5"/>
        <v>1841</v>
      </c>
      <c r="G39" s="169"/>
      <c r="H39" s="177">
        <f t="shared" si="6"/>
        <v>1841</v>
      </c>
      <c r="I39" s="178">
        <f t="shared" si="7"/>
        <v>15.493029150823828</v>
      </c>
      <c r="L39"/>
      <c r="M39"/>
    </row>
    <row r="40" spans="1:13" ht="15" thickBot="1">
      <c r="A40" s="200" t="s">
        <v>97</v>
      </c>
      <c r="B40" s="233">
        <v>3250</v>
      </c>
      <c r="C40" s="233">
        <v>19986</v>
      </c>
      <c r="D40" s="200">
        <v>110</v>
      </c>
      <c r="E40" s="200"/>
      <c r="F40" s="233">
        <f t="shared" si="5"/>
        <v>110</v>
      </c>
      <c r="G40" s="169"/>
      <c r="H40" s="177">
        <f t="shared" si="6"/>
        <v>110</v>
      </c>
      <c r="I40" s="178">
        <f t="shared" si="7"/>
        <v>9.8484848484848495</v>
      </c>
      <c r="L40"/>
      <c r="M40"/>
    </row>
    <row r="41" spans="1:13" ht="15" thickBot="1">
      <c r="A41" s="199" t="s">
        <v>77</v>
      </c>
      <c r="B41" s="74">
        <v>178712</v>
      </c>
      <c r="C41" s="122"/>
      <c r="D41" s="122">
        <v>5452</v>
      </c>
      <c r="E41" s="124"/>
      <c r="F41" s="168">
        <f t="shared" si="5"/>
        <v>5452</v>
      </c>
      <c r="G41" s="169"/>
      <c r="H41" s="177">
        <f t="shared" si="6"/>
        <v>5452</v>
      </c>
      <c r="I41" s="178">
        <f t="shared" si="7"/>
        <v>10.926387869894839</v>
      </c>
      <c r="L41"/>
      <c r="M41"/>
    </row>
    <row r="42" spans="1:13" ht="15" thickBot="1">
      <c r="A42" s="200" t="s">
        <v>52</v>
      </c>
      <c r="B42" s="47">
        <v>2950</v>
      </c>
      <c r="C42" s="113"/>
      <c r="D42" s="117">
        <v>120</v>
      </c>
      <c r="E42" s="117">
        <v>20</v>
      </c>
      <c r="F42" s="168">
        <f t="shared" si="5"/>
        <v>140</v>
      </c>
      <c r="G42" s="171"/>
      <c r="H42" s="177">
        <f t="shared" si="6"/>
        <v>140</v>
      </c>
      <c r="I42" s="178">
        <f t="shared" si="7"/>
        <v>7.0238095238095246</v>
      </c>
      <c r="L42"/>
      <c r="M42"/>
    </row>
    <row r="43" spans="1:13" s="108" customFormat="1" ht="15" thickBot="1">
      <c r="A43" s="199" t="s">
        <v>83</v>
      </c>
      <c r="B43" s="55">
        <v>5015</v>
      </c>
      <c r="C43" s="115"/>
      <c r="D43" s="115">
        <v>88</v>
      </c>
      <c r="E43" s="117">
        <v>0</v>
      </c>
      <c r="F43" s="168">
        <f t="shared" si="5"/>
        <v>88</v>
      </c>
      <c r="G43" s="174"/>
      <c r="H43" s="177">
        <f t="shared" si="6"/>
        <v>88</v>
      </c>
      <c r="I43" s="178">
        <f t="shared" si="7"/>
        <v>18.996212121212121</v>
      </c>
    </row>
    <row r="44" spans="1:13" ht="15" thickBot="1">
      <c r="A44" s="199" t="s">
        <v>96</v>
      </c>
      <c r="B44" s="42">
        <v>3560</v>
      </c>
      <c r="C44" s="55">
        <v>14505</v>
      </c>
      <c r="D44" s="117">
        <v>190</v>
      </c>
      <c r="E44" s="116"/>
      <c r="F44" s="170">
        <f t="shared" si="5"/>
        <v>190</v>
      </c>
      <c r="G44" s="172"/>
      <c r="H44" s="177"/>
      <c r="I44" s="178"/>
      <c r="L44"/>
      <c r="M44"/>
    </row>
    <row r="45" spans="1:13" ht="15" thickBot="1">
      <c r="A45" s="199" t="s">
        <v>53</v>
      </c>
      <c r="B45" s="42">
        <v>22716</v>
      </c>
      <c r="C45" s="55">
        <v>4521</v>
      </c>
      <c r="D45" s="117">
        <v>1787</v>
      </c>
      <c r="E45" s="116"/>
      <c r="F45" s="170">
        <f t="shared" si="5"/>
        <v>1787</v>
      </c>
      <c r="G45" s="172"/>
      <c r="H45" s="177">
        <f>F45-G45</f>
        <v>1787</v>
      </c>
      <c r="I45" s="178">
        <f>B45/F45/3</f>
        <v>4.2372691662003357</v>
      </c>
      <c r="L45"/>
      <c r="M45"/>
    </row>
    <row r="46" spans="1:13" ht="15" thickBot="1">
      <c r="A46" s="200" t="s">
        <v>54</v>
      </c>
      <c r="B46" s="55">
        <v>392362.71</v>
      </c>
      <c r="C46" s="55">
        <v>196294.74</v>
      </c>
      <c r="D46" s="114">
        <v>14262</v>
      </c>
      <c r="E46" s="116">
        <v>756</v>
      </c>
      <c r="F46" s="170">
        <f t="shared" si="5"/>
        <v>15018</v>
      </c>
      <c r="G46" s="172"/>
      <c r="H46" s="177">
        <f>F46-G46</f>
        <v>15018</v>
      </c>
      <c r="I46" s="178">
        <f>B46/F46/3</f>
        <v>8.708720868291385</v>
      </c>
      <c r="L46"/>
      <c r="M46"/>
    </row>
    <row r="47" spans="1:13" ht="15" thickBot="1">
      <c r="A47" s="200" t="s">
        <v>55</v>
      </c>
      <c r="B47" s="114">
        <v>0</v>
      </c>
      <c r="C47" s="118"/>
      <c r="D47" s="117">
        <v>0</v>
      </c>
      <c r="E47" s="116">
        <v>0</v>
      </c>
      <c r="F47" s="170">
        <f t="shared" si="5"/>
        <v>0</v>
      </c>
      <c r="G47" s="172"/>
      <c r="H47" s="177">
        <f>F47-G47</f>
        <v>0</v>
      </c>
      <c r="I47" s="178"/>
      <c r="L47"/>
      <c r="M47"/>
    </row>
    <row r="48" spans="1:13" ht="15" thickBot="1">
      <c r="A48" s="199" t="s">
        <v>61</v>
      </c>
      <c r="B48" s="55">
        <v>3307</v>
      </c>
      <c r="C48" s="114"/>
      <c r="D48" s="117">
        <v>74</v>
      </c>
      <c r="E48" s="116">
        <v>5</v>
      </c>
      <c r="F48" s="170">
        <f t="shared" si="5"/>
        <v>79</v>
      </c>
      <c r="G48" s="172"/>
      <c r="H48" s="177">
        <f>F48-G48</f>
        <v>79</v>
      </c>
      <c r="I48" s="178">
        <f>B48/F48/3</f>
        <v>13.953586497890294</v>
      </c>
      <c r="L48"/>
      <c r="M48"/>
    </row>
    <row r="49" spans="1:13" ht="15" thickBot="1">
      <c r="A49" s="204" t="s">
        <v>99</v>
      </c>
      <c r="B49" s="114">
        <v>0</v>
      </c>
      <c r="C49" s="127"/>
      <c r="D49" s="117"/>
      <c r="E49" s="116">
        <v>0</v>
      </c>
      <c r="F49" s="170">
        <v>0</v>
      </c>
      <c r="G49" s="172"/>
      <c r="H49" s="177"/>
      <c r="I49" s="180"/>
      <c r="L49"/>
      <c r="M49"/>
    </row>
    <row r="50" spans="1:13" ht="15" thickBot="1">
      <c r="A50" s="200" t="s">
        <v>59</v>
      </c>
      <c r="B50" s="41">
        <v>129558.75</v>
      </c>
      <c r="C50" s="41">
        <v>84131.97</v>
      </c>
      <c r="D50" s="117">
        <v>5643</v>
      </c>
      <c r="E50" s="116">
        <v>274</v>
      </c>
      <c r="F50" s="170">
        <f t="shared" ref="F50:F56" si="8">D50+E50</f>
        <v>5917</v>
      </c>
      <c r="G50" s="232"/>
      <c r="H50" s="177">
        <f>F50-G50</f>
        <v>5917</v>
      </c>
      <c r="I50" s="180">
        <f>B50/F50/3</f>
        <v>7.2986733141794824</v>
      </c>
      <c r="L50"/>
      <c r="M50"/>
    </row>
    <row r="51" spans="1:13" ht="15" thickBot="1">
      <c r="A51" s="205" t="s">
        <v>73</v>
      </c>
      <c r="B51" s="55">
        <v>393937.73</v>
      </c>
      <c r="C51" s="55">
        <v>81538.210000000006</v>
      </c>
      <c r="D51" s="114">
        <v>3434</v>
      </c>
      <c r="E51" s="116">
        <v>329</v>
      </c>
      <c r="F51" s="170">
        <f t="shared" si="8"/>
        <v>3763</v>
      </c>
      <c r="G51" s="172"/>
      <c r="H51" s="177">
        <f>F51-G51</f>
        <v>3763</v>
      </c>
      <c r="I51" s="178"/>
      <c r="L51"/>
      <c r="M51"/>
    </row>
    <row r="52" spans="1:13" ht="15" thickBot="1">
      <c r="A52" s="199" t="s">
        <v>60</v>
      </c>
      <c r="B52" s="55">
        <v>34278.1</v>
      </c>
      <c r="C52" s="55">
        <v>50755</v>
      </c>
      <c r="D52" s="117">
        <v>915</v>
      </c>
      <c r="E52" s="116">
        <v>0</v>
      </c>
      <c r="F52" s="170">
        <f t="shared" si="8"/>
        <v>915</v>
      </c>
      <c r="G52" s="172"/>
      <c r="H52" s="177"/>
      <c r="I52" s="178"/>
      <c r="L52"/>
      <c r="M52"/>
    </row>
    <row r="53" spans="1:13" ht="15" thickBot="1">
      <c r="A53" s="199" t="s">
        <v>91</v>
      </c>
      <c r="B53" s="55">
        <v>9900</v>
      </c>
      <c r="C53" s="55">
        <v>150</v>
      </c>
      <c r="D53" s="114">
        <v>387</v>
      </c>
      <c r="E53" s="116">
        <v>3</v>
      </c>
      <c r="F53" s="170">
        <f t="shared" si="8"/>
        <v>390</v>
      </c>
      <c r="G53" s="172"/>
      <c r="H53" s="177"/>
      <c r="I53" s="178"/>
      <c r="L53"/>
      <c r="M53"/>
    </row>
    <row r="54" spans="1:13" ht="15" thickBot="1">
      <c r="A54" s="199" t="s">
        <v>74</v>
      </c>
      <c r="B54" s="41">
        <v>1019.5</v>
      </c>
      <c r="C54" s="55">
        <v>150</v>
      </c>
      <c r="D54" s="117">
        <v>89</v>
      </c>
      <c r="E54" s="116">
        <v>0</v>
      </c>
      <c r="F54" s="170">
        <f t="shared" si="8"/>
        <v>89</v>
      </c>
      <c r="G54" s="173"/>
      <c r="H54" s="177"/>
      <c r="I54" s="178"/>
      <c r="L54"/>
      <c r="M54"/>
    </row>
    <row r="55" spans="1:13" ht="15" thickBot="1">
      <c r="A55" s="199" t="s">
        <v>63</v>
      </c>
      <c r="B55" s="55">
        <v>75000</v>
      </c>
      <c r="C55" s="55">
        <v>27000</v>
      </c>
      <c r="D55" s="128">
        <v>2707</v>
      </c>
      <c r="E55" s="166">
        <v>218</v>
      </c>
      <c r="F55" s="170">
        <f t="shared" si="8"/>
        <v>2925</v>
      </c>
      <c r="G55" s="173"/>
      <c r="H55" s="177"/>
      <c r="I55" s="178"/>
      <c r="L55"/>
      <c r="M55"/>
    </row>
    <row r="56" spans="1:13" ht="15" thickBot="1">
      <c r="A56" s="205" t="s">
        <v>80</v>
      </c>
      <c r="B56" s="55">
        <v>5325.41</v>
      </c>
      <c r="C56" s="128"/>
      <c r="D56" s="128">
        <v>950</v>
      </c>
      <c r="E56" s="166">
        <v>0</v>
      </c>
      <c r="F56" s="170">
        <f t="shared" si="8"/>
        <v>950</v>
      </c>
      <c r="G56" s="172"/>
      <c r="H56" s="177"/>
      <c r="I56" s="178"/>
      <c r="L56"/>
      <c r="M56"/>
    </row>
    <row r="57" spans="1:13">
      <c r="A57" s="215" t="s">
        <v>64</v>
      </c>
      <c r="B57" s="216">
        <f>SUM(B4:B56)</f>
        <v>8004134.5906464383</v>
      </c>
      <c r="C57" s="216">
        <f>SUM(C4:C56)</f>
        <v>2707840.77971107</v>
      </c>
      <c r="D57" s="216">
        <f>SUM(D4:D56)</f>
        <v>329879</v>
      </c>
      <c r="E57" s="216">
        <f>SUM(E4:E56)</f>
        <v>20625</v>
      </c>
      <c r="F57" s="216">
        <f>SUM(F4:F56)</f>
        <v>350504</v>
      </c>
      <c r="G57" s="174"/>
      <c r="H57" s="181"/>
      <c r="I57" s="182">
        <f>B44/F44/3</f>
        <v>6.2456140350877192</v>
      </c>
      <c r="L57"/>
      <c r="M57"/>
    </row>
    <row r="58" spans="1:13">
      <c r="A58" s="106" t="s">
        <v>65</v>
      </c>
      <c r="B58" s="24" t="e">
        <f>SUM(B8:B56)-B51-B42-B39-#REF!-B10</f>
        <v>#REF!</v>
      </c>
      <c r="C58" s="24">
        <f>SUM(C8:C56)</f>
        <v>984568.89999999991</v>
      </c>
      <c r="D58" s="24">
        <f>SUM(D8:D56)</f>
        <v>61721</v>
      </c>
      <c r="E58" s="24">
        <f>SUM(E8:E56)</f>
        <v>2544</v>
      </c>
      <c r="F58" s="126" t="e">
        <f>SUM(F8:F56)-F42-F39-F51-F10-#REF!</f>
        <v>#REF!</v>
      </c>
      <c r="G58" s="126"/>
      <c r="H58" s="156"/>
      <c r="I58" s="80">
        <f>B46/F46/3</f>
        <v>8.708720868291385</v>
      </c>
      <c r="L58"/>
      <c r="M58"/>
    </row>
    <row r="59" spans="1:13">
      <c r="A59"/>
      <c r="B59"/>
      <c r="C59"/>
      <c r="D59"/>
      <c r="E59"/>
      <c r="F59"/>
      <c r="G59"/>
      <c r="H59"/>
      <c r="L59"/>
      <c r="M59"/>
    </row>
    <row r="60" spans="1:13">
      <c r="A60"/>
      <c r="B60"/>
      <c r="C60"/>
      <c r="D60"/>
      <c r="E60"/>
      <c r="F60"/>
      <c r="G60"/>
      <c r="H60"/>
      <c r="L60"/>
      <c r="M60"/>
    </row>
    <row r="61" spans="1:13">
      <c r="A61"/>
      <c r="B61"/>
      <c r="C61"/>
      <c r="D61"/>
      <c r="E61"/>
      <c r="F61"/>
      <c r="G61"/>
      <c r="H61"/>
      <c r="L61"/>
      <c r="M61"/>
    </row>
    <row r="62" spans="1:13">
      <c r="A62"/>
      <c r="B62"/>
      <c r="C62"/>
      <c r="D62"/>
      <c r="E62"/>
      <c r="F62"/>
      <c r="G62"/>
      <c r="H62"/>
      <c r="L62"/>
      <c r="M62"/>
    </row>
    <row r="63" spans="1:13">
      <c r="A63"/>
      <c r="B63"/>
      <c r="C63"/>
      <c r="D63"/>
      <c r="E63"/>
      <c r="F63"/>
      <c r="G63"/>
      <c r="H63"/>
      <c r="L63"/>
      <c r="M63"/>
    </row>
    <row r="64" spans="1:13">
      <c r="A64"/>
      <c r="B64"/>
      <c r="C64"/>
      <c r="D64"/>
      <c r="E64"/>
      <c r="F64"/>
      <c r="G64"/>
      <c r="H64"/>
      <c r="L64"/>
      <c r="M64"/>
    </row>
    <row r="65" spans="1:13">
      <c r="A65"/>
      <c r="B65"/>
      <c r="C65"/>
      <c r="D65"/>
      <c r="E65"/>
      <c r="F65"/>
      <c r="G65"/>
      <c r="H65"/>
      <c r="L65"/>
      <c r="M65"/>
    </row>
    <row r="66" spans="1:13">
      <c r="A66"/>
      <c r="B66"/>
      <c r="C66"/>
      <c r="D66"/>
      <c r="E66"/>
      <c r="F66"/>
      <c r="G66"/>
      <c r="H66"/>
      <c r="L66"/>
      <c r="M66"/>
    </row>
    <row r="67" spans="1:13">
      <c r="A67"/>
      <c r="B67"/>
      <c r="C67"/>
      <c r="D67"/>
      <c r="E67"/>
      <c r="F67"/>
      <c r="G67"/>
      <c r="H67"/>
      <c r="L67"/>
      <c r="M67"/>
    </row>
    <row r="68" spans="1:13">
      <c r="A68"/>
      <c r="B68"/>
      <c r="C68"/>
      <c r="D68"/>
      <c r="E68"/>
      <c r="F68"/>
      <c r="G68"/>
      <c r="H68"/>
      <c r="L68"/>
      <c r="M68"/>
    </row>
    <row r="69" spans="1:13">
      <c r="A69"/>
      <c r="B69"/>
      <c r="C69"/>
      <c r="D69"/>
      <c r="E69"/>
      <c r="F69"/>
      <c r="G69"/>
      <c r="H69"/>
      <c r="L69"/>
      <c r="M69"/>
    </row>
    <row r="70" spans="1:13">
      <c r="A70"/>
      <c r="B70"/>
      <c r="C70"/>
      <c r="D70"/>
      <c r="E70"/>
      <c r="F70"/>
      <c r="G70"/>
      <c r="H70"/>
      <c r="L70"/>
      <c r="M70"/>
    </row>
    <row r="71" spans="1:13">
      <c r="A71"/>
      <c r="B71"/>
      <c r="C71"/>
      <c r="D71"/>
      <c r="E71"/>
      <c r="F71"/>
      <c r="G71"/>
      <c r="H71"/>
      <c r="L71"/>
      <c r="M71"/>
    </row>
    <row r="72" spans="1:13">
      <c r="A72"/>
      <c r="B72"/>
      <c r="C72"/>
      <c r="D72"/>
      <c r="E72"/>
      <c r="F72"/>
      <c r="G72"/>
      <c r="H72"/>
      <c r="L72"/>
      <c r="M72"/>
    </row>
    <row r="73" spans="1:13">
      <c r="L73"/>
      <c r="M73"/>
    </row>
    <row r="74" spans="1:13">
      <c r="F74" s="19"/>
      <c r="G74" s="19"/>
      <c r="H74" s="157"/>
      <c r="L74"/>
      <c r="M74"/>
    </row>
    <row r="75" spans="1:13">
      <c r="L75"/>
      <c r="M75"/>
    </row>
    <row r="76" spans="1:13">
      <c r="L76"/>
      <c r="M76"/>
    </row>
    <row r="77" spans="1:13">
      <c r="L77"/>
      <c r="M77"/>
    </row>
    <row r="78" spans="1:13">
      <c r="L78"/>
      <c r="M78"/>
    </row>
    <row r="79" spans="1:13">
      <c r="L79"/>
      <c r="M79"/>
    </row>
    <row r="80" spans="1:13">
      <c r="L80"/>
      <c r="M80"/>
    </row>
    <row r="81" spans="12:13">
      <c r="L81"/>
      <c r="M81"/>
    </row>
    <row r="82" spans="12:13">
      <c r="L82"/>
      <c r="M82"/>
    </row>
    <row r="83" spans="12:13">
      <c r="L83"/>
      <c r="M83"/>
    </row>
    <row r="84" spans="12:13">
      <c r="L84"/>
      <c r="M84"/>
    </row>
    <row r="85" spans="12:13">
      <c r="L85"/>
      <c r="M85"/>
    </row>
    <row r="86" spans="12:13">
      <c r="L86"/>
      <c r="M86"/>
    </row>
    <row r="87" spans="12:13">
      <c r="L87"/>
      <c r="M87"/>
    </row>
    <row r="88" spans="12:13">
      <c r="L88"/>
      <c r="M88"/>
    </row>
    <row r="89" spans="12:13">
      <c r="L89"/>
      <c r="M89"/>
    </row>
    <row r="90" spans="12:13">
      <c r="L90"/>
      <c r="M90"/>
    </row>
    <row r="91" spans="12:13">
      <c r="L91"/>
      <c r="M91"/>
    </row>
    <row r="92" spans="12:13">
      <c r="L92"/>
      <c r="M92"/>
    </row>
    <row r="93" spans="12:13">
      <c r="L93"/>
      <c r="M93"/>
    </row>
    <row r="94" spans="12:13">
      <c r="L94"/>
      <c r="M94"/>
    </row>
    <row r="95" spans="12:13">
      <c r="L95"/>
      <c r="M95"/>
    </row>
    <row r="96" spans="12:13">
      <c r="L96"/>
      <c r="M96"/>
    </row>
    <row r="97" spans="12:13">
      <c r="L97"/>
      <c r="M97"/>
    </row>
    <row r="98" spans="12:13">
      <c r="L98"/>
      <c r="M98"/>
    </row>
    <row r="99" spans="12:13">
      <c r="L99"/>
      <c r="M99"/>
    </row>
  </sheetData>
  <sortState xmlns:xlrd2="http://schemas.microsoft.com/office/spreadsheetml/2017/richdata2" ref="A8:I56">
    <sortCondition ref="A8"/>
  </sortState>
  <mergeCells count="2">
    <mergeCell ref="A1:F1"/>
    <mergeCell ref="D2:F2"/>
  </mergeCells>
  <hyperlinks>
    <hyperlink ref="A10" r:id="rId1" xr:uid="{00000000-0004-0000-0E00-000000000000}"/>
  </hyperlinks>
  <pageMargins left="0.7" right="0.7" top="0.75" bottom="0.75" header="0.3" footer="0.3"/>
  <pageSetup orientation="portrait" horizontalDpi="300" verticalDpi="300"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86"/>
  <sheetViews>
    <sheetView topLeftCell="A44" zoomScale="110" zoomScaleNormal="110" workbookViewId="0">
      <selection activeCell="I48" sqref="I48"/>
    </sheetView>
  </sheetViews>
  <sheetFormatPr defaultRowHeight="14.5"/>
  <cols>
    <col min="1" max="1" width="21.453125" style="103" customWidth="1"/>
    <col min="2" max="2" width="25.81640625" style="26" bestFit="1" customWidth="1"/>
    <col min="3" max="3" width="23.453125" style="26" customWidth="1"/>
    <col min="4" max="4" width="16.1796875" style="27" bestFit="1" customWidth="1"/>
    <col min="5" max="5" width="15.26953125" style="27" bestFit="1" customWidth="1"/>
    <col min="6" max="7" width="12.26953125" style="26" customWidth="1"/>
    <col min="8" max="8" width="12.26953125" style="159" customWidth="1"/>
    <col min="9" max="9" width="13.453125" customWidth="1"/>
    <col min="10" max="10" width="12.26953125" bestFit="1" customWidth="1"/>
    <col min="11" max="11" width="37.26953125" customWidth="1"/>
    <col min="12" max="12" width="25.453125" style="94" customWidth="1"/>
    <col min="13" max="13" width="19" style="94" customWidth="1"/>
    <col min="14" max="14" width="18.816406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  <col min="16384" max="16384" width="9.1796875" customWidth="1"/>
  </cols>
  <sheetData>
    <row r="1" spans="1:13">
      <c r="A1" s="348" t="s">
        <v>0</v>
      </c>
      <c r="B1" s="349"/>
      <c r="C1" s="349"/>
      <c r="D1" s="349"/>
      <c r="E1" s="349"/>
      <c r="F1" s="350"/>
      <c r="G1" s="222"/>
      <c r="H1" s="155"/>
    </row>
    <row r="2" spans="1:13">
      <c r="A2" s="296"/>
      <c r="B2" s="296"/>
      <c r="C2" s="296"/>
      <c r="D2" s="351" t="s">
        <v>1</v>
      </c>
      <c r="E2" s="351"/>
      <c r="F2" s="351"/>
      <c r="G2" s="222"/>
      <c r="H2" s="155"/>
    </row>
    <row r="3" spans="1:13" ht="15" thickBot="1">
      <c r="A3" s="352" t="s">
        <v>2</v>
      </c>
      <c r="B3" s="353" t="s">
        <v>3</v>
      </c>
      <c r="C3" s="354" t="s">
        <v>4</v>
      </c>
      <c r="D3" s="355" t="s">
        <v>5</v>
      </c>
      <c r="E3" s="356" t="s">
        <v>6</v>
      </c>
      <c r="F3" s="354" t="s">
        <v>7</v>
      </c>
      <c r="G3" s="223"/>
      <c r="H3" s="175" t="s">
        <v>86</v>
      </c>
      <c r="I3" s="176" t="s">
        <v>87</v>
      </c>
      <c r="L3"/>
      <c r="M3"/>
    </row>
    <row r="4" spans="1:13" ht="15" thickBot="1">
      <c r="A4" s="305" t="s">
        <v>9</v>
      </c>
      <c r="B4" s="357">
        <v>779342.75</v>
      </c>
      <c r="C4" s="357">
        <v>197093.12</v>
      </c>
      <c r="D4" s="358">
        <v>24932</v>
      </c>
      <c r="E4" s="358">
        <v>4237</v>
      </c>
      <c r="F4" s="359">
        <f>D4+E4</f>
        <v>29169</v>
      </c>
      <c r="G4" s="168"/>
      <c r="H4" s="177">
        <f t="shared" ref="H4:H12" si="0">F4-G4</f>
        <v>29169</v>
      </c>
      <c r="I4" s="178">
        <f>B4/F4/3</f>
        <v>8.9060618007702246</v>
      </c>
      <c r="L4"/>
      <c r="M4"/>
    </row>
    <row r="5" spans="1:13" ht="15" thickBot="1">
      <c r="A5" s="305" t="s">
        <v>11</v>
      </c>
      <c r="B5" s="357">
        <v>2488876.39</v>
      </c>
      <c r="C5" s="357">
        <v>1138972.0900000001</v>
      </c>
      <c r="D5" s="358">
        <v>86077</v>
      </c>
      <c r="E5" s="358">
        <v>10851</v>
      </c>
      <c r="F5" s="359">
        <f>D5+E5</f>
        <v>96928</v>
      </c>
      <c r="G5" s="168"/>
      <c r="H5" s="177">
        <f t="shared" si="0"/>
        <v>96928</v>
      </c>
      <c r="I5" s="178">
        <f>B5/F5/3</f>
        <v>8.5591930436337638</v>
      </c>
      <c r="L5"/>
      <c r="M5"/>
    </row>
    <row r="6" spans="1:13" ht="15" thickBot="1">
      <c r="A6" s="305" t="s">
        <v>13</v>
      </c>
      <c r="B6" s="360">
        <v>1464420</v>
      </c>
      <c r="C6" s="357">
        <v>586644</v>
      </c>
      <c r="D6" s="357">
        <v>74920</v>
      </c>
      <c r="E6" s="357">
        <v>605</v>
      </c>
      <c r="F6" s="359">
        <f t="shared" ref="F6:F17" si="1">D6+E6</f>
        <v>75525</v>
      </c>
      <c r="G6" s="168"/>
      <c r="H6" s="177">
        <f t="shared" si="0"/>
        <v>75525</v>
      </c>
      <c r="I6" s="178">
        <f>B6/F6/3</f>
        <v>6.4632903012247596</v>
      </c>
      <c r="L6"/>
      <c r="M6"/>
    </row>
    <row r="7" spans="1:13" ht="16.5" customHeight="1" thickBot="1">
      <c r="A7" s="305" t="s">
        <v>82</v>
      </c>
      <c r="B7" s="360">
        <v>1779934</v>
      </c>
      <c r="C7" s="357">
        <v>210299</v>
      </c>
      <c r="D7" s="357">
        <v>72468</v>
      </c>
      <c r="E7" s="357">
        <v>1892</v>
      </c>
      <c r="F7" s="359">
        <f t="shared" si="1"/>
        <v>74360</v>
      </c>
      <c r="G7" s="168"/>
      <c r="H7" s="177">
        <f t="shared" si="0"/>
        <v>74360</v>
      </c>
      <c r="I7" s="236">
        <f>B7/F7/3</f>
        <v>7.9789044289044284</v>
      </c>
      <c r="L7"/>
      <c r="M7"/>
    </row>
    <row r="8" spans="1:13" ht="15" thickBot="1">
      <c r="A8" s="305" t="s">
        <v>16</v>
      </c>
      <c r="B8" s="360">
        <v>1751</v>
      </c>
      <c r="C8" s="360">
        <v>541</v>
      </c>
      <c r="D8" s="360">
        <v>385</v>
      </c>
      <c r="E8" s="360">
        <v>22</v>
      </c>
      <c r="F8" s="359">
        <f t="shared" si="1"/>
        <v>407</v>
      </c>
      <c r="G8" s="168"/>
      <c r="H8" s="177">
        <f t="shared" si="0"/>
        <v>407</v>
      </c>
      <c r="I8" s="179">
        <f t="shared" ref="I8:I13" si="2">B8/F8/3</f>
        <v>1.434070434070434</v>
      </c>
      <c r="L8"/>
      <c r="M8"/>
    </row>
    <row r="9" spans="1:13" ht="15.75" customHeight="1" thickBot="1">
      <c r="A9" s="323" t="s">
        <v>95</v>
      </c>
      <c r="B9" s="360">
        <v>13259</v>
      </c>
      <c r="C9" s="360">
        <v>2500</v>
      </c>
      <c r="D9" s="357">
        <v>450</v>
      </c>
      <c r="E9" s="357">
        <v>0</v>
      </c>
      <c r="F9" s="359">
        <f>D9+E9</f>
        <v>450</v>
      </c>
      <c r="G9" s="169"/>
      <c r="H9" s="177">
        <f t="shared" si="0"/>
        <v>450</v>
      </c>
      <c r="I9" s="178">
        <f t="shared" si="2"/>
        <v>9.8214814814814826</v>
      </c>
      <c r="L9"/>
      <c r="M9"/>
    </row>
    <row r="10" spans="1:13" ht="15" thickBot="1">
      <c r="A10" s="311" t="s">
        <v>19</v>
      </c>
      <c r="B10" s="360">
        <v>5552</v>
      </c>
      <c r="C10" s="357">
        <v>1022</v>
      </c>
      <c r="D10" s="360">
        <v>81</v>
      </c>
      <c r="E10" s="357">
        <v>0</v>
      </c>
      <c r="F10" s="359">
        <f>D10+E10</f>
        <v>81</v>
      </c>
      <c r="G10" s="168"/>
      <c r="H10" s="177">
        <f t="shared" si="0"/>
        <v>81</v>
      </c>
      <c r="I10" s="178">
        <f t="shared" si="2"/>
        <v>22.847736625514404</v>
      </c>
      <c r="L10"/>
      <c r="M10"/>
    </row>
    <row r="11" spans="1:13" ht="15" thickBot="1">
      <c r="A11" s="305" t="s">
        <v>23</v>
      </c>
      <c r="B11" s="360">
        <v>214205.13</v>
      </c>
      <c r="C11" s="361">
        <v>125508.91</v>
      </c>
      <c r="D11" s="357">
        <v>8246</v>
      </c>
      <c r="E11" s="357">
        <v>49</v>
      </c>
      <c r="F11" s="359">
        <f t="shared" si="1"/>
        <v>8295</v>
      </c>
      <c r="G11" s="168"/>
      <c r="H11" s="177">
        <f t="shared" si="0"/>
        <v>8295</v>
      </c>
      <c r="I11" s="178">
        <f t="shared" si="2"/>
        <v>8.6078010849909585</v>
      </c>
      <c r="L11"/>
      <c r="M11"/>
    </row>
    <row r="12" spans="1:13" ht="15" thickBot="1">
      <c r="A12" s="323" t="s">
        <v>107</v>
      </c>
      <c r="B12" s="357">
        <v>16200</v>
      </c>
      <c r="C12" s="357">
        <v>156330</v>
      </c>
      <c r="D12" s="357">
        <v>1300</v>
      </c>
      <c r="E12" s="357">
        <v>80</v>
      </c>
      <c r="F12" s="359">
        <f t="shared" si="1"/>
        <v>1380</v>
      </c>
      <c r="G12" s="169"/>
      <c r="H12" s="177">
        <f t="shared" si="0"/>
        <v>1380</v>
      </c>
      <c r="I12" s="178">
        <f t="shared" si="2"/>
        <v>3.9130434782608696</v>
      </c>
      <c r="L12"/>
      <c r="M12"/>
    </row>
    <row r="13" spans="1:13" ht="15" thickBot="1">
      <c r="A13" s="323" t="s">
        <v>98</v>
      </c>
      <c r="B13" s="357">
        <v>46720</v>
      </c>
      <c r="C13" s="357">
        <v>2966</v>
      </c>
      <c r="D13" s="357">
        <v>989</v>
      </c>
      <c r="E13" s="357">
        <v>8</v>
      </c>
      <c r="F13" s="359">
        <f t="shared" si="1"/>
        <v>997</v>
      </c>
      <c r="G13" s="168"/>
      <c r="H13" s="177"/>
      <c r="I13" s="236">
        <f t="shared" si="2"/>
        <v>15.620193915078568</v>
      </c>
      <c r="L13"/>
      <c r="M13"/>
    </row>
    <row r="14" spans="1:13" ht="15" thickBot="1">
      <c r="A14" s="305" t="s">
        <v>24</v>
      </c>
      <c r="B14" s="360">
        <v>1652.88</v>
      </c>
      <c r="C14" s="357">
        <v>0</v>
      </c>
      <c r="D14" s="357">
        <v>7</v>
      </c>
      <c r="E14" s="357">
        <v>5</v>
      </c>
      <c r="F14" s="359">
        <f t="shared" si="1"/>
        <v>12</v>
      </c>
      <c r="G14" s="168"/>
      <c r="H14" s="177">
        <f>F14-G14</f>
        <v>12</v>
      </c>
      <c r="I14" s="178">
        <f>B14/F14/3</f>
        <v>45.913333333333334</v>
      </c>
      <c r="L14"/>
      <c r="M14"/>
    </row>
    <row r="15" spans="1:13" ht="15" thickBot="1">
      <c r="A15" s="305" t="s">
        <v>66</v>
      </c>
      <c r="B15" s="360"/>
      <c r="C15" s="357"/>
      <c r="D15" s="357"/>
      <c r="E15" s="357"/>
      <c r="F15" s="359">
        <f t="shared" si="1"/>
        <v>0</v>
      </c>
      <c r="G15" s="170"/>
      <c r="H15" s="177">
        <f>F15-G15</f>
        <v>0</v>
      </c>
      <c r="I15" s="178"/>
      <c r="L15"/>
      <c r="M15"/>
    </row>
    <row r="16" spans="1:13" ht="15" thickBot="1">
      <c r="A16" s="305" t="s">
        <v>28</v>
      </c>
      <c r="B16" s="360">
        <v>3122</v>
      </c>
      <c r="C16" s="362">
        <v>0</v>
      </c>
      <c r="D16" s="357">
        <v>43</v>
      </c>
      <c r="E16" s="357">
        <v>21</v>
      </c>
      <c r="F16" s="359">
        <f t="shared" si="1"/>
        <v>64</v>
      </c>
      <c r="G16" s="170"/>
      <c r="H16" s="177">
        <f>F16-G16</f>
        <v>64</v>
      </c>
      <c r="I16" s="178">
        <f>B16/F16/3</f>
        <v>16.260416666666668</v>
      </c>
      <c r="L16"/>
      <c r="M16"/>
    </row>
    <row r="17" spans="1:13" ht="15" thickBot="1">
      <c r="A17" s="305" t="s">
        <v>106</v>
      </c>
      <c r="B17" s="360">
        <v>12543</v>
      </c>
      <c r="C17" s="357">
        <v>1480.64</v>
      </c>
      <c r="D17" s="357">
        <v>764</v>
      </c>
      <c r="E17" s="357"/>
      <c r="F17" s="359">
        <f t="shared" si="1"/>
        <v>764</v>
      </c>
      <c r="G17" s="170"/>
      <c r="H17" s="177"/>
      <c r="I17" s="178">
        <f t="shared" ref="I17:I45" si="3">B17/F17/3</f>
        <v>5.4725130890052354</v>
      </c>
      <c r="L17"/>
      <c r="M17"/>
    </row>
    <row r="18" spans="1:13" ht="15" thickBot="1">
      <c r="A18" s="305" t="s">
        <v>29</v>
      </c>
      <c r="B18" s="360">
        <v>6210</v>
      </c>
      <c r="C18" s="357">
        <v>0</v>
      </c>
      <c r="D18" s="357">
        <v>356</v>
      </c>
      <c r="E18" s="357">
        <v>7</v>
      </c>
      <c r="F18" s="359">
        <f t="shared" ref="F18:F58" si="4">D18+E18</f>
        <v>363</v>
      </c>
      <c r="G18" s="170"/>
      <c r="H18" s="177">
        <f t="shared" ref="H18:H23" si="5">F18-G18</f>
        <v>363</v>
      </c>
      <c r="I18" s="178">
        <f t="shared" si="3"/>
        <v>5.7024793388429744</v>
      </c>
      <c r="L18"/>
      <c r="M18"/>
    </row>
    <row r="19" spans="1:13" ht="15" thickBot="1">
      <c r="A19" s="305" t="s">
        <v>33</v>
      </c>
      <c r="B19" s="360">
        <v>49957.21</v>
      </c>
      <c r="C19" s="357">
        <v>0</v>
      </c>
      <c r="D19" s="357">
        <v>3329</v>
      </c>
      <c r="E19" s="357">
        <v>1</v>
      </c>
      <c r="F19" s="359">
        <f t="shared" si="4"/>
        <v>3330</v>
      </c>
      <c r="G19" s="170"/>
      <c r="H19" s="177">
        <f t="shared" si="5"/>
        <v>3330</v>
      </c>
      <c r="I19" s="178">
        <f t="shared" si="3"/>
        <v>5.0007217217217219</v>
      </c>
      <c r="L19"/>
      <c r="M19"/>
    </row>
    <row r="20" spans="1:13" ht="15" thickBot="1">
      <c r="A20" s="305" t="s">
        <v>34</v>
      </c>
      <c r="B20" s="360">
        <v>11758</v>
      </c>
      <c r="C20" s="357">
        <v>500</v>
      </c>
      <c r="D20" s="357">
        <v>470</v>
      </c>
      <c r="E20" s="357">
        <v>8</v>
      </c>
      <c r="F20" s="359">
        <f t="shared" si="4"/>
        <v>478</v>
      </c>
      <c r="G20" s="170"/>
      <c r="H20" s="177">
        <f t="shared" si="5"/>
        <v>478</v>
      </c>
      <c r="I20" s="178">
        <f t="shared" si="3"/>
        <v>8.1994421199442122</v>
      </c>
      <c r="L20"/>
      <c r="M20"/>
    </row>
    <row r="21" spans="1:13" ht="15" thickBot="1">
      <c r="A21" s="305" t="s">
        <v>85</v>
      </c>
      <c r="B21" s="360">
        <v>4500</v>
      </c>
      <c r="C21" s="357">
        <v>1000</v>
      </c>
      <c r="D21" s="357">
        <v>218</v>
      </c>
      <c r="E21" s="357">
        <v>0</v>
      </c>
      <c r="F21" s="359">
        <f t="shared" si="4"/>
        <v>218</v>
      </c>
      <c r="G21" s="170"/>
      <c r="H21" s="177">
        <f t="shared" si="5"/>
        <v>218</v>
      </c>
      <c r="I21" s="180">
        <f t="shared" si="3"/>
        <v>6.8807339449541276</v>
      </c>
      <c r="L21"/>
      <c r="M21"/>
    </row>
    <row r="22" spans="1:13" ht="15" thickBot="1">
      <c r="A22" s="305" t="s">
        <v>35</v>
      </c>
      <c r="B22" s="360">
        <v>3100</v>
      </c>
      <c r="C22" s="357">
        <v>0</v>
      </c>
      <c r="D22" s="357">
        <v>207</v>
      </c>
      <c r="E22" s="357">
        <v>4</v>
      </c>
      <c r="F22" s="359">
        <f t="shared" si="4"/>
        <v>211</v>
      </c>
      <c r="G22" s="170"/>
      <c r="H22" s="177">
        <f t="shared" si="5"/>
        <v>211</v>
      </c>
      <c r="I22" s="179">
        <f t="shared" si="3"/>
        <v>4.8973143759873619</v>
      </c>
      <c r="L22"/>
      <c r="M22"/>
    </row>
    <row r="23" spans="1:13" ht="15" thickBot="1">
      <c r="A23" s="305" t="s">
        <v>103</v>
      </c>
      <c r="B23" s="360">
        <v>2454</v>
      </c>
      <c r="C23" s="357">
        <v>430</v>
      </c>
      <c r="D23" s="357">
        <v>150</v>
      </c>
      <c r="E23" s="357">
        <v>0</v>
      </c>
      <c r="F23" s="359">
        <f t="shared" si="4"/>
        <v>150</v>
      </c>
      <c r="G23" s="170"/>
      <c r="H23" s="177">
        <f t="shared" si="5"/>
        <v>150</v>
      </c>
      <c r="I23" s="178">
        <f t="shared" si="3"/>
        <v>5.4533333333333331</v>
      </c>
      <c r="L23"/>
      <c r="M23"/>
    </row>
    <row r="24" spans="1:13" ht="15" thickBot="1">
      <c r="A24" s="305" t="s">
        <v>100</v>
      </c>
      <c r="B24" s="360">
        <v>0</v>
      </c>
      <c r="C24" s="357">
        <v>0</v>
      </c>
      <c r="D24" s="357">
        <v>0</v>
      </c>
      <c r="E24" s="357">
        <v>0</v>
      </c>
      <c r="F24" s="359">
        <f t="shared" si="4"/>
        <v>0</v>
      </c>
      <c r="G24" s="170"/>
      <c r="H24" s="177"/>
      <c r="I24" s="179"/>
      <c r="L24"/>
      <c r="M24"/>
    </row>
    <row r="25" spans="1:13" ht="15" thickBot="1">
      <c r="A25" s="305" t="s">
        <v>36</v>
      </c>
      <c r="B25" s="360">
        <v>108266.86</v>
      </c>
      <c r="C25" s="357">
        <v>55265</v>
      </c>
      <c r="D25" s="357">
        <v>4035</v>
      </c>
      <c r="E25" s="357">
        <v>140</v>
      </c>
      <c r="F25" s="359">
        <f t="shared" si="4"/>
        <v>4175</v>
      </c>
      <c r="G25" s="170"/>
      <c r="H25" s="177">
        <f t="shared" ref="H25:H45" si="6">F25-G25</f>
        <v>4175</v>
      </c>
      <c r="I25" s="178">
        <f t="shared" si="3"/>
        <v>8.644060678642715</v>
      </c>
      <c r="L25"/>
      <c r="M25"/>
    </row>
    <row r="26" spans="1:13" ht="15" thickBot="1">
      <c r="A26" s="305" t="s">
        <v>101</v>
      </c>
      <c r="B26" s="360">
        <v>552</v>
      </c>
      <c r="C26" s="357">
        <v>0</v>
      </c>
      <c r="D26" s="357">
        <v>47</v>
      </c>
      <c r="E26" s="357">
        <v>7</v>
      </c>
      <c r="F26" s="359">
        <f t="shared" si="4"/>
        <v>54</v>
      </c>
      <c r="G26" s="170"/>
      <c r="H26" s="177">
        <f t="shared" si="6"/>
        <v>54</v>
      </c>
      <c r="I26" s="178">
        <f t="shared" si="3"/>
        <v>3.407407407407407</v>
      </c>
      <c r="L26"/>
      <c r="M26"/>
    </row>
    <row r="27" spans="1:13" ht="15" thickBot="1">
      <c r="A27" s="323" t="s">
        <v>69</v>
      </c>
      <c r="B27" s="360">
        <v>12860</v>
      </c>
      <c r="C27" s="357">
        <v>2510</v>
      </c>
      <c r="D27" s="357">
        <v>428</v>
      </c>
      <c r="E27" s="357">
        <v>0</v>
      </c>
      <c r="F27" s="359">
        <f t="shared" si="4"/>
        <v>428</v>
      </c>
      <c r="G27" s="169"/>
      <c r="H27" s="177">
        <f t="shared" si="6"/>
        <v>428</v>
      </c>
      <c r="I27" s="178">
        <f t="shared" si="3"/>
        <v>10.015576323987538</v>
      </c>
      <c r="L27"/>
      <c r="M27"/>
    </row>
    <row r="28" spans="1:13" ht="15" thickBot="1">
      <c r="A28" s="323" t="s">
        <v>37</v>
      </c>
      <c r="B28" s="357">
        <v>20430</v>
      </c>
      <c r="C28" s="357">
        <v>3800</v>
      </c>
      <c r="D28" s="357">
        <v>760</v>
      </c>
      <c r="E28" s="357">
        <v>0</v>
      </c>
      <c r="F28" s="359">
        <f t="shared" si="4"/>
        <v>760</v>
      </c>
      <c r="G28" s="169"/>
      <c r="H28" s="177">
        <f t="shared" si="6"/>
        <v>760</v>
      </c>
      <c r="I28" s="237">
        <f t="shared" si="3"/>
        <v>8.9605263157894743</v>
      </c>
      <c r="L28"/>
      <c r="M28"/>
    </row>
    <row r="29" spans="1:13" ht="15" thickBot="1">
      <c r="A29" s="323" t="s">
        <v>38</v>
      </c>
      <c r="B29" s="363">
        <v>5600</v>
      </c>
      <c r="C29" s="357">
        <v>7000</v>
      </c>
      <c r="D29" s="357">
        <v>540</v>
      </c>
      <c r="E29" s="357">
        <v>20</v>
      </c>
      <c r="F29" s="359">
        <f t="shared" si="4"/>
        <v>560</v>
      </c>
      <c r="G29" s="169"/>
      <c r="H29" s="177">
        <f t="shared" si="6"/>
        <v>560</v>
      </c>
      <c r="I29" s="178">
        <f t="shared" si="3"/>
        <v>3.3333333333333335</v>
      </c>
      <c r="L29"/>
      <c r="M29"/>
    </row>
    <row r="30" spans="1:13" ht="15" thickBot="1">
      <c r="A30" s="323" t="s">
        <v>94</v>
      </c>
      <c r="B30" s="357">
        <f>5400</f>
        <v>5400</v>
      </c>
      <c r="C30" s="357">
        <v>0</v>
      </c>
      <c r="D30" s="357">
        <v>619</v>
      </c>
      <c r="E30" s="357">
        <v>19</v>
      </c>
      <c r="F30" s="359">
        <f t="shared" si="4"/>
        <v>638</v>
      </c>
      <c r="G30" s="169"/>
      <c r="H30" s="177">
        <f t="shared" si="6"/>
        <v>638</v>
      </c>
      <c r="I30" s="237">
        <f t="shared" si="3"/>
        <v>2.8213166144200628</v>
      </c>
      <c r="L30"/>
      <c r="M30"/>
    </row>
    <row r="31" spans="1:13" ht="15" thickBot="1">
      <c r="A31" s="305" t="s">
        <v>39</v>
      </c>
      <c r="B31" s="360">
        <v>2080</v>
      </c>
      <c r="C31" s="357">
        <v>700</v>
      </c>
      <c r="D31" s="357">
        <v>100</v>
      </c>
      <c r="E31" s="357">
        <v>20</v>
      </c>
      <c r="F31" s="359">
        <f t="shared" si="4"/>
        <v>120</v>
      </c>
      <c r="G31" s="169"/>
      <c r="H31" s="177">
        <f t="shared" si="6"/>
        <v>120</v>
      </c>
      <c r="I31" s="178">
        <f t="shared" si="3"/>
        <v>5.7777777777777777</v>
      </c>
      <c r="L31"/>
      <c r="M31"/>
    </row>
    <row r="32" spans="1:13" ht="15" thickBot="1">
      <c r="A32" s="305" t="s">
        <v>41</v>
      </c>
      <c r="B32" s="360">
        <v>7000</v>
      </c>
      <c r="C32" s="357">
        <v>0</v>
      </c>
      <c r="D32" s="357">
        <v>0</v>
      </c>
      <c r="E32" s="357">
        <v>45</v>
      </c>
      <c r="F32" s="359">
        <f t="shared" si="4"/>
        <v>45</v>
      </c>
      <c r="G32" s="169"/>
      <c r="H32" s="177">
        <f t="shared" si="6"/>
        <v>45</v>
      </c>
      <c r="I32" s="178">
        <f t="shared" si="3"/>
        <v>51.851851851851848</v>
      </c>
      <c r="L32"/>
      <c r="M32"/>
    </row>
    <row r="33" spans="1:13" ht="15" thickBot="1">
      <c r="A33" s="305" t="s">
        <v>102</v>
      </c>
      <c r="B33" s="360">
        <v>13749.2</v>
      </c>
      <c r="C33" s="357">
        <v>8130</v>
      </c>
      <c r="D33" s="357">
        <v>461</v>
      </c>
      <c r="E33" s="357">
        <v>0</v>
      </c>
      <c r="F33" s="359">
        <f t="shared" si="4"/>
        <v>461</v>
      </c>
      <c r="G33" s="169"/>
      <c r="H33" s="177">
        <f t="shared" si="6"/>
        <v>461</v>
      </c>
      <c r="I33" s="178">
        <f t="shared" si="3"/>
        <v>9.941576283441794</v>
      </c>
      <c r="L33"/>
      <c r="M33"/>
    </row>
    <row r="34" spans="1:13" ht="15" thickBot="1">
      <c r="A34" s="305" t="s">
        <v>75</v>
      </c>
      <c r="B34" s="360">
        <v>25830</v>
      </c>
      <c r="C34" s="357">
        <v>11000</v>
      </c>
      <c r="D34" s="357">
        <v>1350</v>
      </c>
      <c r="E34" s="357">
        <v>0</v>
      </c>
      <c r="F34" s="359">
        <f t="shared" si="4"/>
        <v>1350</v>
      </c>
      <c r="G34" s="169"/>
      <c r="H34" s="177">
        <f t="shared" si="6"/>
        <v>1350</v>
      </c>
      <c r="I34" s="178">
        <f t="shared" si="3"/>
        <v>6.3777777777777773</v>
      </c>
      <c r="L34"/>
      <c r="M34"/>
    </row>
    <row r="35" spans="1:13" ht="15" thickBot="1">
      <c r="A35" s="305" t="s">
        <v>44</v>
      </c>
      <c r="B35" s="360">
        <v>8895</v>
      </c>
      <c r="C35" s="357">
        <v>0</v>
      </c>
      <c r="D35" s="357">
        <v>197</v>
      </c>
      <c r="E35" s="357">
        <v>0</v>
      </c>
      <c r="F35" s="359">
        <f t="shared" si="4"/>
        <v>197</v>
      </c>
      <c r="G35" s="169"/>
      <c r="H35" s="177">
        <f t="shared" si="6"/>
        <v>197</v>
      </c>
      <c r="I35" s="178">
        <f t="shared" si="3"/>
        <v>15.050761421319796</v>
      </c>
      <c r="L35"/>
      <c r="M35"/>
    </row>
    <row r="36" spans="1:13" ht="15" thickBot="1">
      <c r="A36" s="305" t="s">
        <v>45</v>
      </c>
      <c r="B36" s="360">
        <v>3738</v>
      </c>
      <c r="C36" s="357">
        <v>0</v>
      </c>
      <c r="D36" s="357">
        <v>123</v>
      </c>
      <c r="E36" s="357">
        <v>0</v>
      </c>
      <c r="F36" s="359">
        <f t="shared" si="4"/>
        <v>123</v>
      </c>
      <c r="G36" s="169"/>
      <c r="H36" s="177">
        <f t="shared" si="6"/>
        <v>123</v>
      </c>
      <c r="I36" s="180">
        <f t="shared" si="3"/>
        <v>10.130081300813009</v>
      </c>
      <c r="L36"/>
      <c r="M36"/>
    </row>
    <row r="37" spans="1:13" ht="15" thickBot="1">
      <c r="A37" s="305" t="s">
        <v>76</v>
      </c>
      <c r="B37" s="360">
        <v>3632</v>
      </c>
      <c r="C37" s="357">
        <v>0</v>
      </c>
      <c r="D37" s="357">
        <v>141</v>
      </c>
      <c r="E37" s="357">
        <v>26</v>
      </c>
      <c r="F37" s="359">
        <f t="shared" si="4"/>
        <v>167</v>
      </c>
      <c r="G37" s="169"/>
      <c r="H37" s="177">
        <f t="shared" si="6"/>
        <v>167</v>
      </c>
      <c r="I37" s="178">
        <f t="shared" si="3"/>
        <v>7.2495009980039917</v>
      </c>
      <c r="L37"/>
      <c r="M37"/>
    </row>
    <row r="38" spans="1:13" ht="15" thickBot="1">
      <c r="A38" s="305" t="s">
        <v>47</v>
      </c>
      <c r="B38" s="360">
        <v>53839</v>
      </c>
      <c r="C38" s="357">
        <v>17727</v>
      </c>
      <c r="D38" s="357">
        <v>1681</v>
      </c>
      <c r="E38" s="357">
        <v>9</v>
      </c>
      <c r="F38" s="359">
        <f t="shared" si="4"/>
        <v>1690</v>
      </c>
      <c r="G38" s="169"/>
      <c r="H38" s="177">
        <f t="shared" si="6"/>
        <v>1690</v>
      </c>
      <c r="I38" s="178">
        <f t="shared" si="3"/>
        <v>10.619132149901381</v>
      </c>
      <c r="L38"/>
      <c r="M38"/>
    </row>
    <row r="39" spans="1:13" ht="15" thickBot="1">
      <c r="A39" s="325" t="s">
        <v>48</v>
      </c>
      <c r="B39" s="360">
        <v>2269</v>
      </c>
      <c r="C39" s="357">
        <v>0</v>
      </c>
      <c r="D39" s="364">
        <v>74</v>
      </c>
      <c r="E39" s="364">
        <v>1</v>
      </c>
      <c r="F39" s="359">
        <f t="shared" si="4"/>
        <v>75</v>
      </c>
      <c r="G39" s="169"/>
      <c r="H39" s="177">
        <f t="shared" si="6"/>
        <v>75</v>
      </c>
      <c r="I39" s="178">
        <f t="shared" si="3"/>
        <v>10.084444444444445</v>
      </c>
      <c r="L39"/>
      <c r="M39"/>
    </row>
    <row r="40" spans="1:13" ht="15" thickBot="1">
      <c r="A40" s="305" t="s">
        <v>49</v>
      </c>
      <c r="B40" s="360">
        <v>77132</v>
      </c>
      <c r="C40" s="357">
        <v>33489</v>
      </c>
      <c r="D40" s="357">
        <v>1608</v>
      </c>
      <c r="E40" s="357">
        <v>18</v>
      </c>
      <c r="F40" s="359">
        <f t="shared" si="4"/>
        <v>1626</v>
      </c>
      <c r="G40" s="169"/>
      <c r="H40" s="177">
        <f t="shared" si="6"/>
        <v>1626</v>
      </c>
      <c r="I40" s="237">
        <f t="shared" si="3"/>
        <v>15.812218122181221</v>
      </c>
      <c r="L40"/>
      <c r="M40"/>
    </row>
    <row r="41" spans="1:13" ht="15" thickBot="1">
      <c r="A41" s="305" t="s">
        <v>97</v>
      </c>
      <c r="B41" s="365">
        <v>8074</v>
      </c>
      <c r="C41" s="366">
        <v>5782.69</v>
      </c>
      <c r="D41" s="366">
        <v>226</v>
      </c>
      <c r="E41" s="366">
        <v>0</v>
      </c>
      <c r="F41" s="359">
        <f t="shared" si="4"/>
        <v>226</v>
      </c>
      <c r="G41" s="169"/>
      <c r="H41" s="177">
        <f t="shared" si="6"/>
        <v>226</v>
      </c>
      <c r="I41" s="178">
        <f t="shared" si="3"/>
        <v>11.908554572271386</v>
      </c>
      <c r="L41"/>
      <c r="M41"/>
    </row>
    <row r="42" spans="1:13" ht="15" thickBot="1">
      <c r="A42" s="323" t="s">
        <v>77</v>
      </c>
      <c r="B42" s="367">
        <v>185953.72</v>
      </c>
      <c r="C42" s="367">
        <v>0</v>
      </c>
      <c r="D42" s="367">
        <v>5209</v>
      </c>
      <c r="E42" s="368">
        <v>367</v>
      </c>
      <c r="F42" s="359">
        <f t="shared" si="4"/>
        <v>5576</v>
      </c>
      <c r="G42" s="169"/>
      <c r="H42" s="177">
        <f t="shared" si="6"/>
        <v>5576</v>
      </c>
      <c r="I42" s="178">
        <f t="shared" si="3"/>
        <v>11.116315160210426</v>
      </c>
      <c r="L42"/>
      <c r="M42"/>
    </row>
    <row r="43" spans="1:13" ht="15" thickBot="1">
      <c r="A43" s="305" t="s">
        <v>52</v>
      </c>
      <c r="B43" s="357">
        <v>2950</v>
      </c>
      <c r="C43" s="357">
        <v>0</v>
      </c>
      <c r="D43" s="360">
        <v>120</v>
      </c>
      <c r="E43" s="360">
        <v>20</v>
      </c>
      <c r="F43" s="359">
        <f t="shared" si="4"/>
        <v>140</v>
      </c>
      <c r="G43" s="171"/>
      <c r="H43" s="177">
        <f t="shared" si="6"/>
        <v>140</v>
      </c>
      <c r="I43" s="178">
        <f t="shared" si="3"/>
        <v>7.0238095238095246</v>
      </c>
      <c r="L43"/>
      <c r="M43"/>
    </row>
    <row r="44" spans="1:13" ht="15" thickBot="1">
      <c r="A44" s="305" t="s">
        <v>104</v>
      </c>
      <c r="B44" s="357">
        <v>810</v>
      </c>
      <c r="C44" s="357"/>
      <c r="D44" s="357">
        <v>18</v>
      </c>
      <c r="E44" s="360">
        <v>0</v>
      </c>
      <c r="F44" s="359">
        <f t="shared" si="4"/>
        <v>18</v>
      </c>
      <c r="G44" s="151"/>
      <c r="H44" s="177">
        <f t="shared" si="6"/>
        <v>18</v>
      </c>
      <c r="I44" s="178">
        <f t="shared" si="3"/>
        <v>15</v>
      </c>
      <c r="L44"/>
      <c r="M44"/>
    </row>
    <row r="45" spans="1:13" s="108" customFormat="1" ht="15" thickBot="1">
      <c r="A45" s="323" t="s">
        <v>83</v>
      </c>
      <c r="B45" s="360">
        <v>6925</v>
      </c>
      <c r="C45" s="357">
        <v>0</v>
      </c>
      <c r="D45" s="357">
        <v>94</v>
      </c>
      <c r="E45" s="360"/>
      <c r="F45" s="359">
        <f t="shared" si="4"/>
        <v>94</v>
      </c>
      <c r="G45" s="174"/>
      <c r="H45" s="177">
        <f t="shared" si="6"/>
        <v>94</v>
      </c>
      <c r="I45" s="178">
        <f t="shared" si="3"/>
        <v>24.556737588652481</v>
      </c>
    </row>
    <row r="46" spans="1:13" ht="15" thickBot="1">
      <c r="A46" s="323" t="s">
        <v>96</v>
      </c>
      <c r="B46" s="369"/>
      <c r="C46" s="360"/>
      <c r="D46" s="360"/>
      <c r="E46" s="357"/>
      <c r="F46" s="359">
        <f t="shared" si="4"/>
        <v>0</v>
      </c>
      <c r="G46" s="172"/>
      <c r="H46" s="177"/>
      <c r="I46" s="178"/>
      <c r="L46"/>
      <c r="M46"/>
    </row>
    <row r="47" spans="1:13" ht="15" thickBot="1">
      <c r="A47" s="323" t="s">
        <v>53</v>
      </c>
      <c r="B47" s="369">
        <v>16525.419999999998</v>
      </c>
      <c r="C47" s="360">
        <v>10861.17</v>
      </c>
      <c r="D47" s="360">
        <v>1300</v>
      </c>
      <c r="E47" s="357">
        <v>0</v>
      </c>
      <c r="F47" s="359">
        <f t="shared" si="4"/>
        <v>1300</v>
      </c>
      <c r="G47" s="172"/>
      <c r="H47" s="177">
        <f>F47-G47</f>
        <v>1300</v>
      </c>
      <c r="I47" s="179">
        <f t="shared" ref="I47:I58" si="7">B47/F47/3</f>
        <v>4.2372871794871791</v>
      </c>
      <c r="L47"/>
      <c r="M47"/>
    </row>
    <row r="48" spans="1:13" ht="15" thickBot="1">
      <c r="A48" s="305" t="s">
        <v>54</v>
      </c>
      <c r="B48" s="360">
        <v>351002.21</v>
      </c>
      <c r="C48" s="360">
        <v>173677.36</v>
      </c>
      <c r="D48" s="360">
        <v>13651</v>
      </c>
      <c r="E48" s="357">
        <v>810</v>
      </c>
      <c r="F48" s="359">
        <f t="shared" si="4"/>
        <v>14461</v>
      </c>
      <c r="G48" s="172"/>
      <c r="H48" s="177">
        <f>F48-G48</f>
        <v>14461</v>
      </c>
      <c r="I48" s="178">
        <f t="shared" si="7"/>
        <v>8.0907777239932699</v>
      </c>
      <c r="L48"/>
      <c r="M48"/>
    </row>
    <row r="49" spans="1:13" ht="15" thickBot="1">
      <c r="A49" s="305" t="s">
        <v>55</v>
      </c>
      <c r="B49" s="360">
        <v>0</v>
      </c>
      <c r="C49" s="360">
        <v>0</v>
      </c>
      <c r="D49" s="360">
        <v>0</v>
      </c>
      <c r="E49" s="357">
        <v>0</v>
      </c>
      <c r="F49" s="359">
        <f t="shared" si="4"/>
        <v>0</v>
      </c>
      <c r="G49" s="172"/>
      <c r="H49" s="177">
        <f>F49-G49</f>
        <v>0</v>
      </c>
      <c r="I49" s="178"/>
      <c r="L49"/>
      <c r="M49"/>
    </row>
    <row r="50" spans="1:13" ht="15" thickBot="1">
      <c r="A50" s="323" t="s">
        <v>105</v>
      </c>
      <c r="B50" s="360">
        <v>5645</v>
      </c>
      <c r="C50" s="360">
        <v>35078</v>
      </c>
      <c r="D50" s="360">
        <v>128</v>
      </c>
      <c r="E50" s="357">
        <v>5</v>
      </c>
      <c r="F50" s="359">
        <f t="shared" si="4"/>
        <v>133</v>
      </c>
      <c r="G50" s="172"/>
      <c r="H50" s="177">
        <f>F50-G50</f>
        <v>133</v>
      </c>
      <c r="I50" s="178">
        <f t="shared" si="7"/>
        <v>14.147869674185465</v>
      </c>
      <c r="L50"/>
      <c r="M50"/>
    </row>
    <row r="51" spans="1:13" ht="15" thickBot="1">
      <c r="A51" s="332" t="s">
        <v>99</v>
      </c>
      <c r="B51" s="360">
        <v>16336.87</v>
      </c>
      <c r="C51" s="369">
        <v>10015.66</v>
      </c>
      <c r="D51" s="360">
        <v>550</v>
      </c>
      <c r="E51" s="357">
        <v>0</v>
      </c>
      <c r="F51" s="359">
        <f t="shared" si="4"/>
        <v>550</v>
      </c>
      <c r="G51" s="172"/>
      <c r="H51" s="177"/>
      <c r="I51" s="178">
        <f t="shared" si="7"/>
        <v>9.901133333333334</v>
      </c>
      <c r="L51"/>
      <c r="M51"/>
    </row>
    <row r="52" spans="1:13" ht="15" thickBot="1">
      <c r="A52" s="305" t="s">
        <v>59</v>
      </c>
      <c r="B52" s="360">
        <v>89266.33</v>
      </c>
      <c r="C52" s="360">
        <v>56159.39</v>
      </c>
      <c r="D52" s="360">
        <v>5875</v>
      </c>
      <c r="E52" s="357">
        <v>258</v>
      </c>
      <c r="F52" s="359">
        <f t="shared" si="4"/>
        <v>6133</v>
      </c>
      <c r="G52" s="232"/>
      <c r="H52" s="177">
        <f>F52-G52</f>
        <v>6133</v>
      </c>
      <c r="I52" s="178">
        <f t="shared" si="7"/>
        <v>4.8516946573183324</v>
      </c>
      <c r="L52"/>
      <c r="M52"/>
    </row>
    <row r="53" spans="1:13" ht="15" thickBot="1">
      <c r="A53" s="339" t="s">
        <v>73</v>
      </c>
      <c r="B53" s="360">
        <v>350186.15</v>
      </c>
      <c r="C53" s="360">
        <v>143908</v>
      </c>
      <c r="D53" s="360">
        <v>3953</v>
      </c>
      <c r="E53" s="357">
        <v>385</v>
      </c>
      <c r="F53" s="370">
        <f t="shared" si="4"/>
        <v>4338</v>
      </c>
      <c r="G53" s="240"/>
      <c r="H53" s="241">
        <f>F53-G53</f>
        <v>4338</v>
      </c>
      <c r="I53" s="179">
        <f t="shared" si="7"/>
        <v>26.908417857691717</v>
      </c>
      <c r="L53"/>
      <c r="M53"/>
    </row>
    <row r="54" spans="1:13" ht="15" thickBot="1">
      <c r="A54" s="323" t="s">
        <v>60</v>
      </c>
      <c r="B54" s="360">
        <v>23345.82</v>
      </c>
      <c r="C54" s="360">
        <v>4658.34</v>
      </c>
      <c r="D54" s="360">
        <v>669</v>
      </c>
      <c r="E54" s="357">
        <v>0</v>
      </c>
      <c r="F54" s="359">
        <f t="shared" si="4"/>
        <v>669</v>
      </c>
      <c r="G54" s="172"/>
      <c r="H54" s="177"/>
      <c r="I54" s="178">
        <f t="shared" si="7"/>
        <v>11.632197309417039</v>
      </c>
      <c r="L54"/>
      <c r="M54"/>
    </row>
    <row r="55" spans="1:13" ht="15" thickBot="1">
      <c r="A55" s="323" t="s">
        <v>91</v>
      </c>
      <c r="B55" s="360">
        <v>9000</v>
      </c>
      <c r="C55" s="360">
        <v>0</v>
      </c>
      <c r="D55" s="360">
        <v>351</v>
      </c>
      <c r="E55" s="357">
        <v>3</v>
      </c>
      <c r="F55" s="359">
        <f t="shared" si="4"/>
        <v>354</v>
      </c>
      <c r="G55" s="172"/>
      <c r="H55" s="177"/>
      <c r="I55" s="178">
        <f t="shared" si="7"/>
        <v>8.4745762711864412</v>
      </c>
      <c r="L55"/>
      <c r="M55"/>
    </row>
    <row r="56" spans="1:13" ht="15" thickBot="1">
      <c r="A56" s="323" t="s">
        <v>74</v>
      </c>
      <c r="B56" s="360">
        <v>900</v>
      </c>
      <c r="C56" s="360">
        <v>60</v>
      </c>
      <c r="D56" s="360">
        <v>79</v>
      </c>
      <c r="E56" s="357">
        <v>0</v>
      </c>
      <c r="F56" s="359">
        <f t="shared" si="4"/>
        <v>79</v>
      </c>
      <c r="G56" s="173"/>
      <c r="H56" s="177"/>
      <c r="I56" s="179">
        <f t="shared" si="7"/>
        <v>3.79746835443038</v>
      </c>
      <c r="L56"/>
      <c r="M56"/>
    </row>
    <row r="57" spans="1:13" ht="15" thickBot="1">
      <c r="A57" s="323" t="s">
        <v>63</v>
      </c>
      <c r="B57" s="360">
        <v>71000</v>
      </c>
      <c r="C57" s="360">
        <v>11000</v>
      </c>
      <c r="D57" s="360">
        <v>2684</v>
      </c>
      <c r="E57" s="357">
        <v>192</v>
      </c>
      <c r="F57" s="359">
        <f t="shared" si="4"/>
        <v>2876</v>
      </c>
      <c r="G57" s="173"/>
      <c r="H57" s="177"/>
      <c r="I57" s="178">
        <f t="shared" si="7"/>
        <v>8.229021789522486</v>
      </c>
      <c r="L57"/>
      <c r="M57"/>
    </row>
    <row r="58" spans="1:13" ht="15" thickBot="1">
      <c r="A58" s="339" t="s">
        <v>80</v>
      </c>
      <c r="B58" s="360">
        <v>3396.6</v>
      </c>
      <c r="C58" s="360">
        <v>1121.31</v>
      </c>
      <c r="D58" s="360">
        <v>264</v>
      </c>
      <c r="E58" s="357">
        <v>0</v>
      </c>
      <c r="F58" s="359">
        <f t="shared" si="4"/>
        <v>264</v>
      </c>
      <c r="G58" s="172"/>
      <c r="H58" s="177"/>
      <c r="I58" s="178">
        <f t="shared" si="7"/>
        <v>4.2886363636363631</v>
      </c>
      <c r="L58"/>
      <c r="M58"/>
    </row>
    <row r="59" spans="1:13">
      <c r="A59" s="371" t="s">
        <v>64</v>
      </c>
      <c r="B59" s="372">
        <f>SUM(B4:B58)</f>
        <v>8398147.540000001</v>
      </c>
      <c r="C59" s="372">
        <f>SUM(C4:C58)</f>
        <v>3017229.68</v>
      </c>
      <c r="D59" s="372">
        <f>SUM(D4:D58)</f>
        <v>322727</v>
      </c>
      <c r="E59" s="372">
        <f>SUM(E4:E58)</f>
        <v>20135</v>
      </c>
      <c r="F59" s="372">
        <f>SUM(F4:F58)</f>
        <v>342862</v>
      </c>
      <c r="G59" s="174"/>
      <c r="H59" s="181"/>
      <c r="I59" s="178">
        <f>B59/F59/3</f>
        <v>8.164749996597271</v>
      </c>
    </row>
    <row r="60" spans="1:13">
      <c r="A60" s="345" t="s">
        <v>65</v>
      </c>
      <c r="B60" s="343" t="e">
        <f>SUM(B8:B58)-B53-B43-B40-#REF!-B10</f>
        <v>#REF!</v>
      </c>
      <c r="C60" s="343">
        <f>SUM(C8:C58)</f>
        <v>884221.47000000009</v>
      </c>
      <c r="D60" s="343">
        <f>SUM(D8:D58)</f>
        <v>64330</v>
      </c>
      <c r="E60" s="343">
        <f>SUM(E8:E58)</f>
        <v>2550</v>
      </c>
      <c r="F60" s="344" t="e">
        <f>SUM(F8:F58)-F43-F40-F53-F10-#REF!</f>
        <v>#REF!</v>
      </c>
      <c r="G60" s="126"/>
      <c r="H60" s="156"/>
      <c r="I60" s="80">
        <f>B48/F48/3</f>
        <v>8.0907777239932699</v>
      </c>
    </row>
    <row r="61" spans="1:13">
      <c r="A61"/>
      <c r="B61"/>
      <c r="C61" s="94"/>
      <c r="D61" s="94"/>
      <c r="E61"/>
      <c r="F61"/>
      <c r="G61"/>
      <c r="H61"/>
      <c r="L61"/>
      <c r="M61"/>
    </row>
    <row r="62" spans="1:13">
      <c r="A62"/>
      <c r="B62"/>
      <c r="C62" s="94"/>
      <c r="D62" s="94"/>
      <c r="E62"/>
      <c r="F62"/>
      <c r="G62"/>
      <c r="H62"/>
      <c r="L62"/>
      <c r="M62"/>
    </row>
    <row r="63" spans="1:13">
      <c r="A63" s="14"/>
      <c r="B63"/>
      <c r="C63" s="94"/>
      <c r="D63" s="94"/>
      <c r="E63"/>
      <c r="F63"/>
      <c r="G63"/>
      <c r="H63"/>
      <c r="L63"/>
      <c r="M63"/>
    </row>
    <row r="64" spans="1:13">
      <c r="A64" s="25"/>
      <c r="B64" s="36"/>
      <c r="C64" s="96"/>
      <c r="D64" s="96"/>
      <c r="E64" s="36"/>
      <c r="F64"/>
      <c r="G64"/>
      <c r="H64"/>
      <c r="L64"/>
      <c r="M64"/>
    </row>
    <row r="65" spans="1:13" customFormat="1">
      <c r="C65" s="94"/>
      <c r="D65" s="94"/>
    </row>
    <row r="66" spans="1:13" customFormat="1">
      <c r="C66" s="94"/>
      <c r="D66" s="94"/>
    </row>
    <row r="67" spans="1:13" customFormat="1">
      <c r="C67" s="94"/>
      <c r="D67" s="94"/>
    </row>
    <row r="68" spans="1:13">
      <c r="A68"/>
      <c r="B68" s="46"/>
      <c r="C68" s="97"/>
      <c r="D68" s="97"/>
      <c r="E68" s="46"/>
      <c r="F68"/>
      <c r="G68"/>
      <c r="H68"/>
      <c r="L68"/>
      <c r="M68"/>
    </row>
    <row r="69" spans="1:13" customFormat="1">
      <c r="C69" s="94"/>
      <c r="D69" s="94"/>
    </row>
    <row r="70" spans="1:13" customFormat="1">
      <c r="C70" s="94"/>
      <c r="D70" s="94"/>
    </row>
    <row r="71" spans="1:13" customFormat="1">
      <c r="C71" s="94"/>
      <c r="D71" s="94"/>
    </row>
    <row r="72" spans="1:13" customFormat="1">
      <c r="C72" s="94"/>
      <c r="D72" s="94"/>
    </row>
    <row r="73" spans="1:13" customFormat="1">
      <c r="C73" s="94"/>
      <c r="D73" s="94"/>
    </row>
    <row r="74" spans="1:13" customFormat="1">
      <c r="C74" s="94"/>
      <c r="D74" s="94"/>
    </row>
    <row r="75" spans="1:13" customFormat="1">
      <c r="C75" s="94"/>
      <c r="D75" s="94"/>
    </row>
    <row r="76" spans="1:13" customFormat="1">
      <c r="C76" s="94"/>
      <c r="D76" s="94"/>
    </row>
    <row r="77" spans="1:13" customFormat="1">
      <c r="C77" s="94"/>
      <c r="D77" s="94"/>
    </row>
    <row r="78" spans="1:13" customFormat="1">
      <c r="C78" s="94"/>
      <c r="D78" s="94"/>
    </row>
    <row r="79" spans="1:13" customFormat="1">
      <c r="C79" s="94"/>
      <c r="D79" s="94"/>
    </row>
    <row r="80" spans="1:13" customFormat="1">
      <c r="C80" s="94"/>
      <c r="D80" s="94"/>
    </row>
    <row r="81" spans="1:21">
      <c r="A81"/>
      <c r="B81"/>
      <c r="C81" s="94"/>
      <c r="D81" s="94"/>
      <c r="E81"/>
      <c r="F81"/>
      <c r="G81"/>
      <c r="H81"/>
      <c r="L81"/>
      <c r="M81"/>
    </row>
    <row r="82" spans="1:21">
      <c r="A82"/>
      <c r="B82"/>
      <c r="C82" s="94"/>
      <c r="D82" s="94"/>
      <c r="E82"/>
      <c r="F82"/>
      <c r="G82"/>
      <c r="H82"/>
      <c r="L82"/>
      <c r="M82"/>
    </row>
    <row r="83" spans="1:21">
      <c r="A83"/>
      <c r="B83"/>
      <c r="C83" s="94"/>
      <c r="D83" s="94"/>
      <c r="E83"/>
      <c r="F83"/>
      <c r="G83"/>
      <c r="H83"/>
      <c r="L83"/>
      <c r="M83"/>
    </row>
    <row r="84" spans="1:21" ht="15" thickBot="1"/>
    <row r="85" spans="1:21" ht="15" thickBot="1">
      <c r="U85" s="66"/>
    </row>
    <row r="86" spans="1:21" ht="15" thickBot="1">
      <c r="T86" s="65"/>
    </row>
  </sheetData>
  <sortState xmlns:xlrd2="http://schemas.microsoft.com/office/spreadsheetml/2017/richdata2" ref="A17:I58">
    <sortCondition ref="A17"/>
  </sortState>
  <mergeCells count="2">
    <mergeCell ref="A1:F1"/>
    <mergeCell ref="D2:F2"/>
  </mergeCells>
  <hyperlinks>
    <hyperlink ref="A10" r:id="rId1" xr:uid="{00000000-0004-0000-0F00-000000000000}"/>
  </hyperlinks>
  <pageMargins left="0.7" right="0.7" top="0.75" bottom="0.75" header="0.3" footer="0.3"/>
  <pageSetup orientation="portrait" horizontalDpi="300" verticalDpi="300"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85"/>
  <sheetViews>
    <sheetView topLeftCell="A46" zoomScale="110" zoomScaleNormal="110" workbookViewId="0">
      <selection activeCell="D66" sqref="D66"/>
    </sheetView>
  </sheetViews>
  <sheetFormatPr defaultRowHeight="14.5"/>
  <cols>
    <col min="1" max="1" width="21.453125" style="103" customWidth="1"/>
    <col min="2" max="2" width="25.81640625" style="26" bestFit="1" customWidth="1"/>
    <col min="3" max="3" width="23.453125" style="26" customWidth="1"/>
    <col min="4" max="4" width="16.1796875" style="27" bestFit="1" customWidth="1"/>
    <col min="5" max="5" width="15.26953125" style="27" bestFit="1" customWidth="1"/>
    <col min="6" max="7" width="12.26953125" style="26" customWidth="1"/>
    <col min="8" max="8" width="12.26953125" style="159" customWidth="1"/>
    <col min="9" max="9" width="13.453125" customWidth="1"/>
    <col min="10" max="10" width="12.26953125" bestFit="1" customWidth="1"/>
    <col min="11" max="11" width="37.26953125" customWidth="1"/>
    <col min="12" max="12" width="25.453125" style="94" customWidth="1"/>
    <col min="13" max="13" width="19" style="94" customWidth="1"/>
    <col min="14" max="14" width="18.816406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  <col min="16384" max="16384" width="9.1796875" customWidth="1"/>
  </cols>
  <sheetData>
    <row r="1" spans="1:13">
      <c r="A1" s="288" t="s">
        <v>0</v>
      </c>
      <c r="B1" s="289"/>
      <c r="C1" s="289"/>
      <c r="D1" s="289"/>
      <c r="E1" s="289"/>
      <c r="F1" s="290"/>
      <c r="G1" s="222"/>
      <c r="H1" s="155"/>
      <c r="L1"/>
      <c r="M1"/>
    </row>
    <row r="2" spans="1:13">
      <c r="A2" s="104"/>
      <c r="B2" s="104"/>
      <c r="C2" s="104"/>
      <c r="D2" s="291" t="s">
        <v>1</v>
      </c>
      <c r="E2" s="291"/>
      <c r="F2" s="291"/>
      <c r="G2" s="222"/>
      <c r="H2" s="155"/>
      <c r="L2"/>
      <c r="M2"/>
    </row>
    <row r="3" spans="1:13" ht="15" thickBot="1">
      <c r="A3" s="217" t="s">
        <v>2</v>
      </c>
      <c r="B3" s="218" t="s">
        <v>3</v>
      </c>
      <c r="C3" s="219" t="s">
        <v>4</v>
      </c>
      <c r="D3" s="220" t="s">
        <v>5</v>
      </c>
      <c r="E3" s="221" t="s">
        <v>6</v>
      </c>
      <c r="F3" s="219" t="s">
        <v>7</v>
      </c>
      <c r="G3" s="223"/>
      <c r="H3" s="175" t="s">
        <v>86</v>
      </c>
      <c r="I3" s="176" t="s">
        <v>87</v>
      </c>
      <c r="J3" s="36"/>
      <c r="K3" s="36"/>
      <c r="L3"/>
      <c r="M3"/>
    </row>
    <row r="4" spans="1:13" ht="15" thickBot="1">
      <c r="A4" s="233" t="s">
        <v>9</v>
      </c>
      <c r="B4" s="40">
        <v>766677.41</v>
      </c>
      <c r="C4" s="40">
        <v>70000</v>
      </c>
      <c r="D4" s="238">
        <v>22833</v>
      </c>
      <c r="E4" s="238">
        <v>4308</v>
      </c>
      <c r="F4" s="168">
        <f>D4+E4</f>
        <v>27141</v>
      </c>
      <c r="G4" s="168"/>
      <c r="H4" s="177">
        <f t="shared" ref="H4:H12" si="0">F4-G4</f>
        <v>27141</v>
      </c>
      <c r="I4" s="178">
        <f>B4/F4/3</f>
        <v>9.4159808653574544</v>
      </c>
      <c r="J4" s="36"/>
      <c r="K4" s="36"/>
      <c r="L4"/>
      <c r="M4"/>
    </row>
    <row r="5" spans="1:13" ht="15" thickBot="1">
      <c r="A5" s="233" t="s">
        <v>11</v>
      </c>
      <c r="B5" s="40">
        <v>2620354.4500000002</v>
      </c>
      <c r="C5" s="40">
        <v>978908.52</v>
      </c>
      <c r="D5" s="238">
        <v>89845</v>
      </c>
      <c r="E5" s="238">
        <v>10774</v>
      </c>
      <c r="F5" s="168">
        <f>D5+E5</f>
        <v>100619</v>
      </c>
      <c r="G5" s="168"/>
      <c r="H5" s="177">
        <f t="shared" si="0"/>
        <v>100619</v>
      </c>
      <c r="I5" s="178">
        <f t="shared" ref="I5:I46" si="1">B5/F5/3</f>
        <v>8.6807808001802176</v>
      </c>
      <c r="J5" s="36"/>
      <c r="K5" s="36"/>
      <c r="L5"/>
      <c r="M5"/>
    </row>
    <row r="6" spans="1:13" ht="15" thickBot="1">
      <c r="A6" s="233" t="s">
        <v>13</v>
      </c>
      <c r="B6" s="55">
        <v>1435629</v>
      </c>
      <c r="C6" s="47">
        <v>190371</v>
      </c>
      <c r="D6" s="47">
        <v>84078</v>
      </c>
      <c r="E6" s="47">
        <v>638</v>
      </c>
      <c r="F6" s="168">
        <f t="shared" ref="F6:F59" si="2">D6+E6</f>
        <v>84716</v>
      </c>
      <c r="G6" s="168"/>
      <c r="H6" s="177">
        <f t="shared" si="0"/>
        <v>84716</v>
      </c>
      <c r="I6" s="178">
        <f t="shared" si="1"/>
        <v>5.6487912554889279</v>
      </c>
      <c r="J6" s="36"/>
      <c r="K6" s="36"/>
      <c r="L6"/>
      <c r="M6"/>
    </row>
    <row r="7" spans="1:13" ht="16.5" customHeight="1" thickBot="1">
      <c r="A7" s="233" t="s">
        <v>82</v>
      </c>
      <c r="B7" s="55">
        <v>2105212.37</v>
      </c>
      <c r="C7" s="47">
        <v>123932</v>
      </c>
      <c r="D7" s="47">
        <v>74880</v>
      </c>
      <c r="E7" s="31">
        <v>2205</v>
      </c>
      <c r="F7" s="168">
        <f t="shared" si="2"/>
        <v>77085</v>
      </c>
      <c r="G7" s="168"/>
      <c r="H7" s="177">
        <f t="shared" si="0"/>
        <v>77085</v>
      </c>
      <c r="I7" s="236">
        <f t="shared" si="1"/>
        <v>9.1034242286653271</v>
      </c>
      <c r="J7" s="36"/>
      <c r="K7" s="36"/>
      <c r="L7"/>
      <c r="M7"/>
    </row>
    <row r="8" spans="1:13" ht="15" thickBot="1">
      <c r="A8" s="233" t="s">
        <v>16</v>
      </c>
      <c r="B8" s="55">
        <v>3926</v>
      </c>
      <c r="C8" s="55">
        <v>272</v>
      </c>
      <c r="D8" s="32">
        <v>385</v>
      </c>
      <c r="E8" s="32">
        <v>25</v>
      </c>
      <c r="F8" s="168">
        <f t="shared" si="2"/>
        <v>410</v>
      </c>
      <c r="G8" s="168"/>
      <c r="H8" s="177">
        <f t="shared" si="0"/>
        <v>410</v>
      </c>
      <c r="I8" s="179">
        <f t="shared" si="1"/>
        <v>3.191869918699187</v>
      </c>
      <c r="J8" s="36"/>
      <c r="K8" s="36"/>
      <c r="L8"/>
      <c r="M8"/>
    </row>
    <row r="9" spans="1:13" ht="15.75" customHeight="1" thickBot="1">
      <c r="A9" s="242" t="s">
        <v>95</v>
      </c>
      <c r="B9" s="55">
        <v>13546</v>
      </c>
      <c r="C9" s="55">
        <v>3000</v>
      </c>
      <c r="D9" s="47">
        <v>460</v>
      </c>
      <c r="E9" s="31">
        <v>0</v>
      </c>
      <c r="F9" s="168">
        <f>D9+E9</f>
        <v>460</v>
      </c>
      <c r="G9" s="169"/>
      <c r="H9" s="177">
        <f t="shared" si="0"/>
        <v>460</v>
      </c>
      <c r="I9" s="178">
        <f t="shared" si="1"/>
        <v>9.8159420289855071</v>
      </c>
      <c r="J9" s="36"/>
      <c r="K9" s="36"/>
      <c r="L9"/>
      <c r="M9"/>
    </row>
    <row r="10" spans="1:13" ht="15" thickBot="1">
      <c r="A10" s="243" t="s">
        <v>19</v>
      </c>
      <c r="B10" s="55">
        <v>1630</v>
      </c>
      <c r="C10" s="47">
        <v>0</v>
      </c>
      <c r="D10" s="32">
        <v>81</v>
      </c>
      <c r="E10" s="31">
        <v>0</v>
      </c>
      <c r="F10" s="168">
        <f>D10+E10</f>
        <v>81</v>
      </c>
      <c r="G10" s="168"/>
      <c r="H10" s="177">
        <f t="shared" si="0"/>
        <v>81</v>
      </c>
      <c r="I10" s="178">
        <f t="shared" si="1"/>
        <v>6.7078189300411522</v>
      </c>
      <c r="J10" s="36"/>
      <c r="K10" s="36"/>
      <c r="L10"/>
      <c r="M10"/>
    </row>
    <row r="11" spans="1:13" ht="15" thickBot="1">
      <c r="A11" s="233" t="s">
        <v>23</v>
      </c>
      <c r="B11" s="41">
        <v>257182.21</v>
      </c>
      <c r="C11" s="234">
        <v>254656.61</v>
      </c>
      <c r="D11" s="31">
        <v>8981</v>
      </c>
      <c r="E11" s="31">
        <v>41</v>
      </c>
      <c r="F11" s="168">
        <f t="shared" si="2"/>
        <v>9022</v>
      </c>
      <c r="G11" s="168"/>
      <c r="H11" s="177">
        <f t="shared" si="0"/>
        <v>9022</v>
      </c>
      <c r="I11" s="178">
        <f t="shared" si="1"/>
        <v>9.5020398285672059</v>
      </c>
      <c r="J11" s="36"/>
      <c r="K11" s="36"/>
      <c r="L11"/>
      <c r="M11"/>
    </row>
    <row r="12" spans="1:13" ht="15" thickBot="1">
      <c r="A12" s="242" t="s">
        <v>107</v>
      </c>
      <c r="B12" s="47">
        <v>16200</v>
      </c>
      <c r="C12" s="47">
        <v>156000</v>
      </c>
      <c r="D12" s="47">
        <v>1300</v>
      </c>
      <c r="E12" s="31">
        <v>80</v>
      </c>
      <c r="F12" s="168">
        <f t="shared" si="2"/>
        <v>1380</v>
      </c>
      <c r="G12" s="169"/>
      <c r="H12" s="177">
        <f t="shared" si="0"/>
        <v>1380</v>
      </c>
      <c r="I12" s="178">
        <f t="shared" si="1"/>
        <v>3.9130434782608696</v>
      </c>
      <c r="J12" s="36"/>
      <c r="L12"/>
      <c r="M12"/>
    </row>
    <row r="13" spans="1:13" ht="15" thickBot="1">
      <c r="A13" s="242" t="s">
        <v>98</v>
      </c>
      <c r="B13" s="47">
        <v>75253</v>
      </c>
      <c r="C13" s="47">
        <v>52937</v>
      </c>
      <c r="D13" s="47">
        <v>1170</v>
      </c>
      <c r="E13" s="31">
        <v>8</v>
      </c>
      <c r="F13" s="168">
        <f t="shared" si="2"/>
        <v>1178</v>
      </c>
      <c r="G13" s="168"/>
      <c r="H13" s="177"/>
      <c r="I13" s="236">
        <f t="shared" si="1"/>
        <v>21.294001131861915</v>
      </c>
      <c r="J13" s="36"/>
      <c r="L13"/>
      <c r="M13"/>
    </row>
    <row r="14" spans="1:13" ht="15" thickBot="1">
      <c r="A14" s="233" t="s">
        <v>24</v>
      </c>
      <c r="B14" s="55">
        <v>1898</v>
      </c>
      <c r="C14" s="47">
        <v>0</v>
      </c>
      <c r="D14" s="31">
        <v>3</v>
      </c>
      <c r="E14" s="31">
        <v>5</v>
      </c>
      <c r="F14" s="168">
        <f t="shared" si="2"/>
        <v>8</v>
      </c>
      <c r="G14" s="168"/>
      <c r="H14" s="177">
        <f>F14-G14</f>
        <v>8</v>
      </c>
      <c r="I14" s="178">
        <f t="shared" si="1"/>
        <v>79.083333333333329</v>
      </c>
      <c r="J14" s="36"/>
      <c r="L14"/>
      <c r="M14"/>
    </row>
    <row r="15" spans="1:13" ht="15" thickBot="1">
      <c r="A15" s="200" t="s">
        <v>66</v>
      </c>
      <c r="B15" s="41"/>
      <c r="C15" s="47"/>
      <c r="D15" s="31"/>
      <c r="E15" s="31"/>
      <c r="F15" s="168">
        <f t="shared" si="2"/>
        <v>0</v>
      </c>
      <c r="G15" s="170"/>
      <c r="H15" s="177">
        <f>F15-G15</f>
        <v>0</v>
      </c>
      <c r="I15" s="178"/>
      <c r="J15" s="36"/>
      <c r="L15"/>
      <c r="M15"/>
    </row>
    <row r="16" spans="1:13" ht="15" thickBot="1">
      <c r="A16" s="233" t="s">
        <v>109</v>
      </c>
      <c r="B16" s="55">
        <v>5667</v>
      </c>
      <c r="C16" s="62">
        <v>0</v>
      </c>
      <c r="D16" s="31">
        <v>72</v>
      </c>
      <c r="E16" s="31">
        <v>33</v>
      </c>
      <c r="F16" s="168">
        <f t="shared" si="2"/>
        <v>105</v>
      </c>
      <c r="G16" s="170"/>
      <c r="H16" s="177">
        <f>F16-G16</f>
        <v>105</v>
      </c>
      <c r="I16" s="178">
        <f t="shared" si="1"/>
        <v>17.990476190476191</v>
      </c>
      <c r="L16"/>
      <c r="M16"/>
    </row>
    <row r="17" spans="1:13" ht="15" thickBot="1">
      <c r="A17" s="200" t="s">
        <v>108</v>
      </c>
      <c r="B17" s="55"/>
      <c r="C17" s="31"/>
      <c r="D17" s="31"/>
      <c r="E17" s="31"/>
      <c r="F17" s="168">
        <f t="shared" si="2"/>
        <v>0</v>
      </c>
      <c r="G17" s="170"/>
      <c r="H17" s="177"/>
      <c r="I17" s="178"/>
      <c r="L17"/>
      <c r="M17"/>
    </row>
    <row r="18" spans="1:13" ht="15" thickBot="1">
      <c r="A18" s="233" t="s">
        <v>29</v>
      </c>
      <c r="B18" s="41">
        <v>4804</v>
      </c>
      <c r="C18" s="40">
        <v>0</v>
      </c>
      <c r="D18" s="31">
        <v>351</v>
      </c>
      <c r="E18" s="31">
        <v>0</v>
      </c>
      <c r="F18" s="168">
        <f t="shared" si="2"/>
        <v>351</v>
      </c>
      <c r="G18" s="170"/>
      <c r="H18" s="177">
        <f t="shared" ref="H18:H23" si="3">F18-G18</f>
        <v>351</v>
      </c>
      <c r="I18" s="178">
        <f t="shared" si="1"/>
        <v>4.5622032288698957</v>
      </c>
      <c r="L18"/>
      <c r="M18"/>
    </row>
    <row r="19" spans="1:13" ht="15" thickBot="1">
      <c r="A19" s="233" t="s">
        <v>33</v>
      </c>
      <c r="B19" s="55">
        <v>59651.69</v>
      </c>
      <c r="C19" s="47">
        <v>0</v>
      </c>
      <c r="D19" s="31">
        <v>4691</v>
      </c>
      <c r="E19" s="31">
        <v>1</v>
      </c>
      <c r="F19" s="168">
        <f t="shared" si="2"/>
        <v>4692</v>
      </c>
      <c r="G19" s="170"/>
      <c r="H19" s="177">
        <f t="shared" si="3"/>
        <v>4692</v>
      </c>
      <c r="I19" s="178">
        <f t="shared" si="1"/>
        <v>4.237829639102018</v>
      </c>
      <c r="L19"/>
      <c r="M19"/>
    </row>
    <row r="20" spans="1:13" ht="15" thickBot="1">
      <c r="A20" s="233" t="s">
        <v>34</v>
      </c>
      <c r="B20" s="55">
        <v>13500</v>
      </c>
      <c r="C20" s="47">
        <v>2000</v>
      </c>
      <c r="D20" s="31">
        <v>431</v>
      </c>
      <c r="E20" s="31">
        <v>18</v>
      </c>
      <c r="F20" s="168">
        <f t="shared" si="2"/>
        <v>449</v>
      </c>
      <c r="G20" s="170"/>
      <c r="H20" s="177">
        <f t="shared" si="3"/>
        <v>449</v>
      </c>
      <c r="I20" s="178">
        <f t="shared" si="1"/>
        <v>10.022271714922049</v>
      </c>
      <c r="L20"/>
      <c r="M20"/>
    </row>
    <row r="21" spans="1:13" ht="15" thickBot="1">
      <c r="A21" s="233" t="s">
        <v>85</v>
      </c>
      <c r="B21" s="55">
        <v>4500</v>
      </c>
      <c r="C21" s="47">
        <v>1000</v>
      </c>
      <c r="D21" s="31">
        <v>239</v>
      </c>
      <c r="E21" s="31"/>
      <c r="F21" s="168">
        <f t="shared" si="2"/>
        <v>239</v>
      </c>
      <c r="G21" s="170"/>
      <c r="H21" s="177">
        <f t="shared" si="3"/>
        <v>239</v>
      </c>
      <c r="I21" s="180">
        <f t="shared" si="1"/>
        <v>6.2761506276150625</v>
      </c>
      <c r="L21"/>
      <c r="M21"/>
    </row>
    <row r="22" spans="1:13" ht="15" thickBot="1">
      <c r="A22" s="233" t="s">
        <v>35</v>
      </c>
      <c r="B22" s="55">
        <v>2602.3000000000002</v>
      </c>
      <c r="C22" s="47">
        <v>0</v>
      </c>
      <c r="D22" s="31">
        <v>207</v>
      </c>
      <c r="E22" s="31">
        <v>4</v>
      </c>
      <c r="F22" s="168">
        <f t="shared" si="2"/>
        <v>211</v>
      </c>
      <c r="G22" s="170"/>
      <c r="H22" s="177">
        <f t="shared" si="3"/>
        <v>211</v>
      </c>
      <c r="I22" s="179">
        <f t="shared" si="1"/>
        <v>4.1110584518167457</v>
      </c>
      <c r="L22"/>
      <c r="M22"/>
    </row>
    <row r="23" spans="1:13" ht="15" thickBot="1">
      <c r="A23" s="200" t="s">
        <v>103</v>
      </c>
      <c r="B23" s="55"/>
      <c r="C23" s="47"/>
      <c r="D23" s="31"/>
      <c r="E23" s="31"/>
      <c r="F23" s="168">
        <f t="shared" si="2"/>
        <v>0</v>
      </c>
      <c r="G23" s="170"/>
      <c r="H23" s="177">
        <f t="shared" si="3"/>
        <v>0</v>
      </c>
      <c r="I23" s="178"/>
      <c r="L23"/>
      <c r="M23"/>
    </row>
    <row r="24" spans="1:13" ht="15" thickBot="1">
      <c r="A24" s="233" t="s">
        <v>100</v>
      </c>
      <c r="B24" s="55">
        <v>0</v>
      </c>
      <c r="C24" s="47">
        <v>0</v>
      </c>
      <c r="D24" s="31">
        <v>0</v>
      </c>
      <c r="E24" s="31">
        <v>0</v>
      </c>
      <c r="F24" s="168">
        <f t="shared" si="2"/>
        <v>0</v>
      </c>
      <c r="G24" s="170"/>
      <c r="H24" s="177"/>
      <c r="I24" s="179"/>
      <c r="L24"/>
      <c r="M24"/>
    </row>
    <row r="25" spans="1:13" ht="15" thickBot="1">
      <c r="A25" s="233" t="s">
        <v>36</v>
      </c>
      <c r="B25" s="55">
        <v>161303</v>
      </c>
      <c r="C25" s="47">
        <v>134422</v>
      </c>
      <c r="D25" s="31">
        <v>4135</v>
      </c>
      <c r="E25" s="31">
        <v>140</v>
      </c>
      <c r="F25" s="168">
        <f t="shared" si="2"/>
        <v>4275</v>
      </c>
      <c r="G25" s="170"/>
      <c r="H25" s="177">
        <f t="shared" ref="H25:H46" si="4">F25-G25</f>
        <v>4275</v>
      </c>
      <c r="I25" s="178">
        <f t="shared" si="1"/>
        <v>12.577231968810915</v>
      </c>
      <c r="L25"/>
      <c r="M25"/>
    </row>
    <row r="26" spans="1:13" ht="15" thickBot="1">
      <c r="A26" s="233" t="s">
        <v>112</v>
      </c>
      <c r="B26" s="55">
        <v>940</v>
      </c>
      <c r="C26" s="47">
        <v>0</v>
      </c>
      <c r="D26" s="31">
        <v>42</v>
      </c>
      <c r="E26" s="31">
        <v>7</v>
      </c>
      <c r="F26" s="168">
        <f t="shared" si="2"/>
        <v>49</v>
      </c>
      <c r="G26" s="170"/>
      <c r="H26" s="177">
        <f t="shared" si="4"/>
        <v>49</v>
      </c>
      <c r="I26" s="178">
        <f t="shared" si="1"/>
        <v>6.3945578231292517</v>
      </c>
      <c r="L26"/>
      <c r="M26"/>
    </row>
    <row r="27" spans="1:13" ht="15" thickBot="1">
      <c r="A27" s="242" t="s">
        <v>69</v>
      </c>
      <c r="B27" s="55">
        <v>14093</v>
      </c>
      <c r="C27" s="47">
        <v>5241</v>
      </c>
      <c r="D27" s="31">
        <v>554</v>
      </c>
      <c r="E27" s="31"/>
      <c r="F27" s="168">
        <f t="shared" si="2"/>
        <v>554</v>
      </c>
      <c r="G27" s="169"/>
      <c r="H27" s="177">
        <f t="shared" si="4"/>
        <v>554</v>
      </c>
      <c r="I27" s="178">
        <f t="shared" si="1"/>
        <v>8.4795427196149209</v>
      </c>
      <c r="L27"/>
      <c r="M27"/>
    </row>
    <row r="28" spans="1:13" ht="15" thickBot="1">
      <c r="A28" s="199" t="s">
        <v>37</v>
      </c>
      <c r="B28" s="47">
        <v>19630</v>
      </c>
      <c r="C28" s="47">
        <v>420</v>
      </c>
      <c r="D28" s="31">
        <v>730</v>
      </c>
      <c r="E28" s="31">
        <v>0</v>
      </c>
      <c r="F28" s="168">
        <f t="shared" si="2"/>
        <v>730</v>
      </c>
      <c r="G28" s="169"/>
      <c r="H28" s="177">
        <f t="shared" si="4"/>
        <v>730</v>
      </c>
      <c r="I28" s="237">
        <f t="shared" si="1"/>
        <v>8.9634703196347036</v>
      </c>
      <c r="L28"/>
      <c r="M28"/>
    </row>
    <row r="29" spans="1:13" ht="15" thickBot="1">
      <c r="A29" s="199" t="s">
        <v>38</v>
      </c>
      <c r="B29" s="239"/>
      <c r="C29" s="47"/>
      <c r="D29" s="31"/>
      <c r="E29" s="31"/>
      <c r="F29" s="168">
        <f t="shared" si="2"/>
        <v>0</v>
      </c>
      <c r="G29" s="169"/>
      <c r="H29" s="177">
        <f t="shared" si="4"/>
        <v>0</v>
      </c>
      <c r="I29" s="178"/>
      <c r="L29"/>
      <c r="M29"/>
    </row>
    <row r="30" spans="1:13" ht="15" thickBot="1">
      <c r="A30" s="199" t="s">
        <v>94</v>
      </c>
      <c r="B30" s="40"/>
      <c r="C30" s="47"/>
      <c r="D30" s="47"/>
      <c r="E30" s="31"/>
      <c r="F30" s="168">
        <f t="shared" si="2"/>
        <v>0</v>
      </c>
      <c r="G30" s="169"/>
      <c r="H30" s="177">
        <f t="shared" si="4"/>
        <v>0</v>
      </c>
      <c r="I30" s="237"/>
      <c r="L30"/>
      <c r="M30"/>
    </row>
    <row r="31" spans="1:13" ht="15" thickBot="1">
      <c r="A31" s="200" t="s">
        <v>39</v>
      </c>
      <c r="B31" s="55" t="s">
        <v>111</v>
      </c>
      <c r="C31" s="47"/>
      <c r="D31" s="31"/>
      <c r="E31" s="31"/>
      <c r="F31" s="168">
        <v>0</v>
      </c>
      <c r="G31" s="169"/>
      <c r="H31" s="177">
        <f t="shared" si="4"/>
        <v>0</v>
      </c>
      <c r="I31" s="347" t="e">
        <f t="shared" si="1"/>
        <v>#VALUE!</v>
      </c>
      <c r="L31"/>
      <c r="M31"/>
    </row>
    <row r="32" spans="1:13" ht="15" thickBot="1">
      <c r="A32" s="233" t="s">
        <v>110</v>
      </c>
      <c r="B32" s="55">
        <v>112908</v>
      </c>
      <c r="C32" s="47">
        <v>46165</v>
      </c>
      <c r="D32" s="31">
        <v>2553</v>
      </c>
      <c r="E32" s="31">
        <v>27</v>
      </c>
      <c r="F32" s="168">
        <f t="shared" si="2"/>
        <v>2580</v>
      </c>
      <c r="G32" s="169"/>
      <c r="H32" s="177"/>
      <c r="I32" s="178"/>
      <c r="L32"/>
      <c r="M32"/>
    </row>
    <row r="33" spans="1:13" ht="15" thickBot="1">
      <c r="A33" s="233" t="s">
        <v>41</v>
      </c>
      <c r="B33" s="55">
        <v>8000</v>
      </c>
      <c r="C33" s="47"/>
      <c r="D33" s="31"/>
      <c r="E33" s="31">
        <v>51</v>
      </c>
      <c r="F33" s="168">
        <f t="shared" si="2"/>
        <v>51</v>
      </c>
      <c r="G33" s="169"/>
      <c r="H33" s="177">
        <f t="shared" si="4"/>
        <v>51</v>
      </c>
      <c r="I33" s="178">
        <f t="shared" si="1"/>
        <v>52.287581699346411</v>
      </c>
      <c r="J33" s="107"/>
      <c r="L33"/>
      <c r="M33"/>
    </row>
    <row r="34" spans="1:13" ht="15" thickBot="1">
      <c r="A34" s="233" t="s">
        <v>102</v>
      </c>
      <c r="B34" s="55">
        <v>15735</v>
      </c>
      <c r="C34" s="47">
        <v>8200</v>
      </c>
      <c r="D34" s="31">
        <v>435</v>
      </c>
      <c r="E34" s="31">
        <v>0</v>
      </c>
      <c r="F34" s="168">
        <f t="shared" si="2"/>
        <v>435</v>
      </c>
      <c r="G34" s="169"/>
      <c r="H34" s="177">
        <f t="shared" si="4"/>
        <v>435</v>
      </c>
      <c r="I34" s="178">
        <f t="shared" si="1"/>
        <v>12.057471264367814</v>
      </c>
      <c r="J34" s="107"/>
      <c r="L34"/>
      <c r="M34"/>
    </row>
    <row r="35" spans="1:13" ht="15" thickBot="1">
      <c r="A35" s="233" t="s">
        <v>75</v>
      </c>
      <c r="B35" s="55">
        <v>30811</v>
      </c>
      <c r="C35" s="235">
        <v>2211</v>
      </c>
      <c r="D35" s="31">
        <v>1585</v>
      </c>
      <c r="E35" s="31">
        <v>0</v>
      </c>
      <c r="F35" s="168">
        <f t="shared" si="2"/>
        <v>1585</v>
      </c>
      <c r="G35" s="169"/>
      <c r="H35" s="177">
        <f t="shared" si="4"/>
        <v>1585</v>
      </c>
      <c r="I35" s="178">
        <f t="shared" si="1"/>
        <v>6.4797055730809676</v>
      </c>
      <c r="L35"/>
      <c r="M35"/>
    </row>
    <row r="36" spans="1:13" ht="15" thickBot="1">
      <c r="A36" s="233" t="s">
        <v>44</v>
      </c>
      <c r="B36" s="55">
        <v>13995</v>
      </c>
      <c r="C36" s="40">
        <v>0</v>
      </c>
      <c r="D36" s="31">
        <v>197</v>
      </c>
      <c r="E36" s="31">
        <v>0</v>
      </c>
      <c r="F36" s="168">
        <f t="shared" si="2"/>
        <v>197</v>
      </c>
      <c r="G36" s="169"/>
      <c r="H36" s="177">
        <f t="shared" si="4"/>
        <v>197</v>
      </c>
      <c r="I36" s="178">
        <f t="shared" si="1"/>
        <v>23.680203045685278</v>
      </c>
      <c r="L36"/>
      <c r="M36"/>
    </row>
    <row r="37" spans="1:13" ht="15" thickBot="1">
      <c r="A37" s="233" t="s">
        <v>45</v>
      </c>
      <c r="B37" s="55">
        <v>3366.56</v>
      </c>
      <c r="C37" s="47">
        <v>150</v>
      </c>
      <c r="D37" s="31">
        <v>112</v>
      </c>
      <c r="E37" s="31"/>
      <c r="F37" s="168">
        <f t="shared" si="2"/>
        <v>112</v>
      </c>
      <c r="G37" s="169"/>
      <c r="H37" s="177">
        <f t="shared" si="4"/>
        <v>112</v>
      </c>
      <c r="I37" s="180">
        <f t="shared" si="1"/>
        <v>10.019523809523809</v>
      </c>
      <c r="J37" s="107"/>
      <c r="L37"/>
      <c r="M37"/>
    </row>
    <row r="38" spans="1:13" ht="15" thickBot="1">
      <c r="A38" s="233" t="s">
        <v>76</v>
      </c>
      <c r="B38" s="55">
        <v>2020.5</v>
      </c>
      <c r="C38" s="47">
        <v>140</v>
      </c>
      <c r="D38" s="31">
        <v>147</v>
      </c>
      <c r="E38" s="31">
        <v>20</v>
      </c>
      <c r="F38" s="168">
        <f t="shared" si="2"/>
        <v>167</v>
      </c>
      <c r="G38" s="169"/>
      <c r="H38" s="177">
        <f t="shared" si="4"/>
        <v>167</v>
      </c>
      <c r="I38" s="178">
        <f t="shared" si="1"/>
        <v>4.0329341317365275</v>
      </c>
      <c r="J38" s="17"/>
      <c r="L38"/>
      <c r="M38"/>
    </row>
    <row r="39" spans="1:13" ht="15" thickBot="1">
      <c r="A39" s="233" t="s">
        <v>47</v>
      </c>
      <c r="B39" s="55">
        <v>30853</v>
      </c>
      <c r="C39" s="40">
        <v>16769</v>
      </c>
      <c r="D39" s="31">
        <v>1581</v>
      </c>
      <c r="E39" s="31">
        <v>6</v>
      </c>
      <c r="F39" s="168">
        <f t="shared" si="2"/>
        <v>1587</v>
      </c>
      <c r="G39" s="169"/>
      <c r="H39" s="177">
        <f t="shared" si="4"/>
        <v>1587</v>
      </c>
      <c r="I39" s="178">
        <f t="shared" si="1"/>
        <v>6.4803612686410412</v>
      </c>
      <c r="L39"/>
      <c r="M39"/>
    </row>
    <row r="40" spans="1:13" ht="15" thickBot="1">
      <c r="A40" s="233" t="s">
        <v>48</v>
      </c>
      <c r="B40" s="55">
        <v>3198</v>
      </c>
      <c r="C40" s="40">
        <v>0</v>
      </c>
      <c r="D40" s="33">
        <v>76</v>
      </c>
      <c r="E40" s="33">
        <v>1</v>
      </c>
      <c r="F40" s="168">
        <f t="shared" si="2"/>
        <v>77</v>
      </c>
      <c r="G40" s="169"/>
      <c r="H40" s="177">
        <f t="shared" si="4"/>
        <v>77</v>
      </c>
      <c r="I40" s="178">
        <f t="shared" si="1"/>
        <v>13.844155844155845</v>
      </c>
      <c r="L40"/>
      <c r="M40"/>
    </row>
    <row r="41" spans="1:13" ht="15" thickBot="1">
      <c r="A41" s="233" t="s">
        <v>49</v>
      </c>
      <c r="B41" s="41">
        <v>72348.53</v>
      </c>
      <c r="C41" s="40">
        <v>37664</v>
      </c>
      <c r="D41" s="31">
        <v>1428</v>
      </c>
      <c r="E41" s="31">
        <v>12</v>
      </c>
      <c r="F41" s="168">
        <f t="shared" si="2"/>
        <v>1440</v>
      </c>
      <c r="G41" s="169"/>
      <c r="H41" s="177">
        <f t="shared" si="4"/>
        <v>1440</v>
      </c>
      <c r="I41" s="237">
        <f t="shared" si="1"/>
        <v>16.747344907407406</v>
      </c>
      <c r="L41"/>
      <c r="M41"/>
    </row>
    <row r="42" spans="1:13" ht="15" thickBot="1">
      <c r="A42" s="233" t="s">
        <v>97</v>
      </c>
      <c r="B42" s="242">
        <v>7169</v>
      </c>
      <c r="C42" s="233">
        <v>2021</v>
      </c>
      <c r="D42" s="233">
        <v>243</v>
      </c>
      <c r="E42" s="233">
        <v>0</v>
      </c>
      <c r="F42" s="168">
        <f t="shared" si="2"/>
        <v>243</v>
      </c>
      <c r="G42" s="169"/>
      <c r="H42" s="177">
        <f t="shared" si="4"/>
        <v>243</v>
      </c>
      <c r="I42" s="178">
        <f t="shared" si="1"/>
        <v>9.8340192043895751</v>
      </c>
      <c r="L42"/>
      <c r="M42"/>
    </row>
    <row r="43" spans="1:13" ht="15" thickBot="1">
      <c r="A43" s="242" t="s">
        <v>77</v>
      </c>
      <c r="B43" s="74">
        <v>190587.06</v>
      </c>
      <c r="C43" s="74">
        <v>0</v>
      </c>
      <c r="D43" s="74">
        <v>5324</v>
      </c>
      <c r="E43" s="35">
        <v>370</v>
      </c>
      <c r="F43" s="168">
        <f t="shared" si="2"/>
        <v>5694</v>
      </c>
      <c r="G43" s="169"/>
      <c r="H43" s="177">
        <f t="shared" si="4"/>
        <v>5694</v>
      </c>
      <c r="I43" s="178">
        <f t="shared" si="1"/>
        <v>11.157186512118018</v>
      </c>
      <c r="L43"/>
      <c r="M43"/>
    </row>
    <row r="44" spans="1:13" ht="15" thickBot="1">
      <c r="A44" s="233" t="s">
        <v>52</v>
      </c>
      <c r="B44" s="47">
        <v>2950</v>
      </c>
      <c r="C44" s="40">
        <v>0</v>
      </c>
      <c r="D44" s="32">
        <v>120</v>
      </c>
      <c r="E44" s="32">
        <v>20</v>
      </c>
      <c r="F44" s="168">
        <f t="shared" si="2"/>
        <v>140</v>
      </c>
      <c r="G44" s="171"/>
      <c r="H44" s="177">
        <f t="shared" si="4"/>
        <v>140</v>
      </c>
      <c r="I44" s="178">
        <f t="shared" si="1"/>
        <v>7.0238095238095246</v>
      </c>
      <c r="L44"/>
      <c r="M44"/>
    </row>
    <row r="45" spans="1:13" ht="15" thickBot="1">
      <c r="A45" s="200" t="s">
        <v>104</v>
      </c>
      <c r="B45" s="47"/>
      <c r="C45" s="40"/>
      <c r="D45" s="31"/>
      <c r="E45" s="32"/>
      <c r="F45" s="168">
        <f t="shared" si="2"/>
        <v>0</v>
      </c>
      <c r="G45" s="151"/>
      <c r="H45" s="177">
        <f t="shared" si="4"/>
        <v>0</v>
      </c>
      <c r="I45" s="178"/>
      <c r="L45"/>
      <c r="M45"/>
    </row>
    <row r="46" spans="1:13" s="108" customFormat="1" ht="15" thickBot="1">
      <c r="A46" s="242" t="s">
        <v>83</v>
      </c>
      <c r="B46" s="55">
        <v>7312.5</v>
      </c>
      <c r="C46" s="47">
        <v>0</v>
      </c>
      <c r="D46" s="47">
        <v>103</v>
      </c>
      <c r="E46" s="32"/>
      <c r="F46" s="168">
        <f t="shared" si="2"/>
        <v>103</v>
      </c>
      <c r="G46" s="174"/>
      <c r="H46" s="177">
        <f t="shared" si="4"/>
        <v>103</v>
      </c>
      <c r="I46" s="178">
        <f t="shared" si="1"/>
        <v>23.66504854368932</v>
      </c>
    </row>
    <row r="47" spans="1:13" ht="15" thickBot="1">
      <c r="A47" s="199" t="s">
        <v>96</v>
      </c>
      <c r="B47" s="42"/>
      <c r="C47" s="55"/>
      <c r="D47" s="32"/>
      <c r="E47" s="31"/>
      <c r="F47" s="168">
        <f t="shared" si="2"/>
        <v>0</v>
      </c>
      <c r="G47" s="172"/>
      <c r="H47" s="177"/>
      <c r="I47" s="178"/>
      <c r="L47"/>
      <c r="M47"/>
    </row>
    <row r="48" spans="1:13" ht="15" thickBot="1">
      <c r="A48" s="242" t="s">
        <v>53</v>
      </c>
      <c r="B48" s="42">
        <v>13360.17</v>
      </c>
      <c r="C48" s="55">
        <v>7961.49</v>
      </c>
      <c r="D48" s="32">
        <v>1131</v>
      </c>
      <c r="E48" s="31"/>
      <c r="F48" s="168">
        <f t="shared" si="2"/>
        <v>1131</v>
      </c>
      <c r="G48" s="172"/>
      <c r="H48" s="177">
        <f>F48-G48</f>
        <v>1131</v>
      </c>
      <c r="I48" s="179">
        <f t="shared" ref="I48:I60" si="5">B48/F48/3</f>
        <v>3.9375685234305924</v>
      </c>
      <c r="L48"/>
      <c r="M48"/>
    </row>
    <row r="49" spans="1:13" ht="15" thickBot="1">
      <c r="A49" s="233" t="s">
        <v>54</v>
      </c>
      <c r="B49" s="55">
        <v>386962</v>
      </c>
      <c r="C49" s="55">
        <v>266535</v>
      </c>
      <c r="D49" s="55">
        <v>13660</v>
      </c>
      <c r="E49" s="31">
        <v>778</v>
      </c>
      <c r="F49" s="168">
        <f t="shared" si="2"/>
        <v>14438</v>
      </c>
      <c r="G49" s="172"/>
      <c r="H49" s="177">
        <f>F49-G49</f>
        <v>14438</v>
      </c>
      <c r="I49" s="178">
        <f t="shared" si="5"/>
        <v>8.9338781918086525</v>
      </c>
      <c r="L49"/>
      <c r="M49"/>
    </row>
    <row r="50" spans="1:13" ht="15" thickBot="1">
      <c r="A50" s="233" t="s">
        <v>55</v>
      </c>
      <c r="B50" s="55">
        <v>0</v>
      </c>
      <c r="C50" s="41">
        <v>0</v>
      </c>
      <c r="D50" s="32">
        <v>0</v>
      </c>
      <c r="E50" s="31">
        <v>0</v>
      </c>
      <c r="F50" s="168">
        <f t="shared" si="2"/>
        <v>0</v>
      </c>
      <c r="G50" s="172"/>
      <c r="H50" s="177">
        <f>F50-G50</f>
        <v>0</v>
      </c>
      <c r="I50" s="178"/>
      <c r="L50"/>
      <c r="M50"/>
    </row>
    <row r="51" spans="1:13" ht="15" thickBot="1">
      <c r="A51" s="242" t="s">
        <v>105</v>
      </c>
      <c r="B51" s="55">
        <v>11575</v>
      </c>
      <c r="C51" s="55">
        <v>1821</v>
      </c>
      <c r="D51" s="32">
        <v>340</v>
      </c>
      <c r="E51" s="31">
        <v>7</v>
      </c>
      <c r="F51" s="168">
        <f t="shared" si="2"/>
        <v>347</v>
      </c>
      <c r="G51" s="172"/>
      <c r="H51" s="177">
        <f>F51-G51</f>
        <v>347</v>
      </c>
      <c r="I51" s="178">
        <f t="shared" si="5"/>
        <v>11.119116234390008</v>
      </c>
      <c r="L51"/>
      <c r="M51"/>
    </row>
    <row r="52" spans="1:13" ht="15" thickBot="1">
      <c r="A52" s="204" t="s">
        <v>99</v>
      </c>
      <c r="B52" s="55">
        <v>28325.279999999999</v>
      </c>
      <c r="C52" s="84">
        <v>5294.95</v>
      </c>
      <c r="D52" s="32">
        <v>781</v>
      </c>
      <c r="E52" s="31">
        <v>5</v>
      </c>
      <c r="F52" s="168">
        <f t="shared" si="2"/>
        <v>786</v>
      </c>
      <c r="G52" s="172"/>
      <c r="H52" s="177"/>
      <c r="I52" s="178">
        <f t="shared" si="5"/>
        <v>12.012417302798982</v>
      </c>
      <c r="J52" s="107"/>
      <c r="L52"/>
      <c r="M52"/>
    </row>
    <row r="53" spans="1:13" ht="15" thickBot="1">
      <c r="A53" s="200" t="s">
        <v>59</v>
      </c>
      <c r="B53" s="41">
        <v>97945.8</v>
      </c>
      <c r="C53" s="41">
        <v>61073.71</v>
      </c>
      <c r="D53" s="32">
        <v>6017</v>
      </c>
      <c r="E53" s="31">
        <v>262</v>
      </c>
      <c r="F53" s="168">
        <f t="shared" si="2"/>
        <v>6279</v>
      </c>
      <c r="G53" s="232"/>
      <c r="H53" s="177">
        <f>F53-G53</f>
        <v>6279</v>
      </c>
      <c r="I53" s="178">
        <f t="shared" si="5"/>
        <v>5.1996496257365825</v>
      </c>
      <c r="J53" s="107"/>
      <c r="L53"/>
      <c r="M53"/>
    </row>
    <row r="54" spans="1:13" ht="15" thickBot="1">
      <c r="A54" s="242" t="s">
        <v>73</v>
      </c>
      <c r="B54" s="55">
        <v>423685</v>
      </c>
      <c r="C54" s="55">
        <v>167070.60999999999</v>
      </c>
      <c r="D54" s="55">
        <v>4106</v>
      </c>
      <c r="E54" s="31">
        <v>395</v>
      </c>
      <c r="F54" s="168">
        <f t="shared" si="2"/>
        <v>4501</v>
      </c>
      <c r="G54" s="240"/>
      <c r="H54" s="241">
        <f>F54-G54</f>
        <v>4501</v>
      </c>
      <c r="I54" s="179">
        <f t="shared" si="5"/>
        <v>31.377101384877434</v>
      </c>
      <c r="J54" s="107"/>
      <c r="L54"/>
      <c r="M54"/>
    </row>
    <row r="55" spans="1:13" ht="15" thickBot="1">
      <c r="A55" s="242" t="s">
        <v>60</v>
      </c>
      <c r="B55" s="55">
        <v>29661</v>
      </c>
      <c r="C55" s="55">
        <v>123022</v>
      </c>
      <c r="D55" s="32">
        <v>972</v>
      </c>
      <c r="E55" s="31">
        <v>0</v>
      </c>
      <c r="F55" s="168">
        <f t="shared" si="2"/>
        <v>972</v>
      </c>
      <c r="G55" s="172"/>
      <c r="H55" s="177"/>
      <c r="I55" s="178">
        <f t="shared" si="5"/>
        <v>10.171810699588478</v>
      </c>
      <c r="L55"/>
      <c r="M55"/>
    </row>
    <row r="56" spans="1:13" ht="15" thickBot="1">
      <c r="A56" s="199" t="s">
        <v>91</v>
      </c>
      <c r="B56" s="55">
        <v>9000</v>
      </c>
      <c r="C56" s="55">
        <v>0</v>
      </c>
      <c r="D56" s="55">
        <v>330</v>
      </c>
      <c r="E56" s="31">
        <v>3</v>
      </c>
      <c r="F56" s="168">
        <f t="shared" si="2"/>
        <v>333</v>
      </c>
      <c r="G56" s="172"/>
      <c r="H56" s="177"/>
      <c r="I56" s="178">
        <f t="shared" si="5"/>
        <v>9.0090090090090094</v>
      </c>
      <c r="L56"/>
      <c r="M56"/>
    </row>
    <row r="57" spans="1:13" ht="15" thickBot="1">
      <c r="A57" s="242" t="s">
        <v>74</v>
      </c>
      <c r="B57" s="41">
        <v>926.6</v>
      </c>
      <c r="C57" s="55"/>
      <c r="D57" s="32">
        <v>77</v>
      </c>
      <c r="E57" s="31">
        <v>0</v>
      </c>
      <c r="F57" s="168">
        <f t="shared" si="2"/>
        <v>77</v>
      </c>
      <c r="G57" s="173"/>
      <c r="H57" s="177"/>
      <c r="I57" s="179">
        <f t="shared" si="5"/>
        <v>4.0112554112554113</v>
      </c>
      <c r="L57"/>
      <c r="M57"/>
    </row>
    <row r="58" spans="1:13" ht="15" thickBot="1">
      <c r="A58" s="242" t="s">
        <v>63</v>
      </c>
      <c r="B58" s="55">
        <v>74000</v>
      </c>
      <c r="C58" s="55">
        <v>18500</v>
      </c>
      <c r="D58" s="55">
        <v>2764</v>
      </c>
      <c r="E58" s="31">
        <v>206</v>
      </c>
      <c r="F58" s="168">
        <f t="shared" si="2"/>
        <v>2970</v>
      </c>
      <c r="G58" s="173"/>
      <c r="H58" s="177"/>
      <c r="I58" s="178">
        <f t="shared" si="5"/>
        <v>8.305274971941639</v>
      </c>
      <c r="L58"/>
      <c r="M58"/>
    </row>
    <row r="59" spans="1:13" ht="15" thickBot="1">
      <c r="A59" s="242" t="s">
        <v>80</v>
      </c>
      <c r="B59" s="55">
        <v>6102</v>
      </c>
      <c r="C59" s="55">
        <v>4207</v>
      </c>
      <c r="D59" s="55">
        <v>689</v>
      </c>
      <c r="E59" s="31">
        <v>0</v>
      </c>
      <c r="F59" s="168">
        <f t="shared" si="2"/>
        <v>689</v>
      </c>
      <c r="G59" s="172"/>
      <c r="H59" s="177"/>
      <c r="I59" s="178">
        <f t="shared" si="5"/>
        <v>2.9521044992743106</v>
      </c>
      <c r="L59"/>
      <c r="M59"/>
    </row>
    <row r="60" spans="1:13">
      <c r="A60" s="215" t="s">
        <v>64</v>
      </c>
      <c r="B60" s="216">
        <f>SUM(B4:B59)</f>
        <v>9166996.4299999997</v>
      </c>
      <c r="C60" s="216">
        <f>SUM(C4:C59)</f>
        <v>2741965.89</v>
      </c>
      <c r="D60" s="216">
        <f>SUM(D4:D59)</f>
        <v>340239</v>
      </c>
      <c r="E60" s="216">
        <f>SUM(E4:E59)</f>
        <v>20450</v>
      </c>
      <c r="F60" s="216">
        <f>SUM(F4:F59)</f>
        <v>360689</v>
      </c>
      <c r="G60" s="174"/>
      <c r="H60" s="181"/>
      <c r="I60" s="178">
        <f t="shared" si="5"/>
        <v>8.4717456774857745</v>
      </c>
      <c r="L60"/>
      <c r="M60"/>
    </row>
    <row r="61" spans="1:13">
      <c r="A61" s="106" t="s">
        <v>65</v>
      </c>
      <c r="B61" s="24" t="e">
        <f>SUM(B8:B59)-B54-B44-B41-#REF!-B10</f>
        <v>#REF!</v>
      </c>
      <c r="C61" s="24">
        <f>SUM(C8:C59)</f>
        <v>1378754.37</v>
      </c>
      <c r="D61" s="24">
        <f>SUM(D8:D59)</f>
        <v>68603</v>
      </c>
      <c r="E61" s="24">
        <f>SUM(E8:E59)</f>
        <v>2525</v>
      </c>
      <c r="F61" s="126" t="e">
        <f>SUM(F8:F59)-F44-F41-F54-F10-#REF!</f>
        <v>#REF!</v>
      </c>
      <c r="G61" s="126"/>
      <c r="H61" s="156"/>
      <c r="I61" s="80">
        <f>B49/F49/3</f>
        <v>8.9338781918086525</v>
      </c>
      <c r="L61"/>
      <c r="M61"/>
    </row>
    <row r="62" spans="1:13">
      <c r="A62"/>
      <c r="B62"/>
      <c r="C62" s="94"/>
      <c r="D62" s="94"/>
      <c r="E62"/>
      <c r="F62"/>
      <c r="G62"/>
      <c r="H62"/>
      <c r="L62"/>
      <c r="M62"/>
    </row>
    <row r="63" spans="1:13">
      <c r="A63"/>
      <c r="B63"/>
      <c r="C63" s="94"/>
      <c r="D63" s="94"/>
      <c r="E63"/>
      <c r="F63"/>
      <c r="G63"/>
      <c r="H63"/>
      <c r="L63"/>
      <c r="M63"/>
    </row>
    <row r="64" spans="1:13">
      <c r="A64" s="14"/>
      <c r="B64"/>
      <c r="C64" s="94"/>
      <c r="D64" s="94"/>
      <c r="E64"/>
      <c r="F64"/>
      <c r="G64"/>
      <c r="H64"/>
      <c r="L64"/>
      <c r="M64"/>
    </row>
    <row r="65" spans="1:13">
      <c r="A65" s="25"/>
      <c r="B65" s="36"/>
      <c r="C65" s="96"/>
      <c r="D65" s="96"/>
      <c r="E65" s="36"/>
      <c r="F65"/>
      <c r="G65"/>
      <c r="H65"/>
      <c r="L65"/>
      <c r="M65"/>
    </row>
    <row r="66" spans="1:13">
      <c r="A66"/>
      <c r="B66"/>
      <c r="C66" s="94"/>
      <c r="D66" s="94"/>
      <c r="E66"/>
      <c r="F66"/>
      <c r="G66"/>
      <c r="H66"/>
      <c r="L66"/>
      <c r="M66"/>
    </row>
    <row r="67" spans="1:13">
      <c r="A67"/>
      <c r="B67"/>
      <c r="C67" s="94"/>
      <c r="D67" s="94"/>
      <c r="E67"/>
      <c r="F67"/>
      <c r="G67"/>
      <c r="H67"/>
      <c r="L67"/>
      <c r="M67"/>
    </row>
    <row r="68" spans="1:13">
      <c r="A68"/>
      <c r="B68"/>
      <c r="C68" s="94"/>
      <c r="D68" s="94"/>
      <c r="E68"/>
      <c r="F68"/>
      <c r="G68"/>
      <c r="H68"/>
      <c r="L68"/>
      <c r="M68"/>
    </row>
    <row r="69" spans="1:13">
      <c r="A69"/>
      <c r="B69" s="46"/>
      <c r="C69" s="97"/>
      <c r="D69" s="97"/>
      <c r="E69" s="46"/>
      <c r="F69"/>
      <c r="G69"/>
      <c r="H69"/>
      <c r="L69"/>
      <c r="M69"/>
    </row>
    <row r="70" spans="1:13">
      <c r="A70"/>
      <c r="B70"/>
      <c r="C70" s="94"/>
      <c r="D70" s="94"/>
      <c r="E70"/>
      <c r="F70"/>
      <c r="G70"/>
      <c r="H70"/>
      <c r="L70"/>
      <c r="M70"/>
    </row>
    <row r="71" spans="1:13">
      <c r="A71"/>
      <c r="B71"/>
      <c r="C71" s="94"/>
      <c r="D71" s="94"/>
      <c r="E71"/>
      <c r="F71"/>
      <c r="G71"/>
      <c r="H71"/>
      <c r="L71"/>
      <c r="M71"/>
    </row>
    <row r="72" spans="1:13">
      <c r="A72"/>
      <c r="B72"/>
      <c r="C72" s="94"/>
      <c r="D72" s="94"/>
      <c r="E72"/>
      <c r="F72"/>
      <c r="G72"/>
      <c r="H72"/>
      <c r="L72"/>
      <c r="M72"/>
    </row>
    <row r="73" spans="1:13">
      <c r="A73"/>
      <c r="B73"/>
      <c r="C73"/>
      <c r="D73"/>
      <c r="E73"/>
      <c r="F73"/>
      <c r="G73"/>
      <c r="H73"/>
      <c r="L73"/>
      <c r="M73"/>
    </row>
    <row r="74" spans="1:13">
      <c r="A74"/>
      <c r="B74"/>
      <c r="C74"/>
      <c r="D74"/>
      <c r="E74"/>
      <c r="F74"/>
      <c r="G74"/>
      <c r="H74"/>
      <c r="L74"/>
      <c r="M74"/>
    </row>
    <row r="75" spans="1:13">
      <c r="A75"/>
      <c r="B75"/>
      <c r="C75"/>
      <c r="D75"/>
      <c r="E75"/>
      <c r="F75"/>
      <c r="G75"/>
      <c r="H75"/>
      <c r="L75"/>
      <c r="M75"/>
    </row>
    <row r="76" spans="1:13">
      <c r="A76"/>
      <c r="B76"/>
      <c r="C76"/>
      <c r="D76"/>
      <c r="E76"/>
      <c r="F76"/>
      <c r="G76"/>
      <c r="H76"/>
      <c r="L76"/>
      <c r="M76"/>
    </row>
    <row r="77" spans="1:13">
      <c r="A77"/>
      <c r="B77"/>
      <c r="C77"/>
      <c r="D77"/>
      <c r="E77"/>
      <c r="F77"/>
      <c r="G77"/>
      <c r="H77"/>
      <c r="L77"/>
      <c r="M77"/>
    </row>
    <row r="78" spans="1:13">
      <c r="A78"/>
      <c r="B78"/>
      <c r="C78"/>
      <c r="D78"/>
      <c r="E78"/>
      <c r="F78"/>
      <c r="G78"/>
      <c r="H78"/>
      <c r="L78"/>
      <c r="M78"/>
    </row>
    <row r="79" spans="1:13">
      <c r="A79"/>
      <c r="B79"/>
      <c r="C79"/>
      <c r="D79"/>
      <c r="E79"/>
      <c r="F79"/>
      <c r="G79"/>
      <c r="H79"/>
      <c r="L79"/>
      <c r="M79"/>
    </row>
    <row r="80" spans="1:13">
      <c r="A80"/>
      <c r="B80"/>
      <c r="C80"/>
      <c r="D80"/>
      <c r="E80"/>
      <c r="F80"/>
      <c r="G80"/>
      <c r="H80"/>
      <c r="L80"/>
      <c r="M80"/>
    </row>
    <row r="81" customFormat="1"/>
    <row r="82" customFormat="1"/>
    <row r="83" customFormat="1"/>
    <row r="84" customFormat="1"/>
    <row r="85" customFormat="1"/>
  </sheetData>
  <mergeCells count="2">
    <mergeCell ref="A1:F1"/>
    <mergeCell ref="D2:F2"/>
  </mergeCells>
  <hyperlinks>
    <hyperlink ref="A10" r:id="rId1" xr:uid="{00000000-0004-0000-1000-000000000000}"/>
  </hyperlinks>
  <pageMargins left="0.7" right="0.7" top="0.75" bottom="0.75" header="0.3" footer="0.3"/>
  <pageSetup orientation="portrait" horizontalDpi="300" verticalDpi="300"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89"/>
  <sheetViews>
    <sheetView zoomScale="110" zoomScaleNormal="110" workbookViewId="0">
      <selection activeCell="J52" activeCellId="1" sqref="J50 J52"/>
    </sheetView>
  </sheetViews>
  <sheetFormatPr defaultRowHeight="14.5"/>
  <cols>
    <col min="1" max="1" width="21.453125" style="103" customWidth="1"/>
    <col min="2" max="2" width="16.7265625" style="26" customWidth="1"/>
    <col min="3" max="3" width="13.81640625" style="26" customWidth="1"/>
    <col min="4" max="4" width="11.26953125" style="27" customWidth="1"/>
    <col min="5" max="5" width="12" style="27" customWidth="1"/>
    <col min="6" max="8" width="12.26953125" style="26" customWidth="1"/>
    <col min="9" max="9" width="12.26953125" style="159" customWidth="1"/>
    <col min="10" max="10" width="13.453125" customWidth="1"/>
    <col min="11" max="11" width="12.26953125" bestFit="1" customWidth="1"/>
    <col min="12" max="12" width="37.26953125" customWidth="1"/>
    <col min="13" max="13" width="25.453125" style="94" customWidth="1"/>
    <col min="14" max="14" width="19" style="94" customWidth="1"/>
    <col min="15" max="15" width="18.81640625" customWidth="1"/>
    <col min="20" max="20" width="18.54296875" customWidth="1"/>
    <col min="21" max="21" width="16.7265625" customWidth="1"/>
    <col min="22" max="22" width="25.26953125" customWidth="1"/>
    <col min="23" max="23" width="26" bestFit="1" customWidth="1"/>
    <col min="25" max="25" width="13.26953125" customWidth="1"/>
    <col min="263" max="263" width="21.453125" customWidth="1"/>
    <col min="264" max="264" width="16.453125" customWidth="1"/>
    <col min="265" max="265" width="17.453125" customWidth="1"/>
    <col min="266" max="266" width="14" customWidth="1"/>
    <col min="267" max="267" width="13.54296875" customWidth="1"/>
    <col min="268" max="268" width="12.26953125" customWidth="1"/>
    <col min="269" max="269" width="12.1796875" customWidth="1"/>
    <col min="270" max="270" width="12.26953125" bestFit="1" customWidth="1"/>
    <col min="276" max="276" width="10.54296875" bestFit="1" customWidth="1"/>
    <col min="277" max="277" width="16.7265625" customWidth="1"/>
    <col min="278" max="278" width="27.7265625" customWidth="1"/>
    <col min="279" max="279" width="26" bestFit="1" customWidth="1"/>
    <col min="519" max="519" width="21.453125" customWidth="1"/>
    <col min="520" max="520" width="16.453125" customWidth="1"/>
    <col min="521" max="521" width="17.453125" customWidth="1"/>
    <col min="522" max="522" width="14" customWidth="1"/>
    <col min="523" max="523" width="13.54296875" customWidth="1"/>
    <col min="524" max="524" width="12.26953125" customWidth="1"/>
    <col min="525" max="525" width="12.1796875" customWidth="1"/>
    <col min="526" max="526" width="12.26953125" bestFit="1" customWidth="1"/>
    <col min="532" max="532" width="10.54296875" bestFit="1" customWidth="1"/>
    <col min="533" max="533" width="16.7265625" customWidth="1"/>
    <col min="534" max="534" width="27.7265625" customWidth="1"/>
    <col min="535" max="535" width="26" bestFit="1" customWidth="1"/>
    <col min="775" max="775" width="21.453125" customWidth="1"/>
    <col min="776" max="776" width="16.453125" customWidth="1"/>
    <col min="777" max="777" width="17.453125" customWidth="1"/>
    <col min="778" max="778" width="14" customWidth="1"/>
    <col min="779" max="779" width="13.54296875" customWidth="1"/>
    <col min="780" max="780" width="12.26953125" customWidth="1"/>
    <col min="781" max="781" width="12.1796875" customWidth="1"/>
    <col min="782" max="782" width="12.26953125" bestFit="1" customWidth="1"/>
    <col min="788" max="788" width="10.54296875" bestFit="1" customWidth="1"/>
    <col min="789" max="789" width="16.7265625" customWidth="1"/>
    <col min="790" max="790" width="27.7265625" customWidth="1"/>
    <col min="791" max="791" width="26" bestFit="1" customWidth="1"/>
    <col min="1031" max="1031" width="21.453125" customWidth="1"/>
    <col min="1032" max="1032" width="16.453125" customWidth="1"/>
    <col min="1033" max="1033" width="17.453125" customWidth="1"/>
    <col min="1034" max="1034" width="14" customWidth="1"/>
    <col min="1035" max="1035" width="13.54296875" customWidth="1"/>
    <col min="1036" max="1036" width="12.26953125" customWidth="1"/>
    <col min="1037" max="1037" width="12.1796875" customWidth="1"/>
    <col min="1038" max="1038" width="12.26953125" bestFit="1" customWidth="1"/>
    <col min="1044" max="1044" width="10.54296875" bestFit="1" customWidth="1"/>
    <col min="1045" max="1045" width="16.7265625" customWidth="1"/>
    <col min="1046" max="1046" width="27.7265625" customWidth="1"/>
    <col min="1047" max="1047" width="26" bestFit="1" customWidth="1"/>
    <col min="1287" max="1287" width="21.453125" customWidth="1"/>
    <col min="1288" max="1288" width="16.453125" customWidth="1"/>
    <col min="1289" max="1289" width="17.453125" customWidth="1"/>
    <col min="1290" max="1290" width="14" customWidth="1"/>
    <col min="1291" max="1291" width="13.54296875" customWidth="1"/>
    <col min="1292" max="1292" width="12.26953125" customWidth="1"/>
    <col min="1293" max="1293" width="12.1796875" customWidth="1"/>
    <col min="1294" max="1294" width="12.26953125" bestFit="1" customWidth="1"/>
    <col min="1300" max="1300" width="10.54296875" bestFit="1" customWidth="1"/>
    <col min="1301" max="1301" width="16.7265625" customWidth="1"/>
    <col min="1302" max="1302" width="27.7265625" customWidth="1"/>
    <col min="1303" max="1303" width="26" bestFit="1" customWidth="1"/>
    <col min="1543" max="1543" width="21.453125" customWidth="1"/>
    <col min="1544" max="1544" width="16.453125" customWidth="1"/>
    <col min="1545" max="1545" width="17.453125" customWidth="1"/>
    <col min="1546" max="1546" width="14" customWidth="1"/>
    <col min="1547" max="1547" width="13.54296875" customWidth="1"/>
    <col min="1548" max="1548" width="12.26953125" customWidth="1"/>
    <col min="1549" max="1549" width="12.1796875" customWidth="1"/>
    <col min="1550" max="1550" width="12.26953125" bestFit="1" customWidth="1"/>
    <col min="1556" max="1556" width="10.54296875" bestFit="1" customWidth="1"/>
    <col min="1557" max="1557" width="16.7265625" customWidth="1"/>
    <col min="1558" max="1558" width="27.7265625" customWidth="1"/>
    <col min="1559" max="1559" width="26" bestFit="1" customWidth="1"/>
    <col min="1799" max="1799" width="21.453125" customWidth="1"/>
    <col min="1800" max="1800" width="16.453125" customWidth="1"/>
    <col min="1801" max="1801" width="17.453125" customWidth="1"/>
    <col min="1802" max="1802" width="14" customWidth="1"/>
    <col min="1803" max="1803" width="13.54296875" customWidth="1"/>
    <col min="1804" max="1804" width="12.26953125" customWidth="1"/>
    <col min="1805" max="1805" width="12.1796875" customWidth="1"/>
    <col min="1806" max="1806" width="12.26953125" bestFit="1" customWidth="1"/>
    <col min="1812" max="1812" width="10.54296875" bestFit="1" customWidth="1"/>
    <col min="1813" max="1813" width="16.7265625" customWidth="1"/>
    <col min="1814" max="1814" width="27.7265625" customWidth="1"/>
    <col min="1815" max="1815" width="26" bestFit="1" customWidth="1"/>
    <col min="2055" max="2055" width="21.453125" customWidth="1"/>
    <col min="2056" max="2056" width="16.453125" customWidth="1"/>
    <col min="2057" max="2057" width="17.453125" customWidth="1"/>
    <col min="2058" max="2058" width="14" customWidth="1"/>
    <col min="2059" max="2059" width="13.54296875" customWidth="1"/>
    <col min="2060" max="2060" width="12.26953125" customWidth="1"/>
    <col min="2061" max="2061" width="12.1796875" customWidth="1"/>
    <col min="2062" max="2062" width="12.26953125" bestFit="1" customWidth="1"/>
    <col min="2068" max="2068" width="10.54296875" bestFit="1" customWidth="1"/>
    <col min="2069" max="2069" width="16.7265625" customWidth="1"/>
    <col min="2070" max="2070" width="27.7265625" customWidth="1"/>
    <col min="2071" max="2071" width="26" bestFit="1" customWidth="1"/>
    <col min="2311" max="2311" width="21.453125" customWidth="1"/>
    <col min="2312" max="2312" width="16.453125" customWidth="1"/>
    <col min="2313" max="2313" width="17.453125" customWidth="1"/>
    <col min="2314" max="2314" width="14" customWidth="1"/>
    <col min="2315" max="2315" width="13.54296875" customWidth="1"/>
    <col min="2316" max="2316" width="12.26953125" customWidth="1"/>
    <col min="2317" max="2317" width="12.1796875" customWidth="1"/>
    <col min="2318" max="2318" width="12.26953125" bestFit="1" customWidth="1"/>
    <col min="2324" max="2324" width="10.54296875" bestFit="1" customWidth="1"/>
    <col min="2325" max="2325" width="16.7265625" customWidth="1"/>
    <col min="2326" max="2326" width="27.7265625" customWidth="1"/>
    <col min="2327" max="2327" width="26" bestFit="1" customWidth="1"/>
    <col min="2567" max="2567" width="21.453125" customWidth="1"/>
    <col min="2568" max="2568" width="16.453125" customWidth="1"/>
    <col min="2569" max="2569" width="17.453125" customWidth="1"/>
    <col min="2570" max="2570" width="14" customWidth="1"/>
    <col min="2571" max="2571" width="13.54296875" customWidth="1"/>
    <col min="2572" max="2572" width="12.26953125" customWidth="1"/>
    <col min="2573" max="2573" width="12.1796875" customWidth="1"/>
    <col min="2574" max="2574" width="12.26953125" bestFit="1" customWidth="1"/>
    <col min="2580" max="2580" width="10.54296875" bestFit="1" customWidth="1"/>
    <col min="2581" max="2581" width="16.7265625" customWidth="1"/>
    <col min="2582" max="2582" width="27.7265625" customWidth="1"/>
    <col min="2583" max="2583" width="26" bestFit="1" customWidth="1"/>
    <col min="2823" max="2823" width="21.453125" customWidth="1"/>
    <col min="2824" max="2824" width="16.453125" customWidth="1"/>
    <col min="2825" max="2825" width="17.453125" customWidth="1"/>
    <col min="2826" max="2826" width="14" customWidth="1"/>
    <col min="2827" max="2827" width="13.54296875" customWidth="1"/>
    <col min="2828" max="2828" width="12.26953125" customWidth="1"/>
    <col min="2829" max="2829" width="12.1796875" customWidth="1"/>
    <col min="2830" max="2830" width="12.26953125" bestFit="1" customWidth="1"/>
    <col min="2836" max="2836" width="10.54296875" bestFit="1" customWidth="1"/>
    <col min="2837" max="2837" width="16.7265625" customWidth="1"/>
    <col min="2838" max="2838" width="27.7265625" customWidth="1"/>
    <col min="2839" max="2839" width="26" bestFit="1" customWidth="1"/>
    <col min="3079" max="3079" width="21.453125" customWidth="1"/>
    <col min="3080" max="3080" width="16.453125" customWidth="1"/>
    <col min="3081" max="3081" width="17.453125" customWidth="1"/>
    <col min="3082" max="3082" width="14" customWidth="1"/>
    <col min="3083" max="3083" width="13.54296875" customWidth="1"/>
    <col min="3084" max="3084" width="12.26953125" customWidth="1"/>
    <col min="3085" max="3085" width="12.1796875" customWidth="1"/>
    <col min="3086" max="3086" width="12.26953125" bestFit="1" customWidth="1"/>
    <col min="3092" max="3092" width="10.54296875" bestFit="1" customWidth="1"/>
    <col min="3093" max="3093" width="16.7265625" customWidth="1"/>
    <col min="3094" max="3094" width="27.7265625" customWidth="1"/>
    <col min="3095" max="3095" width="26" bestFit="1" customWidth="1"/>
    <col min="3335" max="3335" width="21.453125" customWidth="1"/>
    <col min="3336" max="3336" width="16.453125" customWidth="1"/>
    <col min="3337" max="3337" width="17.453125" customWidth="1"/>
    <col min="3338" max="3338" width="14" customWidth="1"/>
    <col min="3339" max="3339" width="13.54296875" customWidth="1"/>
    <col min="3340" max="3340" width="12.26953125" customWidth="1"/>
    <col min="3341" max="3341" width="12.1796875" customWidth="1"/>
    <col min="3342" max="3342" width="12.26953125" bestFit="1" customWidth="1"/>
    <col min="3348" max="3348" width="10.54296875" bestFit="1" customWidth="1"/>
    <col min="3349" max="3349" width="16.7265625" customWidth="1"/>
    <col min="3350" max="3350" width="27.7265625" customWidth="1"/>
    <col min="3351" max="3351" width="26" bestFit="1" customWidth="1"/>
    <col min="3591" max="3591" width="21.453125" customWidth="1"/>
    <col min="3592" max="3592" width="16.453125" customWidth="1"/>
    <col min="3593" max="3593" width="17.453125" customWidth="1"/>
    <col min="3594" max="3594" width="14" customWidth="1"/>
    <col min="3595" max="3595" width="13.54296875" customWidth="1"/>
    <col min="3596" max="3596" width="12.26953125" customWidth="1"/>
    <col min="3597" max="3597" width="12.1796875" customWidth="1"/>
    <col min="3598" max="3598" width="12.26953125" bestFit="1" customWidth="1"/>
    <col min="3604" max="3604" width="10.54296875" bestFit="1" customWidth="1"/>
    <col min="3605" max="3605" width="16.7265625" customWidth="1"/>
    <col min="3606" max="3606" width="27.7265625" customWidth="1"/>
    <col min="3607" max="3607" width="26" bestFit="1" customWidth="1"/>
    <col min="3847" max="3847" width="21.453125" customWidth="1"/>
    <col min="3848" max="3848" width="16.453125" customWidth="1"/>
    <col min="3849" max="3849" width="17.453125" customWidth="1"/>
    <col min="3850" max="3850" width="14" customWidth="1"/>
    <col min="3851" max="3851" width="13.54296875" customWidth="1"/>
    <col min="3852" max="3852" width="12.26953125" customWidth="1"/>
    <col min="3853" max="3853" width="12.1796875" customWidth="1"/>
    <col min="3854" max="3854" width="12.26953125" bestFit="1" customWidth="1"/>
    <col min="3860" max="3860" width="10.54296875" bestFit="1" customWidth="1"/>
    <col min="3861" max="3861" width="16.7265625" customWidth="1"/>
    <col min="3862" max="3862" width="27.7265625" customWidth="1"/>
    <col min="3863" max="3863" width="26" bestFit="1" customWidth="1"/>
    <col min="4103" max="4103" width="21.453125" customWidth="1"/>
    <col min="4104" max="4104" width="16.453125" customWidth="1"/>
    <col min="4105" max="4105" width="17.453125" customWidth="1"/>
    <col min="4106" max="4106" width="14" customWidth="1"/>
    <col min="4107" max="4107" width="13.54296875" customWidth="1"/>
    <col min="4108" max="4108" width="12.26953125" customWidth="1"/>
    <col min="4109" max="4109" width="12.1796875" customWidth="1"/>
    <col min="4110" max="4110" width="12.26953125" bestFit="1" customWidth="1"/>
    <col min="4116" max="4116" width="10.54296875" bestFit="1" customWidth="1"/>
    <col min="4117" max="4117" width="16.7265625" customWidth="1"/>
    <col min="4118" max="4118" width="27.7265625" customWidth="1"/>
    <col min="4119" max="4119" width="26" bestFit="1" customWidth="1"/>
    <col min="4359" max="4359" width="21.453125" customWidth="1"/>
    <col min="4360" max="4360" width="16.453125" customWidth="1"/>
    <col min="4361" max="4361" width="17.453125" customWidth="1"/>
    <col min="4362" max="4362" width="14" customWidth="1"/>
    <col min="4363" max="4363" width="13.54296875" customWidth="1"/>
    <col min="4364" max="4364" width="12.26953125" customWidth="1"/>
    <col min="4365" max="4365" width="12.1796875" customWidth="1"/>
    <col min="4366" max="4366" width="12.26953125" bestFit="1" customWidth="1"/>
    <col min="4372" max="4372" width="10.54296875" bestFit="1" customWidth="1"/>
    <col min="4373" max="4373" width="16.7265625" customWidth="1"/>
    <col min="4374" max="4374" width="27.7265625" customWidth="1"/>
    <col min="4375" max="4375" width="26" bestFit="1" customWidth="1"/>
    <col min="4615" max="4615" width="21.453125" customWidth="1"/>
    <col min="4616" max="4616" width="16.453125" customWidth="1"/>
    <col min="4617" max="4617" width="17.453125" customWidth="1"/>
    <col min="4618" max="4618" width="14" customWidth="1"/>
    <col min="4619" max="4619" width="13.54296875" customWidth="1"/>
    <col min="4620" max="4620" width="12.26953125" customWidth="1"/>
    <col min="4621" max="4621" width="12.1796875" customWidth="1"/>
    <col min="4622" max="4622" width="12.26953125" bestFit="1" customWidth="1"/>
    <col min="4628" max="4628" width="10.54296875" bestFit="1" customWidth="1"/>
    <col min="4629" max="4629" width="16.7265625" customWidth="1"/>
    <col min="4630" max="4630" width="27.7265625" customWidth="1"/>
    <col min="4631" max="4631" width="26" bestFit="1" customWidth="1"/>
    <col min="4871" max="4871" width="21.453125" customWidth="1"/>
    <col min="4872" max="4872" width="16.453125" customWidth="1"/>
    <col min="4873" max="4873" width="17.453125" customWidth="1"/>
    <col min="4874" max="4874" width="14" customWidth="1"/>
    <col min="4875" max="4875" width="13.54296875" customWidth="1"/>
    <col min="4876" max="4876" width="12.26953125" customWidth="1"/>
    <col min="4877" max="4877" width="12.1796875" customWidth="1"/>
    <col min="4878" max="4878" width="12.26953125" bestFit="1" customWidth="1"/>
    <col min="4884" max="4884" width="10.54296875" bestFit="1" customWidth="1"/>
    <col min="4885" max="4885" width="16.7265625" customWidth="1"/>
    <col min="4886" max="4886" width="27.7265625" customWidth="1"/>
    <col min="4887" max="4887" width="26" bestFit="1" customWidth="1"/>
    <col min="5127" max="5127" width="21.453125" customWidth="1"/>
    <col min="5128" max="5128" width="16.453125" customWidth="1"/>
    <col min="5129" max="5129" width="17.453125" customWidth="1"/>
    <col min="5130" max="5130" width="14" customWidth="1"/>
    <col min="5131" max="5131" width="13.54296875" customWidth="1"/>
    <col min="5132" max="5132" width="12.26953125" customWidth="1"/>
    <col min="5133" max="5133" width="12.1796875" customWidth="1"/>
    <col min="5134" max="5134" width="12.26953125" bestFit="1" customWidth="1"/>
    <col min="5140" max="5140" width="10.54296875" bestFit="1" customWidth="1"/>
    <col min="5141" max="5141" width="16.7265625" customWidth="1"/>
    <col min="5142" max="5142" width="27.7265625" customWidth="1"/>
    <col min="5143" max="5143" width="26" bestFit="1" customWidth="1"/>
    <col min="5383" max="5383" width="21.453125" customWidth="1"/>
    <col min="5384" max="5384" width="16.453125" customWidth="1"/>
    <col min="5385" max="5385" width="17.453125" customWidth="1"/>
    <col min="5386" max="5386" width="14" customWidth="1"/>
    <col min="5387" max="5387" width="13.54296875" customWidth="1"/>
    <col min="5388" max="5388" width="12.26953125" customWidth="1"/>
    <col min="5389" max="5389" width="12.1796875" customWidth="1"/>
    <col min="5390" max="5390" width="12.26953125" bestFit="1" customWidth="1"/>
    <col min="5396" max="5396" width="10.54296875" bestFit="1" customWidth="1"/>
    <col min="5397" max="5397" width="16.7265625" customWidth="1"/>
    <col min="5398" max="5398" width="27.7265625" customWidth="1"/>
    <col min="5399" max="5399" width="26" bestFit="1" customWidth="1"/>
    <col min="5639" max="5639" width="21.453125" customWidth="1"/>
    <col min="5640" max="5640" width="16.453125" customWidth="1"/>
    <col min="5641" max="5641" width="17.453125" customWidth="1"/>
    <col min="5642" max="5642" width="14" customWidth="1"/>
    <col min="5643" max="5643" width="13.54296875" customWidth="1"/>
    <col min="5644" max="5644" width="12.26953125" customWidth="1"/>
    <col min="5645" max="5645" width="12.1796875" customWidth="1"/>
    <col min="5646" max="5646" width="12.26953125" bestFit="1" customWidth="1"/>
    <col min="5652" max="5652" width="10.54296875" bestFit="1" customWidth="1"/>
    <col min="5653" max="5653" width="16.7265625" customWidth="1"/>
    <col min="5654" max="5654" width="27.7265625" customWidth="1"/>
    <col min="5655" max="5655" width="26" bestFit="1" customWidth="1"/>
    <col min="5895" max="5895" width="21.453125" customWidth="1"/>
    <col min="5896" max="5896" width="16.453125" customWidth="1"/>
    <col min="5897" max="5897" width="17.453125" customWidth="1"/>
    <col min="5898" max="5898" width="14" customWidth="1"/>
    <col min="5899" max="5899" width="13.54296875" customWidth="1"/>
    <col min="5900" max="5900" width="12.26953125" customWidth="1"/>
    <col min="5901" max="5901" width="12.1796875" customWidth="1"/>
    <col min="5902" max="5902" width="12.26953125" bestFit="1" customWidth="1"/>
    <col min="5908" max="5908" width="10.54296875" bestFit="1" customWidth="1"/>
    <col min="5909" max="5909" width="16.7265625" customWidth="1"/>
    <col min="5910" max="5910" width="27.7265625" customWidth="1"/>
    <col min="5911" max="5911" width="26" bestFit="1" customWidth="1"/>
    <col min="6151" max="6151" width="21.453125" customWidth="1"/>
    <col min="6152" max="6152" width="16.453125" customWidth="1"/>
    <col min="6153" max="6153" width="17.453125" customWidth="1"/>
    <col min="6154" max="6154" width="14" customWidth="1"/>
    <col min="6155" max="6155" width="13.54296875" customWidth="1"/>
    <col min="6156" max="6156" width="12.26953125" customWidth="1"/>
    <col min="6157" max="6157" width="12.1796875" customWidth="1"/>
    <col min="6158" max="6158" width="12.26953125" bestFit="1" customWidth="1"/>
    <col min="6164" max="6164" width="10.54296875" bestFit="1" customWidth="1"/>
    <col min="6165" max="6165" width="16.7265625" customWidth="1"/>
    <col min="6166" max="6166" width="27.7265625" customWidth="1"/>
    <col min="6167" max="6167" width="26" bestFit="1" customWidth="1"/>
    <col min="6407" max="6407" width="21.453125" customWidth="1"/>
    <col min="6408" max="6408" width="16.453125" customWidth="1"/>
    <col min="6409" max="6409" width="17.453125" customWidth="1"/>
    <col min="6410" max="6410" width="14" customWidth="1"/>
    <col min="6411" max="6411" width="13.54296875" customWidth="1"/>
    <col min="6412" max="6412" width="12.26953125" customWidth="1"/>
    <col min="6413" max="6413" width="12.1796875" customWidth="1"/>
    <col min="6414" max="6414" width="12.26953125" bestFit="1" customWidth="1"/>
    <col min="6420" max="6420" width="10.54296875" bestFit="1" customWidth="1"/>
    <col min="6421" max="6421" width="16.7265625" customWidth="1"/>
    <col min="6422" max="6422" width="27.7265625" customWidth="1"/>
    <col min="6423" max="6423" width="26" bestFit="1" customWidth="1"/>
    <col min="6663" max="6663" width="21.453125" customWidth="1"/>
    <col min="6664" max="6664" width="16.453125" customWidth="1"/>
    <col min="6665" max="6665" width="17.453125" customWidth="1"/>
    <col min="6666" max="6666" width="14" customWidth="1"/>
    <col min="6667" max="6667" width="13.54296875" customWidth="1"/>
    <col min="6668" max="6668" width="12.26953125" customWidth="1"/>
    <col min="6669" max="6669" width="12.1796875" customWidth="1"/>
    <col min="6670" max="6670" width="12.26953125" bestFit="1" customWidth="1"/>
    <col min="6676" max="6676" width="10.54296875" bestFit="1" customWidth="1"/>
    <col min="6677" max="6677" width="16.7265625" customWidth="1"/>
    <col min="6678" max="6678" width="27.7265625" customWidth="1"/>
    <col min="6679" max="6679" width="26" bestFit="1" customWidth="1"/>
    <col min="6919" max="6919" width="21.453125" customWidth="1"/>
    <col min="6920" max="6920" width="16.453125" customWidth="1"/>
    <col min="6921" max="6921" width="17.453125" customWidth="1"/>
    <col min="6922" max="6922" width="14" customWidth="1"/>
    <col min="6923" max="6923" width="13.54296875" customWidth="1"/>
    <col min="6924" max="6924" width="12.26953125" customWidth="1"/>
    <col min="6925" max="6925" width="12.1796875" customWidth="1"/>
    <col min="6926" max="6926" width="12.26953125" bestFit="1" customWidth="1"/>
    <col min="6932" max="6932" width="10.54296875" bestFit="1" customWidth="1"/>
    <col min="6933" max="6933" width="16.7265625" customWidth="1"/>
    <col min="6934" max="6934" width="27.7265625" customWidth="1"/>
    <col min="6935" max="6935" width="26" bestFit="1" customWidth="1"/>
    <col min="7175" max="7175" width="21.453125" customWidth="1"/>
    <col min="7176" max="7176" width="16.453125" customWidth="1"/>
    <col min="7177" max="7177" width="17.453125" customWidth="1"/>
    <col min="7178" max="7178" width="14" customWidth="1"/>
    <col min="7179" max="7179" width="13.54296875" customWidth="1"/>
    <col min="7180" max="7180" width="12.26953125" customWidth="1"/>
    <col min="7181" max="7181" width="12.1796875" customWidth="1"/>
    <col min="7182" max="7182" width="12.26953125" bestFit="1" customWidth="1"/>
    <col min="7188" max="7188" width="10.54296875" bestFit="1" customWidth="1"/>
    <col min="7189" max="7189" width="16.7265625" customWidth="1"/>
    <col min="7190" max="7190" width="27.7265625" customWidth="1"/>
    <col min="7191" max="7191" width="26" bestFit="1" customWidth="1"/>
    <col min="7431" max="7431" width="21.453125" customWidth="1"/>
    <col min="7432" max="7432" width="16.453125" customWidth="1"/>
    <col min="7433" max="7433" width="17.453125" customWidth="1"/>
    <col min="7434" max="7434" width="14" customWidth="1"/>
    <col min="7435" max="7435" width="13.54296875" customWidth="1"/>
    <col min="7436" max="7436" width="12.26953125" customWidth="1"/>
    <col min="7437" max="7437" width="12.1796875" customWidth="1"/>
    <col min="7438" max="7438" width="12.26953125" bestFit="1" customWidth="1"/>
    <col min="7444" max="7444" width="10.54296875" bestFit="1" customWidth="1"/>
    <col min="7445" max="7445" width="16.7265625" customWidth="1"/>
    <col min="7446" max="7446" width="27.7265625" customWidth="1"/>
    <col min="7447" max="7447" width="26" bestFit="1" customWidth="1"/>
    <col min="7687" max="7687" width="21.453125" customWidth="1"/>
    <col min="7688" max="7688" width="16.453125" customWidth="1"/>
    <col min="7689" max="7689" width="17.453125" customWidth="1"/>
    <col min="7690" max="7690" width="14" customWidth="1"/>
    <col min="7691" max="7691" width="13.54296875" customWidth="1"/>
    <col min="7692" max="7692" width="12.26953125" customWidth="1"/>
    <col min="7693" max="7693" width="12.1796875" customWidth="1"/>
    <col min="7694" max="7694" width="12.26953125" bestFit="1" customWidth="1"/>
    <col min="7700" max="7700" width="10.54296875" bestFit="1" customWidth="1"/>
    <col min="7701" max="7701" width="16.7265625" customWidth="1"/>
    <col min="7702" max="7702" width="27.7265625" customWidth="1"/>
    <col min="7703" max="7703" width="26" bestFit="1" customWidth="1"/>
    <col min="7943" max="7943" width="21.453125" customWidth="1"/>
    <col min="7944" max="7944" width="16.453125" customWidth="1"/>
    <col min="7945" max="7945" width="17.453125" customWidth="1"/>
    <col min="7946" max="7946" width="14" customWidth="1"/>
    <col min="7947" max="7947" width="13.54296875" customWidth="1"/>
    <col min="7948" max="7948" width="12.26953125" customWidth="1"/>
    <col min="7949" max="7949" width="12.1796875" customWidth="1"/>
    <col min="7950" max="7950" width="12.26953125" bestFit="1" customWidth="1"/>
    <col min="7956" max="7956" width="10.54296875" bestFit="1" customWidth="1"/>
    <col min="7957" max="7957" width="16.7265625" customWidth="1"/>
    <col min="7958" max="7958" width="27.7265625" customWidth="1"/>
    <col min="7959" max="7959" width="26" bestFit="1" customWidth="1"/>
    <col min="8199" max="8199" width="21.453125" customWidth="1"/>
    <col min="8200" max="8200" width="16.453125" customWidth="1"/>
    <col min="8201" max="8201" width="17.453125" customWidth="1"/>
    <col min="8202" max="8202" width="14" customWidth="1"/>
    <col min="8203" max="8203" width="13.54296875" customWidth="1"/>
    <col min="8204" max="8204" width="12.26953125" customWidth="1"/>
    <col min="8205" max="8205" width="12.1796875" customWidth="1"/>
    <col min="8206" max="8206" width="12.26953125" bestFit="1" customWidth="1"/>
    <col min="8212" max="8212" width="10.54296875" bestFit="1" customWidth="1"/>
    <col min="8213" max="8213" width="16.7265625" customWidth="1"/>
    <col min="8214" max="8214" width="27.7265625" customWidth="1"/>
    <col min="8215" max="8215" width="26" bestFit="1" customWidth="1"/>
    <col min="8455" max="8455" width="21.453125" customWidth="1"/>
    <col min="8456" max="8456" width="16.453125" customWidth="1"/>
    <col min="8457" max="8457" width="17.453125" customWidth="1"/>
    <col min="8458" max="8458" width="14" customWidth="1"/>
    <col min="8459" max="8459" width="13.54296875" customWidth="1"/>
    <col min="8460" max="8460" width="12.26953125" customWidth="1"/>
    <col min="8461" max="8461" width="12.1796875" customWidth="1"/>
    <col min="8462" max="8462" width="12.26953125" bestFit="1" customWidth="1"/>
    <col min="8468" max="8468" width="10.54296875" bestFit="1" customWidth="1"/>
    <col min="8469" max="8469" width="16.7265625" customWidth="1"/>
    <col min="8470" max="8470" width="27.7265625" customWidth="1"/>
    <col min="8471" max="8471" width="26" bestFit="1" customWidth="1"/>
    <col min="8711" max="8711" width="21.453125" customWidth="1"/>
    <col min="8712" max="8712" width="16.453125" customWidth="1"/>
    <col min="8713" max="8713" width="17.453125" customWidth="1"/>
    <col min="8714" max="8714" width="14" customWidth="1"/>
    <col min="8715" max="8715" width="13.54296875" customWidth="1"/>
    <col min="8716" max="8716" width="12.26953125" customWidth="1"/>
    <col min="8717" max="8717" width="12.1796875" customWidth="1"/>
    <col min="8718" max="8718" width="12.26953125" bestFit="1" customWidth="1"/>
    <col min="8724" max="8724" width="10.54296875" bestFit="1" customWidth="1"/>
    <col min="8725" max="8725" width="16.7265625" customWidth="1"/>
    <col min="8726" max="8726" width="27.7265625" customWidth="1"/>
    <col min="8727" max="8727" width="26" bestFit="1" customWidth="1"/>
    <col min="8967" max="8967" width="21.453125" customWidth="1"/>
    <col min="8968" max="8968" width="16.453125" customWidth="1"/>
    <col min="8969" max="8969" width="17.453125" customWidth="1"/>
    <col min="8970" max="8970" width="14" customWidth="1"/>
    <col min="8971" max="8971" width="13.54296875" customWidth="1"/>
    <col min="8972" max="8972" width="12.26953125" customWidth="1"/>
    <col min="8973" max="8973" width="12.1796875" customWidth="1"/>
    <col min="8974" max="8974" width="12.26953125" bestFit="1" customWidth="1"/>
    <col min="8980" max="8980" width="10.54296875" bestFit="1" customWidth="1"/>
    <col min="8981" max="8981" width="16.7265625" customWidth="1"/>
    <col min="8982" max="8982" width="27.7265625" customWidth="1"/>
    <col min="8983" max="8983" width="26" bestFit="1" customWidth="1"/>
    <col min="9223" max="9223" width="21.453125" customWidth="1"/>
    <col min="9224" max="9224" width="16.453125" customWidth="1"/>
    <col min="9225" max="9225" width="17.453125" customWidth="1"/>
    <col min="9226" max="9226" width="14" customWidth="1"/>
    <col min="9227" max="9227" width="13.54296875" customWidth="1"/>
    <col min="9228" max="9228" width="12.26953125" customWidth="1"/>
    <col min="9229" max="9229" width="12.1796875" customWidth="1"/>
    <col min="9230" max="9230" width="12.26953125" bestFit="1" customWidth="1"/>
    <col min="9236" max="9236" width="10.54296875" bestFit="1" customWidth="1"/>
    <col min="9237" max="9237" width="16.7265625" customWidth="1"/>
    <col min="9238" max="9238" width="27.7265625" customWidth="1"/>
    <col min="9239" max="9239" width="26" bestFit="1" customWidth="1"/>
    <col min="9479" max="9479" width="21.453125" customWidth="1"/>
    <col min="9480" max="9480" width="16.453125" customWidth="1"/>
    <col min="9481" max="9481" width="17.453125" customWidth="1"/>
    <col min="9482" max="9482" width="14" customWidth="1"/>
    <col min="9483" max="9483" width="13.54296875" customWidth="1"/>
    <col min="9484" max="9484" width="12.26953125" customWidth="1"/>
    <col min="9485" max="9485" width="12.1796875" customWidth="1"/>
    <col min="9486" max="9486" width="12.26953125" bestFit="1" customWidth="1"/>
    <col min="9492" max="9492" width="10.54296875" bestFit="1" customWidth="1"/>
    <col min="9493" max="9493" width="16.7265625" customWidth="1"/>
    <col min="9494" max="9494" width="27.7265625" customWidth="1"/>
    <col min="9495" max="9495" width="26" bestFit="1" customWidth="1"/>
    <col min="9735" max="9735" width="21.453125" customWidth="1"/>
    <col min="9736" max="9736" width="16.453125" customWidth="1"/>
    <col min="9737" max="9737" width="17.453125" customWidth="1"/>
    <col min="9738" max="9738" width="14" customWidth="1"/>
    <col min="9739" max="9739" width="13.54296875" customWidth="1"/>
    <col min="9740" max="9740" width="12.26953125" customWidth="1"/>
    <col min="9741" max="9741" width="12.1796875" customWidth="1"/>
    <col min="9742" max="9742" width="12.26953125" bestFit="1" customWidth="1"/>
    <col min="9748" max="9748" width="10.54296875" bestFit="1" customWidth="1"/>
    <col min="9749" max="9749" width="16.7265625" customWidth="1"/>
    <col min="9750" max="9750" width="27.7265625" customWidth="1"/>
    <col min="9751" max="9751" width="26" bestFit="1" customWidth="1"/>
    <col min="9991" max="9991" width="21.453125" customWidth="1"/>
    <col min="9992" max="9992" width="16.453125" customWidth="1"/>
    <col min="9993" max="9993" width="17.453125" customWidth="1"/>
    <col min="9994" max="9994" width="14" customWidth="1"/>
    <col min="9995" max="9995" width="13.54296875" customWidth="1"/>
    <col min="9996" max="9996" width="12.26953125" customWidth="1"/>
    <col min="9997" max="9997" width="12.1796875" customWidth="1"/>
    <col min="9998" max="9998" width="12.26953125" bestFit="1" customWidth="1"/>
    <col min="10004" max="10004" width="10.54296875" bestFit="1" customWidth="1"/>
    <col min="10005" max="10005" width="16.7265625" customWidth="1"/>
    <col min="10006" max="10006" width="27.7265625" customWidth="1"/>
    <col min="10007" max="10007" width="26" bestFit="1" customWidth="1"/>
    <col min="10247" max="10247" width="21.453125" customWidth="1"/>
    <col min="10248" max="10248" width="16.453125" customWidth="1"/>
    <col min="10249" max="10249" width="17.453125" customWidth="1"/>
    <col min="10250" max="10250" width="14" customWidth="1"/>
    <col min="10251" max="10251" width="13.54296875" customWidth="1"/>
    <col min="10252" max="10252" width="12.26953125" customWidth="1"/>
    <col min="10253" max="10253" width="12.1796875" customWidth="1"/>
    <col min="10254" max="10254" width="12.26953125" bestFit="1" customWidth="1"/>
    <col min="10260" max="10260" width="10.54296875" bestFit="1" customWidth="1"/>
    <col min="10261" max="10261" width="16.7265625" customWidth="1"/>
    <col min="10262" max="10262" width="27.7265625" customWidth="1"/>
    <col min="10263" max="10263" width="26" bestFit="1" customWidth="1"/>
    <col min="10503" max="10503" width="21.453125" customWidth="1"/>
    <col min="10504" max="10504" width="16.453125" customWidth="1"/>
    <col min="10505" max="10505" width="17.453125" customWidth="1"/>
    <col min="10506" max="10506" width="14" customWidth="1"/>
    <col min="10507" max="10507" width="13.54296875" customWidth="1"/>
    <col min="10508" max="10508" width="12.26953125" customWidth="1"/>
    <col min="10509" max="10509" width="12.1796875" customWidth="1"/>
    <col min="10510" max="10510" width="12.26953125" bestFit="1" customWidth="1"/>
    <col min="10516" max="10516" width="10.54296875" bestFit="1" customWidth="1"/>
    <col min="10517" max="10517" width="16.7265625" customWidth="1"/>
    <col min="10518" max="10518" width="27.7265625" customWidth="1"/>
    <col min="10519" max="10519" width="26" bestFit="1" customWidth="1"/>
    <col min="10759" max="10759" width="21.453125" customWidth="1"/>
    <col min="10760" max="10760" width="16.453125" customWidth="1"/>
    <col min="10761" max="10761" width="17.453125" customWidth="1"/>
    <col min="10762" max="10762" width="14" customWidth="1"/>
    <col min="10763" max="10763" width="13.54296875" customWidth="1"/>
    <col min="10764" max="10764" width="12.26953125" customWidth="1"/>
    <col min="10765" max="10765" width="12.1796875" customWidth="1"/>
    <col min="10766" max="10766" width="12.26953125" bestFit="1" customWidth="1"/>
    <col min="10772" max="10772" width="10.54296875" bestFit="1" customWidth="1"/>
    <col min="10773" max="10773" width="16.7265625" customWidth="1"/>
    <col min="10774" max="10774" width="27.7265625" customWidth="1"/>
    <col min="10775" max="10775" width="26" bestFit="1" customWidth="1"/>
    <col min="11015" max="11015" width="21.453125" customWidth="1"/>
    <col min="11016" max="11016" width="16.453125" customWidth="1"/>
    <col min="11017" max="11017" width="17.453125" customWidth="1"/>
    <col min="11018" max="11018" width="14" customWidth="1"/>
    <col min="11019" max="11019" width="13.54296875" customWidth="1"/>
    <col min="11020" max="11020" width="12.26953125" customWidth="1"/>
    <col min="11021" max="11021" width="12.1796875" customWidth="1"/>
    <col min="11022" max="11022" width="12.26953125" bestFit="1" customWidth="1"/>
    <col min="11028" max="11028" width="10.54296875" bestFit="1" customWidth="1"/>
    <col min="11029" max="11029" width="16.7265625" customWidth="1"/>
    <col min="11030" max="11030" width="27.7265625" customWidth="1"/>
    <col min="11031" max="11031" width="26" bestFit="1" customWidth="1"/>
    <col min="11271" max="11271" width="21.453125" customWidth="1"/>
    <col min="11272" max="11272" width="16.453125" customWidth="1"/>
    <col min="11273" max="11273" width="17.453125" customWidth="1"/>
    <col min="11274" max="11274" width="14" customWidth="1"/>
    <col min="11275" max="11275" width="13.54296875" customWidth="1"/>
    <col min="11276" max="11276" width="12.26953125" customWidth="1"/>
    <col min="11277" max="11277" width="12.1796875" customWidth="1"/>
    <col min="11278" max="11278" width="12.26953125" bestFit="1" customWidth="1"/>
    <col min="11284" max="11284" width="10.54296875" bestFit="1" customWidth="1"/>
    <col min="11285" max="11285" width="16.7265625" customWidth="1"/>
    <col min="11286" max="11286" width="27.7265625" customWidth="1"/>
    <col min="11287" max="11287" width="26" bestFit="1" customWidth="1"/>
    <col min="11527" max="11527" width="21.453125" customWidth="1"/>
    <col min="11528" max="11528" width="16.453125" customWidth="1"/>
    <col min="11529" max="11529" width="17.453125" customWidth="1"/>
    <col min="11530" max="11530" width="14" customWidth="1"/>
    <col min="11531" max="11531" width="13.54296875" customWidth="1"/>
    <col min="11532" max="11532" width="12.26953125" customWidth="1"/>
    <col min="11533" max="11533" width="12.1796875" customWidth="1"/>
    <col min="11534" max="11534" width="12.26953125" bestFit="1" customWidth="1"/>
    <col min="11540" max="11540" width="10.54296875" bestFit="1" customWidth="1"/>
    <col min="11541" max="11541" width="16.7265625" customWidth="1"/>
    <col min="11542" max="11542" width="27.7265625" customWidth="1"/>
    <col min="11543" max="11543" width="26" bestFit="1" customWidth="1"/>
    <col min="11783" max="11783" width="21.453125" customWidth="1"/>
    <col min="11784" max="11784" width="16.453125" customWidth="1"/>
    <col min="11785" max="11785" width="17.453125" customWidth="1"/>
    <col min="11786" max="11786" width="14" customWidth="1"/>
    <col min="11787" max="11787" width="13.54296875" customWidth="1"/>
    <col min="11788" max="11788" width="12.26953125" customWidth="1"/>
    <col min="11789" max="11789" width="12.1796875" customWidth="1"/>
    <col min="11790" max="11790" width="12.26953125" bestFit="1" customWidth="1"/>
    <col min="11796" max="11796" width="10.54296875" bestFit="1" customWidth="1"/>
    <col min="11797" max="11797" width="16.7265625" customWidth="1"/>
    <col min="11798" max="11798" width="27.7265625" customWidth="1"/>
    <col min="11799" max="11799" width="26" bestFit="1" customWidth="1"/>
    <col min="12039" max="12039" width="21.453125" customWidth="1"/>
    <col min="12040" max="12040" width="16.453125" customWidth="1"/>
    <col min="12041" max="12041" width="17.453125" customWidth="1"/>
    <col min="12042" max="12042" width="14" customWidth="1"/>
    <col min="12043" max="12043" width="13.54296875" customWidth="1"/>
    <col min="12044" max="12044" width="12.26953125" customWidth="1"/>
    <col min="12045" max="12045" width="12.1796875" customWidth="1"/>
    <col min="12046" max="12046" width="12.26953125" bestFit="1" customWidth="1"/>
    <col min="12052" max="12052" width="10.54296875" bestFit="1" customWidth="1"/>
    <col min="12053" max="12053" width="16.7265625" customWidth="1"/>
    <col min="12054" max="12054" width="27.7265625" customWidth="1"/>
    <col min="12055" max="12055" width="26" bestFit="1" customWidth="1"/>
    <col min="12295" max="12295" width="21.453125" customWidth="1"/>
    <col min="12296" max="12296" width="16.453125" customWidth="1"/>
    <col min="12297" max="12297" width="17.453125" customWidth="1"/>
    <col min="12298" max="12298" width="14" customWidth="1"/>
    <col min="12299" max="12299" width="13.54296875" customWidth="1"/>
    <col min="12300" max="12300" width="12.26953125" customWidth="1"/>
    <col min="12301" max="12301" width="12.1796875" customWidth="1"/>
    <col min="12302" max="12302" width="12.26953125" bestFit="1" customWidth="1"/>
    <col min="12308" max="12308" width="10.54296875" bestFit="1" customWidth="1"/>
    <col min="12309" max="12309" width="16.7265625" customWidth="1"/>
    <col min="12310" max="12310" width="27.7265625" customWidth="1"/>
    <col min="12311" max="12311" width="26" bestFit="1" customWidth="1"/>
    <col min="12551" max="12551" width="21.453125" customWidth="1"/>
    <col min="12552" max="12552" width="16.453125" customWidth="1"/>
    <col min="12553" max="12553" width="17.453125" customWidth="1"/>
    <col min="12554" max="12554" width="14" customWidth="1"/>
    <col min="12555" max="12555" width="13.54296875" customWidth="1"/>
    <col min="12556" max="12556" width="12.26953125" customWidth="1"/>
    <col min="12557" max="12557" width="12.1796875" customWidth="1"/>
    <col min="12558" max="12558" width="12.26953125" bestFit="1" customWidth="1"/>
    <col min="12564" max="12564" width="10.54296875" bestFit="1" customWidth="1"/>
    <col min="12565" max="12565" width="16.7265625" customWidth="1"/>
    <col min="12566" max="12566" width="27.7265625" customWidth="1"/>
    <col min="12567" max="12567" width="26" bestFit="1" customWidth="1"/>
    <col min="12807" max="12807" width="21.453125" customWidth="1"/>
    <col min="12808" max="12808" width="16.453125" customWidth="1"/>
    <col min="12809" max="12809" width="17.453125" customWidth="1"/>
    <col min="12810" max="12810" width="14" customWidth="1"/>
    <col min="12811" max="12811" width="13.54296875" customWidth="1"/>
    <col min="12812" max="12812" width="12.26953125" customWidth="1"/>
    <col min="12813" max="12813" width="12.1796875" customWidth="1"/>
    <col min="12814" max="12814" width="12.26953125" bestFit="1" customWidth="1"/>
    <col min="12820" max="12820" width="10.54296875" bestFit="1" customWidth="1"/>
    <col min="12821" max="12821" width="16.7265625" customWidth="1"/>
    <col min="12822" max="12822" width="27.7265625" customWidth="1"/>
    <col min="12823" max="12823" width="26" bestFit="1" customWidth="1"/>
    <col min="13063" max="13063" width="21.453125" customWidth="1"/>
    <col min="13064" max="13064" width="16.453125" customWidth="1"/>
    <col min="13065" max="13065" width="17.453125" customWidth="1"/>
    <col min="13066" max="13066" width="14" customWidth="1"/>
    <col min="13067" max="13067" width="13.54296875" customWidth="1"/>
    <col min="13068" max="13068" width="12.26953125" customWidth="1"/>
    <col min="13069" max="13069" width="12.1796875" customWidth="1"/>
    <col min="13070" max="13070" width="12.26953125" bestFit="1" customWidth="1"/>
    <col min="13076" max="13076" width="10.54296875" bestFit="1" customWidth="1"/>
    <col min="13077" max="13077" width="16.7265625" customWidth="1"/>
    <col min="13078" max="13078" width="27.7265625" customWidth="1"/>
    <col min="13079" max="13079" width="26" bestFit="1" customWidth="1"/>
    <col min="13319" max="13319" width="21.453125" customWidth="1"/>
    <col min="13320" max="13320" width="16.453125" customWidth="1"/>
    <col min="13321" max="13321" width="17.453125" customWidth="1"/>
    <col min="13322" max="13322" width="14" customWidth="1"/>
    <col min="13323" max="13323" width="13.54296875" customWidth="1"/>
    <col min="13324" max="13324" width="12.26953125" customWidth="1"/>
    <col min="13325" max="13325" width="12.1796875" customWidth="1"/>
    <col min="13326" max="13326" width="12.26953125" bestFit="1" customWidth="1"/>
    <col min="13332" max="13332" width="10.54296875" bestFit="1" customWidth="1"/>
    <col min="13333" max="13333" width="16.7265625" customWidth="1"/>
    <col min="13334" max="13334" width="27.7265625" customWidth="1"/>
    <col min="13335" max="13335" width="26" bestFit="1" customWidth="1"/>
    <col min="13575" max="13575" width="21.453125" customWidth="1"/>
    <col min="13576" max="13576" width="16.453125" customWidth="1"/>
    <col min="13577" max="13577" width="17.453125" customWidth="1"/>
    <col min="13578" max="13578" width="14" customWidth="1"/>
    <col min="13579" max="13579" width="13.54296875" customWidth="1"/>
    <col min="13580" max="13580" width="12.26953125" customWidth="1"/>
    <col min="13581" max="13581" width="12.1796875" customWidth="1"/>
    <col min="13582" max="13582" width="12.26953125" bestFit="1" customWidth="1"/>
    <col min="13588" max="13588" width="10.54296875" bestFit="1" customWidth="1"/>
    <col min="13589" max="13589" width="16.7265625" customWidth="1"/>
    <col min="13590" max="13590" width="27.7265625" customWidth="1"/>
    <col min="13591" max="13591" width="26" bestFit="1" customWidth="1"/>
    <col min="13831" max="13831" width="21.453125" customWidth="1"/>
    <col min="13832" max="13832" width="16.453125" customWidth="1"/>
    <col min="13833" max="13833" width="17.453125" customWidth="1"/>
    <col min="13834" max="13834" width="14" customWidth="1"/>
    <col min="13835" max="13835" width="13.54296875" customWidth="1"/>
    <col min="13836" max="13836" width="12.26953125" customWidth="1"/>
    <col min="13837" max="13837" width="12.1796875" customWidth="1"/>
    <col min="13838" max="13838" width="12.26953125" bestFit="1" customWidth="1"/>
    <col min="13844" max="13844" width="10.54296875" bestFit="1" customWidth="1"/>
    <col min="13845" max="13845" width="16.7265625" customWidth="1"/>
    <col min="13846" max="13846" width="27.7265625" customWidth="1"/>
    <col min="13847" max="13847" width="26" bestFit="1" customWidth="1"/>
    <col min="14087" max="14087" width="21.453125" customWidth="1"/>
    <col min="14088" max="14088" width="16.453125" customWidth="1"/>
    <col min="14089" max="14089" width="17.453125" customWidth="1"/>
    <col min="14090" max="14090" width="14" customWidth="1"/>
    <col min="14091" max="14091" width="13.54296875" customWidth="1"/>
    <col min="14092" max="14092" width="12.26953125" customWidth="1"/>
    <col min="14093" max="14093" width="12.1796875" customWidth="1"/>
    <col min="14094" max="14094" width="12.26953125" bestFit="1" customWidth="1"/>
    <col min="14100" max="14100" width="10.54296875" bestFit="1" customWidth="1"/>
    <col min="14101" max="14101" width="16.7265625" customWidth="1"/>
    <col min="14102" max="14102" width="27.7265625" customWidth="1"/>
    <col min="14103" max="14103" width="26" bestFit="1" customWidth="1"/>
    <col min="14343" max="14343" width="21.453125" customWidth="1"/>
    <col min="14344" max="14344" width="16.453125" customWidth="1"/>
    <col min="14345" max="14345" width="17.453125" customWidth="1"/>
    <col min="14346" max="14346" width="14" customWidth="1"/>
    <col min="14347" max="14347" width="13.54296875" customWidth="1"/>
    <col min="14348" max="14348" width="12.26953125" customWidth="1"/>
    <col min="14349" max="14349" width="12.1796875" customWidth="1"/>
    <col min="14350" max="14350" width="12.26953125" bestFit="1" customWidth="1"/>
    <col min="14356" max="14356" width="10.54296875" bestFit="1" customWidth="1"/>
    <col min="14357" max="14357" width="16.7265625" customWidth="1"/>
    <col min="14358" max="14358" width="27.7265625" customWidth="1"/>
    <col min="14359" max="14359" width="26" bestFit="1" customWidth="1"/>
    <col min="14599" max="14599" width="21.453125" customWidth="1"/>
    <col min="14600" max="14600" width="16.453125" customWidth="1"/>
    <col min="14601" max="14601" width="17.453125" customWidth="1"/>
    <col min="14602" max="14602" width="14" customWidth="1"/>
    <col min="14603" max="14603" width="13.54296875" customWidth="1"/>
    <col min="14604" max="14604" width="12.26953125" customWidth="1"/>
    <col min="14605" max="14605" width="12.1796875" customWidth="1"/>
    <col min="14606" max="14606" width="12.26953125" bestFit="1" customWidth="1"/>
    <col min="14612" max="14612" width="10.54296875" bestFit="1" customWidth="1"/>
    <col min="14613" max="14613" width="16.7265625" customWidth="1"/>
    <col min="14614" max="14614" width="27.7265625" customWidth="1"/>
    <col min="14615" max="14615" width="26" bestFit="1" customWidth="1"/>
    <col min="14855" max="14855" width="21.453125" customWidth="1"/>
    <col min="14856" max="14856" width="16.453125" customWidth="1"/>
    <col min="14857" max="14857" width="17.453125" customWidth="1"/>
    <col min="14858" max="14858" width="14" customWidth="1"/>
    <col min="14859" max="14859" width="13.54296875" customWidth="1"/>
    <col min="14860" max="14860" width="12.26953125" customWidth="1"/>
    <col min="14861" max="14861" width="12.1796875" customWidth="1"/>
    <col min="14862" max="14862" width="12.26953125" bestFit="1" customWidth="1"/>
    <col min="14868" max="14868" width="10.54296875" bestFit="1" customWidth="1"/>
    <col min="14869" max="14869" width="16.7265625" customWidth="1"/>
    <col min="14870" max="14870" width="27.7265625" customWidth="1"/>
    <col min="14871" max="14871" width="26" bestFit="1" customWidth="1"/>
    <col min="15111" max="15111" width="21.453125" customWidth="1"/>
    <col min="15112" max="15112" width="16.453125" customWidth="1"/>
    <col min="15113" max="15113" width="17.453125" customWidth="1"/>
    <col min="15114" max="15114" width="14" customWidth="1"/>
    <col min="15115" max="15115" width="13.54296875" customWidth="1"/>
    <col min="15116" max="15116" width="12.26953125" customWidth="1"/>
    <col min="15117" max="15117" width="12.1796875" customWidth="1"/>
    <col min="15118" max="15118" width="12.26953125" bestFit="1" customWidth="1"/>
    <col min="15124" max="15124" width="10.54296875" bestFit="1" customWidth="1"/>
    <col min="15125" max="15125" width="16.7265625" customWidth="1"/>
    <col min="15126" max="15126" width="27.7265625" customWidth="1"/>
    <col min="15127" max="15127" width="26" bestFit="1" customWidth="1"/>
    <col min="15367" max="15367" width="21.453125" customWidth="1"/>
    <col min="15368" max="15368" width="16.453125" customWidth="1"/>
    <col min="15369" max="15369" width="17.453125" customWidth="1"/>
    <col min="15370" max="15370" width="14" customWidth="1"/>
    <col min="15371" max="15371" width="13.54296875" customWidth="1"/>
    <col min="15372" max="15372" width="12.26953125" customWidth="1"/>
    <col min="15373" max="15373" width="12.1796875" customWidth="1"/>
    <col min="15374" max="15374" width="12.26953125" bestFit="1" customWidth="1"/>
    <col min="15380" max="15380" width="10.54296875" bestFit="1" customWidth="1"/>
    <col min="15381" max="15381" width="16.7265625" customWidth="1"/>
    <col min="15382" max="15382" width="27.7265625" customWidth="1"/>
    <col min="15383" max="15383" width="26" bestFit="1" customWidth="1"/>
    <col min="15623" max="15623" width="21.453125" customWidth="1"/>
    <col min="15624" max="15624" width="16.453125" customWidth="1"/>
    <col min="15625" max="15625" width="17.453125" customWidth="1"/>
    <col min="15626" max="15626" width="14" customWidth="1"/>
    <col min="15627" max="15627" width="13.54296875" customWidth="1"/>
    <col min="15628" max="15628" width="12.26953125" customWidth="1"/>
    <col min="15629" max="15629" width="12.1796875" customWidth="1"/>
    <col min="15630" max="15630" width="12.26953125" bestFit="1" customWidth="1"/>
    <col min="15636" max="15636" width="10.54296875" bestFit="1" customWidth="1"/>
    <col min="15637" max="15637" width="16.7265625" customWidth="1"/>
    <col min="15638" max="15638" width="27.7265625" customWidth="1"/>
    <col min="15639" max="15639" width="26" bestFit="1" customWidth="1"/>
    <col min="15879" max="15879" width="21.453125" customWidth="1"/>
    <col min="15880" max="15880" width="16.453125" customWidth="1"/>
    <col min="15881" max="15881" width="17.453125" customWidth="1"/>
    <col min="15882" max="15882" width="14" customWidth="1"/>
    <col min="15883" max="15883" width="13.54296875" customWidth="1"/>
    <col min="15884" max="15884" width="12.26953125" customWidth="1"/>
    <col min="15885" max="15885" width="12.1796875" customWidth="1"/>
    <col min="15886" max="15886" width="12.26953125" bestFit="1" customWidth="1"/>
    <col min="15892" max="15892" width="10.54296875" bestFit="1" customWidth="1"/>
    <col min="15893" max="15893" width="16.7265625" customWidth="1"/>
    <col min="15894" max="15894" width="27.7265625" customWidth="1"/>
    <col min="15895" max="15895" width="26" bestFit="1" customWidth="1"/>
    <col min="16135" max="16135" width="21.453125" customWidth="1"/>
    <col min="16136" max="16136" width="16.453125" customWidth="1"/>
    <col min="16137" max="16137" width="17.453125" customWidth="1"/>
    <col min="16138" max="16138" width="14" customWidth="1"/>
    <col min="16139" max="16139" width="13.54296875" customWidth="1"/>
    <col min="16140" max="16140" width="12.26953125" customWidth="1"/>
    <col min="16141" max="16141" width="12.1796875" customWidth="1"/>
    <col min="16142" max="16142" width="12.26953125" bestFit="1" customWidth="1"/>
    <col min="16148" max="16148" width="10.54296875" bestFit="1" customWidth="1"/>
    <col min="16149" max="16149" width="16.7265625" customWidth="1"/>
    <col min="16150" max="16150" width="27.7265625" customWidth="1"/>
    <col min="16151" max="16151" width="26" bestFit="1" customWidth="1"/>
    <col min="16384" max="16384" width="9.1796875" customWidth="1"/>
  </cols>
  <sheetData>
    <row r="1" spans="1:14">
      <c r="A1" s="288" t="s">
        <v>0</v>
      </c>
      <c r="B1" s="289"/>
      <c r="C1" s="289"/>
      <c r="D1" s="289"/>
      <c r="E1" s="289"/>
      <c r="F1" s="290"/>
      <c r="G1" s="222"/>
      <c r="H1" s="222"/>
      <c r="I1" s="155"/>
    </row>
    <row r="2" spans="1:14">
      <c r="A2" s="104"/>
      <c r="B2" s="104"/>
      <c r="C2" s="104"/>
      <c r="D2" s="291" t="s">
        <v>1</v>
      </c>
      <c r="E2" s="291"/>
      <c r="F2" s="291"/>
      <c r="G2" s="222"/>
      <c r="H2" s="222"/>
      <c r="I2" s="155"/>
    </row>
    <row r="3" spans="1:14" ht="44" thickBot="1">
      <c r="A3" s="217" t="s">
        <v>2</v>
      </c>
      <c r="B3" s="218" t="s">
        <v>3</v>
      </c>
      <c r="C3" s="219" t="s">
        <v>4</v>
      </c>
      <c r="D3" s="220" t="s">
        <v>5</v>
      </c>
      <c r="E3" s="221" t="s">
        <v>6</v>
      </c>
      <c r="F3" s="245" t="s">
        <v>7</v>
      </c>
      <c r="G3" s="246" t="s">
        <v>115</v>
      </c>
      <c r="H3" s="244" t="s">
        <v>116</v>
      </c>
      <c r="I3" s="175" t="s">
        <v>86</v>
      </c>
      <c r="J3" s="176" t="s">
        <v>87</v>
      </c>
      <c r="M3"/>
      <c r="N3"/>
    </row>
    <row r="4" spans="1:14" ht="15" thickBot="1">
      <c r="A4" s="200" t="s">
        <v>9</v>
      </c>
      <c r="B4" s="40">
        <v>841213</v>
      </c>
      <c r="C4" s="40">
        <v>90000</v>
      </c>
      <c r="D4" s="238">
        <v>23561</v>
      </c>
      <c r="E4" s="238">
        <v>4334</v>
      </c>
      <c r="F4" s="168">
        <f>D4+E4</f>
        <v>27895</v>
      </c>
      <c r="G4" s="247">
        <f>(B4/B$61)*100</f>
        <v>8.7473100383616433</v>
      </c>
      <c r="H4" s="247">
        <f>(F4/F$61)*100</f>
        <v>7.2688091348045534</v>
      </c>
      <c r="I4" s="177">
        <f>F4-H4</f>
        <v>27887.731190865194</v>
      </c>
      <c r="J4" s="178">
        <f>B4/F4/3</f>
        <v>10.052135986138495</v>
      </c>
      <c r="M4"/>
      <c r="N4"/>
    </row>
    <row r="5" spans="1:14" ht="15" thickBot="1">
      <c r="A5" s="200" t="s">
        <v>11</v>
      </c>
      <c r="B5" s="47">
        <v>2607123</v>
      </c>
      <c r="C5" s="47">
        <v>2418615</v>
      </c>
      <c r="D5" s="238">
        <v>91663</v>
      </c>
      <c r="E5" s="238">
        <v>10852</v>
      </c>
      <c r="F5" s="168">
        <f t="shared" ref="F5:F60" si="0">D5+E5</f>
        <v>102515</v>
      </c>
      <c r="G5" s="247">
        <f>(B5/B$61)*100</f>
        <v>27.110034187706944</v>
      </c>
      <c r="H5" s="247">
        <f t="shared" ref="H5:H60" si="1">(F5/F$61)*100</f>
        <v>26.713101575712095</v>
      </c>
      <c r="I5" s="177">
        <f>F5-H5</f>
        <v>102488.28689842428</v>
      </c>
      <c r="J5" s="178">
        <f t="shared" ref="J5:J46" si="2">B5/F5/3</f>
        <v>8.4772082134321796</v>
      </c>
      <c r="M5"/>
      <c r="N5"/>
    </row>
    <row r="6" spans="1:14" ht="15" thickBot="1">
      <c r="A6" s="200" t="s">
        <v>13</v>
      </c>
      <c r="B6" s="55">
        <v>1575073</v>
      </c>
      <c r="C6" s="47">
        <v>528432</v>
      </c>
      <c r="D6" s="47">
        <v>94354</v>
      </c>
      <c r="E6" s="47">
        <v>606</v>
      </c>
      <c r="F6" s="168">
        <f t="shared" si="0"/>
        <v>94960</v>
      </c>
      <c r="G6" s="247">
        <f t="shared" ref="G6:G60" si="3">(B6/B$61)*100</f>
        <v>16.378315437412866</v>
      </c>
      <c r="H6" s="247">
        <f>(F6/F$61)*100</f>
        <v>24.744438624880459</v>
      </c>
      <c r="I6" s="177">
        <f>F6-H6</f>
        <v>94935.255561375117</v>
      </c>
      <c r="J6" s="178">
        <f t="shared" si="2"/>
        <v>5.5288998876720017</v>
      </c>
      <c r="M6"/>
      <c r="N6"/>
    </row>
    <row r="7" spans="1:14" ht="16.5" customHeight="1" thickBot="1">
      <c r="A7" s="200" t="s">
        <v>82</v>
      </c>
      <c r="B7" s="55">
        <v>2278184</v>
      </c>
      <c r="C7" s="47">
        <v>187456</v>
      </c>
      <c r="D7" s="47">
        <v>77289</v>
      </c>
      <c r="E7" s="31">
        <v>2248</v>
      </c>
      <c r="F7" s="168">
        <f t="shared" si="0"/>
        <v>79537</v>
      </c>
      <c r="G7" s="247">
        <f t="shared" si="3"/>
        <v>23.689578944256549</v>
      </c>
      <c r="H7" s="247">
        <f t="shared" si="1"/>
        <v>20.725551968272086</v>
      </c>
      <c r="I7" s="177">
        <f t="shared" ref="I7:I12" si="4">F7-H7</f>
        <v>79516.274448031734</v>
      </c>
      <c r="J7" s="236">
        <f>B7/F7/3</f>
        <v>9.5476905926382276</v>
      </c>
      <c r="M7"/>
      <c r="N7"/>
    </row>
    <row r="8" spans="1:14" ht="15" thickBot="1">
      <c r="A8" s="200" t="s">
        <v>16</v>
      </c>
      <c r="B8" s="55">
        <v>11858</v>
      </c>
      <c r="C8" s="55">
        <v>3018</v>
      </c>
      <c r="D8" s="32">
        <v>385</v>
      </c>
      <c r="E8" s="32">
        <v>27</v>
      </c>
      <c r="F8" s="168">
        <f t="shared" si="0"/>
        <v>412</v>
      </c>
      <c r="G8" s="247">
        <f>(B8/B$61)*100</f>
        <v>0.12330480203574168</v>
      </c>
      <c r="H8" s="247">
        <f t="shared" si="1"/>
        <v>0.10735792663701296</v>
      </c>
      <c r="I8" s="177">
        <f t="shared" si="4"/>
        <v>411.89264207336299</v>
      </c>
      <c r="J8" s="179">
        <f t="shared" si="2"/>
        <v>9.5938511326860851</v>
      </c>
      <c r="M8"/>
      <c r="N8"/>
    </row>
    <row r="9" spans="1:14" ht="15.75" customHeight="1" thickBot="1">
      <c r="A9" s="199" t="s">
        <v>95</v>
      </c>
      <c r="B9" s="55">
        <v>10685</v>
      </c>
      <c r="C9" s="55">
        <v>1500</v>
      </c>
      <c r="D9" s="47">
        <v>493</v>
      </c>
      <c r="E9" s="31">
        <v>0</v>
      </c>
      <c r="F9" s="168">
        <f t="shared" si="0"/>
        <v>493</v>
      </c>
      <c r="G9" s="247">
        <f t="shared" si="3"/>
        <v>0.11110742197266822</v>
      </c>
      <c r="H9" s="247">
        <f t="shared" si="1"/>
        <v>0.12846470347584316</v>
      </c>
      <c r="I9" s="177">
        <f t="shared" si="4"/>
        <v>492.87153529652414</v>
      </c>
      <c r="J9" s="178">
        <f t="shared" si="2"/>
        <v>7.2244759972954702</v>
      </c>
      <c r="M9"/>
      <c r="N9"/>
    </row>
    <row r="10" spans="1:14" ht="15" thickBot="1">
      <c r="A10" s="201" t="s">
        <v>19</v>
      </c>
      <c r="B10" s="55">
        <v>9767</v>
      </c>
      <c r="C10" s="47">
        <v>4368</v>
      </c>
      <c r="D10" s="32">
        <v>81</v>
      </c>
      <c r="E10" s="31">
        <v>0</v>
      </c>
      <c r="F10" s="168">
        <f t="shared" si="0"/>
        <v>81</v>
      </c>
      <c r="G10" s="247">
        <f t="shared" si="3"/>
        <v>0.10156164627113248</v>
      </c>
      <c r="H10" s="247">
        <f t="shared" si="1"/>
        <v>2.1106776838830214E-2</v>
      </c>
      <c r="I10" s="177">
        <f t="shared" si="4"/>
        <v>80.978893223161165</v>
      </c>
      <c r="J10" s="178">
        <f>B10/F10/3</f>
        <v>40.193415637860085</v>
      </c>
      <c r="M10"/>
      <c r="N10"/>
    </row>
    <row r="11" spans="1:14" ht="15" thickBot="1">
      <c r="A11" s="200" t="s">
        <v>23</v>
      </c>
      <c r="B11" s="41">
        <v>297487</v>
      </c>
      <c r="C11" s="234">
        <v>88819</v>
      </c>
      <c r="D11" s="31">
        <v>10225</v>
      </c>
      <c r="E11" s="31">
        <v>90</v>
      </c>
      <c r="F11" s="168">
        <f t="shared" si="0"/>
        <v>10315</v>
      </c>
      <c r="G11" s="247">
        <f t="shared" si="3"/>
        <v>3.0934032419637951</v>
      </c>
      <c r="H11" s="247">
        <f t="shared" si="1"/>
        <v>2.687856828302885</v>
      </c>
      <c r="I11" s="177">
        <f t="shared" si="4"/>
        <v>10312.312143171697</v>
      </c>
      <c r="J11" s="178">
        <f>B11/F11/3</f>
        <v>9.6134108902892219</v>
      </c>
      <c r="M11"/>
      <c r="N11"/>
    </row>
    <row r="12" spans="1:14" ht="15" thickBot="1">
      <c r="A12" s="199" t="s">
        <v>107</v>
      </c>
      <c r="B12" s="47">
        <v>16200</v>
      </c>
      <c r="C12" s="47">
        <v>156330</v>
      </c>
      <c r="D12" s="47">
        <v>1300</v>
      </c>
      <c r="E12" s="31">
        <v>80</v>
      </c>
      <c r="F12" s="168">
        <f t="shared" si="0"/>
        <v>1380</v>
      </c>
      <c r="G12" s="247">
        <f t="shared" si="3"/>
        <v>0.16845486532121903</v>
      </c>
      <c r="H12" s="247">
        <f t="shared" si="1"/>
        <v>0.35959693873562593</v>
      </c>
      <c r="I12" s="177">
        <f t="shared" si="4"/>
        <v>1379.6404030612644</v>
      </c>
      <c r="J12" s="178">
        <f t="shared" si="2"/>
        <v>3.9130434782608696</v>
      </c>
      <c r="M12"/>
      <c r="N12"/>
    </row>
    <row r="13" spans="1:14" ht="15" thickBot="1">
      <c r="A13" s="199" t="s">
        <v>98</v>
      </c>
      <c r="B13" s="47">
        <v>75181</v>
      </c>
      <c r="C13" s="47">
        <v>22121</v>
      </c>
      <c r="D13" s="47">
        <v>1420</v>
      </c>
      <c r="E13" s="31">
        <v>9</v>
      </c>
      <c r="F13" s="168">
        <f t="shared" si="0"/>
        <v>1429</v>
      </c>
      <c r="G13" s="247">
        <f t="shared" si="3"/>
        <v>0.78176575492065226</v>
      </c>
      <c r="H13" s="247">
        <f t="shared" si="1"/>
        <v>0.37236523583565895</v>
      </c>
      <c r="I13" s="177"/>
      <c r="J13" s="236">
        <f t="shared" si="2"/>
        <v>17.536972241660834</v>
      </c>
      <c r="M13"/>
      <c r="N13"/>
    </row>
    <row r="14" spans="1:14" ht="15" thickBot="1">
      <c r="A14" s="200" t="s">
        <v>24</v>
      </c>
      <c r="B14" s="55">
        <v>2364</v>
      </c>
      <c r="C14" s="47">
        <v>0</v>
      </c>
      <c r="D14" s="31">
        <v>3</v>
      </c>
      <c r="E14" s="31">
        <v>5</v>
      </c>
      <c r="F14" s="168">
        <f t="shared" si="0"/>
        <v>8</v>
      </c>
      <c r="G14" s="247">
        <f t="shared" si="3"/>
        <v>2.4581932198726036E-2</v>
      </c>
      <c r="H14" s="247">
        <f t="shared" si="1"/>
        <v>2.0846199346992804E-3</v>
      </c>
      <c r="I14" s="177">
        <f>F14-H14</f>
        <v>7.9979153800653009</v>
      </c>
      <c r="J14" s="178">
        <f>B14/F14/3</f>
        <v>98.5</v>
      </c>
      <c r="M14"/>
      <c r="N14"/>
    </row>
    <row r="15" spans="1:14" ht="15" thickBot="1">
      <c r="A15" s="200" t="s">
        <v>66</v>
      </c>
      <c r="B15" s="41"/>
      <c r="C15" s="47"/>
      <c r="D15" s="31"/>
      <c r="E15" s="31"/>
      <c r="F15" s="168">
        <f t="shared" si="0"/>
        <v>0</v>
      </c>
      <c r="G15" s="247">
        <f t="shared" si="3"/>
        <v>0</v>
      </c>
      <c r="H15" s="247">
        <f t="shared" si="1"/>
        <v>0</v>
      </c>
      <c r="I15" s="177">
        <f>F15-H15</f>
        <v>0</v>
      </c>
      <c r="J15" s="178"/>
      <c r="M15"/>
      <c r="N15"/>
    </row>
    <row r="16" spans="1:14" ht="15" thickBot="1">
      <c r="A16" s="200" t="s">
        <v>109</v>
      </c>
      <c r="B16" s="55">
        <v>4487</v>
      </c>
      <c r="C16" s="62">
        <v>0</v>
      </c>
      <c r="D16" s="31">
        <v>70</v>
      </c>
      <c r="E16" s="31">
        <v>31</v>
      </c>
      <c r="F16" s="168">
        <f t="shared" si="0"/>
        <v>101</v>
      </c>
      <c r="G16" s="247">
        <f t="shared" si="3"/>
        <v>4.6657838314587023E-2</v>
      </c>
      <c r="H16" s="247">
        <f t="shared" si="1"/>
        <v>2.6318326675578419E-2</v>
      </c>
      <c r="I16" s="177">
        <f>F16-H16</f>
        <v>100.97368167332442</v>
      </c>
      <c r="J16" s="178">
        <f t="shared" si="2"/>
        <v>14.80858085808581</v>
      </c>
      <c r="M16"/>
      <c r="N16"/>
    </row>
    <row r="17" spans="1:14" ht="15" thickBot="1">
      <c r="A17" s="200" t="s">
        <v>108</v>
      </c>
      <c r="B17" s="55">
        <v>13434</v>
      </c>
      <c r="C17" s="31">
        <v>10355</v>
      </c>
      <c r="D17" s="31">
        <v>600</v>
      </c>
      <c r="E17" s="31">
        <v>67</v>
      </c>
      <c r="F17" s="168">
        <f t="shared" si="0"/>
        <v>667</v>
      </c>
      <c r="G17" s="247">
        <f t="shared" si="3"/>
        <v>0.13969275683489238</v>
      </c>
      <c r="H17" s="247">
        <f t="shared" si="1"/>
        <v>0.17380518705555253</v>
      </c>
      <c r="I17" s="177"/>
      <c r="J17" s="178">
        <f t="shared" si="2"/>
        <v>6.7136431784107948</v>
      </c>
      <c r="M17"/>
      <c r="N17"/>
    </row>
    <row r="18" spans="1:14" ht="15" thickBot="1">
      <c r="A18" s="200" t="s">
        <v>29</v>
      </c>
      <c r="B18" s="41">
        <v>0</v>
      </c>
      <c r="C18" s="40">
        <v>0</v>
      </c>
      <c r="D18" s="31">
        <v>0</v>
      </c>
      <c r="E18" s="31">
        <v>0</v>
      </c>
      <c r="F18" s="168">
        <f t="shared" si="0"/>
        <v>0</v>
      </c>
      <c r="G18" s="247">
        <f t="shared" si="3"/>
        <v>0</v>
      </c>
      <c r="H18" s="247">
        <f t="shared" si="1"/>
        <v>0</v>
      </c>
      <c r="I18" s="177">
        <f t="shared" ref="I18:I23" si="5">F18-H18</f>
        <v>0</v>
      </c>
      <c r="J18" s="178"/>
      <c r="M18"/>
      <c r="N18"/>
    </row>
    <row r="19" spans="1:14" ht="15" thickBot="1">
      <c r="A19" s="200" t="s">
        <v>33</v>
      </c>
      <c r="B19" s="55">
        <v>88118</v>
      </c>
      <c r="C19" s="47">
        <v>0</v>
      </c>
      <c r="D19" s="31">
        <v>6105</v>
      </c>
      <c r="E19" s="31">
        <v>1</v>
      </c>
      <c r="F19" s="168">
        <f t="shared" si="0"/>
        <v>6106</v>
      </c>
      <c r="G19" s="247">
        <f t="shared" si="3"/>
        <v>0.91629048286266523</v>
      </c>
      <c r="H19" s="247">
        <f t="shared" si="1"/>
        <v>1.5910861651592259</v>
      </c>
      <c r="I19" s="177">
        <f t="shared" si="5"/>
        <v>6104.4089138348409</v>
      </c>
      <c r="J19" s="178">
        <f t="shared" si="2"/>
        <v>4.8104596571678133</v>
      </c>
      <c r="M19"/>
      <c r="N19"/>
    </row>
    <row r="20" spans="1:14" ht="15" thickBot="1">
      <c r="A20" s="200" t="s">
        <v>34</v>
      </c>
      <c r="B20" s="55">
        <v>12250</v>
      </c>
      <c r="C20" s="47">
        <v>4000</v>
      </c>
      <c r="D20" s="31">
        <v>650</v>
      </c>
      <c r="E20" s="31">
        <v>11</v>
      </c>
      <c r="F20" s="168">
        <f t="shared" si="0"/>
        <v>661</v>
      </c>
      <c r="G20" s="247">
        <f t="shared" si="3"/>
        <v>0.12738099383857612</v>
      </c>
      <c r="H20" s="247">
        <f t="shared" si="1"/>
        <v>0.17224172210452807</v>
      </c>
      <c r="I20" s="177">
        <f t="shared" si="5"/>
        <v>660.82775827789544</v>
      </c>
      <c r="J20" s="178">
        <f t="shared" si="2"/>
        <v>6.177508825012608</v>
      </c>
      <c r="M20"/>
      <c r="N20"/>
    </row>
    <row r="21" spans="1:14" ht="15" thickBot="1">
      <c r="A21" s="200" t="s">
        <v>85</v>
      </c>
      <c r="B21" s="55">
        <v>4500</v>
      </c>
      <c r="C21" s="47">
        <v>1000</v>
      </c>
      <c r="D21" s="31">
        <v>245</v>
      </c>
      <c r="E21" s="31">
        <v>0</v>
      </c>
      <c r="F21" s="168">
        <f t="shared" si="0"/>
        <v>245</v>
      </c>
      <c r="G21" s="247">
        <f t="shared" si="3"/>
        <v>4.6793018144783066E-2</v>
      </c>
      <c r="H21" s="247">
        <f t="shared" si="1"/>
        <v>6.3841485500165468E-2</v>
      </c>
      <c r="I21" s="177">
        <f t="shared" si="5"/>
        <v>244.93615851449982</v>
      </c>
      <c r="J21" s="180">
        <f t="shared" si="2"/>
        <v>6.1224489795918373</v>
      </c>
      <c r="M21"/>
      <c r="N21"/>
    </row>
    <row r="22" spans="1:14" ht="15" thickBot="1">
      <c r="A22" s="200" t="s">
        <v>35</v>
      </c>
      <c r="B22" s="55">
        <v>2509.8000000000002</v>
      </c>
      <c r="C22" s="47">
        <v>0</v>
      </c>
      <c r="D22" s="31">
        <v>207</v>
      </c>
      <c r="E22" s="31">
        <v>4</v>
      </c>
      <c r="F22" s="168">
        <f t="shared" si="0"/>
        <v>211</v>
      </c>
      <c r="G22" s="247">
        <f t="shared" si="3"/>
        <v>2.6098025986617011E-2</v>
      </c>
      <c r="H22" s="247">
        <f t="shared" si="1"/>
        <v>5.4981850777693526E-2</v>
      </c>
      <c r="I22" s="177">
        <f t="shared" si="5"/>
        <v>210.94501814922231</v>
      </c>
      <c r="J22" s="179">
        <f t="shared" si="2"/>
        <v>3.9649289099526066</v>
      </c>
      <c r="M22"/>
      <c r="N22"/>
    </row>
    <row r="23" spans="1:14" ht="15" thickBot="1">
      <c r="A23" s="200" t="s">
        <v>103</v>
      </c>
      <c r="B23" s="55"/>
      <c r="C23" s="47"/>
      <c r="D23" s="31"/>
      <c r="E23" s="31"/>
      <c r="F23" s="168">
        <f t="shared" si="0"/>
        <v>0</v>
      </c>
      <c r="G23" s="247">
        <f t="shared" si="3"/>
        <v>0</v>
      </c>
      <c r="H23" s="247">
        <f t="shared" si="1"/>
        <v>0</v>
      </c>
      <c r="I23" s="177">
        <f t="shared" si="5"/>
        <v>0</v>
      </c>
      <c r="J23" s="178"/>
      <c r="M23"/>
      <c r="N23"/>
    </row>
    <row r="24" spans="1:14" ht="15" thickBot="1">
      <c r="A24" s="200" t="s">
        <v>100</v>
      </c>
      <c r="B24" s="55">
        <v>0</v>
      </c>
      <c r="C24" s="47">
        <v>0</v>
      </c>
      <c r="D24" s="31">
        <v>0</v>
      </c>
      <c r="E24" s="31">
        <v>0</v>
      </c>
      <c r="F24" s="168">
        <f t="shared" si="0"/>
        <v>0</v>
      </c>
      <c r="G24" s="247">
        <f t="shared" si="3"/>
        <v>0</v>
      </c>
      <c r="H24" s="247">
        <f t="shared" si="1"/>
        <v>0</v>
      </c>
      <c r="I24" s="177"/>
      <c r="J24" s="179"/>
      <c r="M24"/>
      <c r="N24"/>
    </row>
    <row r="25" spans="1:14" ht="15" thickBot="1">
      <c r="A25" s="200" t="s">
        <v>36</v>
      </c>
      <c r="B25" s="55">
        <v>159433</v>
      </c>
      <c r="C25" s="47">
        <v>97663</v>
      </c>
      <c r="D25" s="31">
        <v>4252</v>
      </c>
      <c r="E25" s="31">
        <v>147</v>
      </c>
      <c r="F25" s="168">
        <f t="shared" si="0"/>
        <v>4399</v>
      </c>
      <c r="G25" s="247">
        <f t="shared" si="3"/>
        <v>1.6578558359727107</v>
      </c>
      <c r="H25" s="247">
        <f t="shared" si="1"/>
        <v>1.1462803865927669</v>
      </c>
      <c r="I25" s="177">
        <f t="shared" ref="I25:I46" si="6">F25-H25</f>
        <v>4397.8537196134075</v>
      </c>
      <c r="J25" s="178">
        <f t="shared" si="2"/>
        <v>12.081003258316285</v>
      </c>
      <c r="M25"/>
      <c r="N25"/>
    </row>
    <row r="26" spans="1:14" ht="15" thickBot="1">
      <c r="A26" s="200" t="s">
        <v>101</v>
      </c>
      <c r="B26" s="55">
        <v>1735</v>
      </c>
      <c r="C26" s="47">
        <v>0</v>
      </c>
      <c r="D26" s="31">
        <v>42</v>
      </c>
      <c r="E26" s="31">
        <v>7</v>
      </c>
      <c r="F26" s="168">
        <f t="shared" si="0"/>
        <v>49</v>
      </c>
      <c r="G26" s="247">
        <f t="shared" si="3"/>
        <v>1.8041308106933027E-2</v>
      </c>
      <c r="H26" s="247">
        <f t="shared" si="1"/>
        <v>1.2768297100033093E-2</v>
      </c>
      <c r="I26" s="177">
        <f t="shared" si="6"/>
        <v>48.987231702899969</v>
      </c>
      <c r="J26" s="178">
        <f t="shared" si="2"/>
        <v>11.802721088435375</v>
      </c>
      <c r="M26"/>
      <c r="N26"/>
    </row>
    <row r="27" spans="1:14" ht="15" thickBot="1">
      <c r="A27" s="199" t="s">
        <v>69</v>
      </c>
      <c r="B27" s="55">
        <v>15712</v>
      </c>
      <c r="C27" s="47">
        <v>25625</v>
      </c>
      <c r="D27" s="31">
        <v>616</v>
      </c>
      <c r="E27" s="31">
        <v>0</v>
      </c>
      <c r="F27" s="168">
        <f t="shared" si="0"/>
        <v>616</v>
      </c>
      <c r="G27" s="247">
        <f t="shared" si="3"/>
        <v>0.16338042246462922</v>
      </c>
      <c r="H27" s="247">
        <f t="shared" si="1"/>
        <v>0.1605157349718446</v>
      </c>
      <c r="I27" s="177">
        <f t="shared" si="6"/>
        <v>615.8394842650282</v>
      </c>
      <c r="J27" s="178">
        <f t="shared" si="2"/>
        <v>8.5021645021645025</v>
      </c>
      <c r="M27"/>
      <c r="N27"/>
    </row>
    <row r="28" spans="1:14" ht="15" thickBot="1">
      <c r="A28" s="199" t="s">
        <v>37</v>
      </c>
      <c r="B28" s="47">
        <v>22045</v>
      </c>
      <c r="C28" s="47">
        <v>4500</v>
      </c>
      <c r="D28" s="31">
        <v>810</v>
      </c>
      <c r="E28" s="31">
        <v>0</v>
      </c>
      <c r="F28" s="168">
        <f t="shared" si="0"/>
        <v>810</v>
      </c>
      <c r="G28" s="247">
        <f t="shared" si="3"/>
        <v>0.22923379666705393</v>
      </c>
      <c r="H28" s="247">
        <f t="shared" si="1"/>
        <v>0.21106776838830216</v>
      </c>
      <c r="I28" s="177">
        <f t="shared" si="6"/>
        <v>809.78893223161174</v>
      </c>
      <c r="J28" s="237">
        <f>B28/F28/3</f>
        <v>9.0720164609053509</v>
      </c>
      <c r="M28"/>
      <c r="N28"/>
    </row>
    <row r="29" spans="1:14" ht="15" thickBot="1">
      <c r="A29" s="199" t="s">
        <v>38</v>
      </c>
      <c r="B29" s="40">
        <v>5084</v>
      </c>
      <c r="C29" s="47">
        <v>50000</v>
      </c>
      <c r="D29" s="31">
        <v>600</v>
      </c>
      <c r="E29" s="31">
        <v>20</v>
      </c>
      <c r="F29" s="168">
        <f t="shared" si="0"/>
        <v>620</v>
      </c>
      <c r="G29" s="247">
        <f t="shared" si="3"/>
        <v>5.2865712055128244E-2</v>
      </c>
      <c r="H29" s="247">
        <f t="shared" si="1"/>
        <v>0.16155804493919423</v>
      </c>
      <c r="I29" s="177">
        <f t="shared" si="6"/>
        <v>619.83844195506083</v>
      </c>
      <c r="J29" s="178">
        <f t="shared" si="2"/>
        <v>2.7333333333333329</v>
      </c>
      <c r="M29"/>
      <c r="N29"/>
    </row>
    <row r="30" spans="1:14" ht="15" thickBot="1">
      <c r="A30" s="199" t="s">
        <v>94</v>
      </c>
      <c r="B30" s="40">
        <v>6961</v>
      </c>
      <c r="C30" s="47">
        <v>0</v>
      </c>
      <c r="D30" s="47">
        <v>754</v>
      </c>
      <c r="E30" s="31">
        <v>67</v>
      </c>
      <c r="F30" s="168">
        <f t="shared" si="0"/>
        <v>821</v>
      </c>
      <c r="G30" s="247">
        <f t="shared" si="3"/>
        <v>7.2383599845741081E-2</v>
      </c>
      <c r="H30" s="247">
        <f t="shared" si="1"/>
        <v>0.21393412079851368</v>
      </c>
      <c r="I30" s="177">
        <f t="shared" si="6"/>
        <v>820.78606587920149</v>
      </c>
      <c r="J30" s="237">
        <f t="shared" si="2"/>
        <v>2.8262281770198943</v>
      </c>
      <c r="M30"/>
      <c r="N30"/>
    </row>
    <row r="31" spans="1:14" ht="15" thickBot="1">
      <c r="A31" s="200" t="s">
        <v>39</v>
      </c>
      <c r="B31" s="55"/>
      <c r="C31" s="47"/>
      <c r="D31" s="31"/>
      <c r="E31" s="31"/>
      <c r="F31" s="168">
        <f t="shared" si="0"/>
        <v>0</v>
      </c>
      <c r="G31" s="247">
        <f t="shared" si="3"/>
        <v>0</v>
      </c>
      <c r="H31" s="247">
        <f t="shared" si="1"/>
        <v>0</v>
      </c>
      <c r="I31" s="177">
        <f t="shared" si="6"/>
        <v>0</v>
      </c>
      <c r="J31" s="178"/>
      <c r="M31"/>
      <c r="N31"/>
    </row>
    <row r="32" spans="1:14" ht="15" thickBot="1">
      <c r="A32" s="200" t="s">
        <v>110</v>
      </c>
      <c r="B32" s="55">
        <v>20735</v>
      </c>
      <c r="C32" s="47">
        <v>53577</v>
      </c>
      <c r="D32" s="31">
        <v>2098</v>
      </c>
      <c r="E32" s="31">
        <v>32</v>
      </c>
      <c r="F32" s="168">
        <f t="shared" si="0"/>
        <v>2130</v>
      </c>
      <c r="G32" s="247">
        <f t="shared" si="3"/>
        <v>0.21561182916268376</v>
      </c>
      <c r="H32" s="247">
        <f t="shared" si="1"/>
        <v>0.55503005761368351</v>
      </c>
      <c r="I32" s="177"/>
      <c r="J32" s="178"/>
      <c r="M32"/>
      <c r="N32"/>
    </row>
    <row r="33" spans="1:14" ht="15" thickBot="1">
      <c r="A33" s="200" t="s">
        <v>41</v>
      </c>
      <c r="B33" s="55">
        <v>8000</v>
      </c>
      <c r="C33" s="47">
        <v>0</v>
      </c>
      <c r="D33" s="31">
        <v>0</v>
      </c>
      <c r="E33" s="31">
        <v>51</v>
      </c>
      <c r="F33" s="168">
        <f t="shared" si="0"/>
        <v>51</v>
      </c>
      <c r="G33" s="247">
        <f t="shared" si="3"/>
        <v>8.3187587812947675E-2</v>
      </c>
      <c r="H33" s="247">
        <f t="shared" si="1"/>
        <v>1.3289452083707912E-2</v>
      </c>
      <c r="I33" s="177">
        <f t="shared" si="6"/>
        <v>50.986710547916289</v>
      </c>
      <c r="J33" s="178">
        <f t="shared" si="2"/>
        <v>52.287581699346411</v>
      </c>
      <c r="M33"/>
      <c r="N33"/>
    </row>
    <row r="34" spans="1:14" ht="15" thickBot="1">
      <c r="A34" s="200" t="s">
        <v>102</v>
      </c>
      <c r="B34" s="55">
        <v>16915</v>
      </c>
      <c r="C34" s="47">
        <v>8720</v>
      </c>
      <c r="D34" s="31">
        <v>508</v>
      </c>
      <c r="E34" s="31">
        <v>0</v>
      </c>
      <c r="F34" s="168">
        <f t="shared" si="0"/>
        <v>508</v>
      </c>
      <c r="G34" s="247">
        <f t="shared" si="3"/>
        <v>0.17588975598200124</v>
      </c>
      <c r="H34" s="247">
        <f t="shared" si="1"/>
        <v>0.13237336585340431</v>
      </c>
      <c r="I34" s="177">
        <f t="shared" si="6"/>
        <v>507.86762663414657</v>
      </c>
      <c r="J34" s="178">
        <f t="shared" si="2"/>
        <v>11.099081364829397</v>
      </c>
      <c r="M34"/>
      <c r="N34"/>
    </row>
    <row r="35" spans="1:14" ht="15" thickBot="1">
      <c r="A35" s="200" t="s">
        <v>75</v>
      </c>
      <c r="B35" s="55">
        <v>29889</v>
      </c>
      <c r="C35" s="235">
        <v>20060</v>
      </c>
      <c r="D35" s="31">
        <v>1520</v>
      </c>
      <c r="E35" s="31">
        <v>0</v>
      </c>
      <c r="F35" s="168">
        <f t="shared" si="0"/>
        <v>1520</v>
      </c>
      <c r="G35" s="247">
        <f t="shared" si="3"/>
        <v>0.31079922651764907</v>
      </c>
      <c r="H35" s="247">
        <f t="shared" si="1"/>
        <v>0.39607778759286327</v>
      </c>
      <c r="I35" s="177">
        <f t="shared" si="6"/>
        <v>1519.603922212407</v>
      </c>
      <c r="J35" s="178">
        <f t="shared" si="2"/>
        <v>6.554605263157895</v>
      </c>
      <c r="M35"/>
      <c r="N35"/>
    </row>
    <row r="36" spans="1:14" ht="15" thickBot="1">
      <c r="A36" s="200" t="s">
        <v>44</v>
      </c>
      <c r="B36" s="55">
        <v>11250</v>
      </c>
      <c r="C36" s="40">
        <v>0</v>
      </c>
      <c r="D36" s="31">
        <v>250</v>
      </c>
      <c r="E36" s="31">
        <v>0</v>
      </c>
      <c r="F36" s="168">
        <f t="shared" si="0"/>
        <v>250</v>
      </c>
      <c r="G36" s="247">
        <f t="shared" si="3"/>
        <v>0.11698254536195765</v>
      </c>
      <c r="H36" s="247">
        <f t="shared" si="1"/>
        <v>6.514437295935252E-2</v>
      </c>
      <c r="I36" s="177">
        <f t="shared" si="6"/>
        <v>249.93485562704063</v>
      </c>
      <c r="J36" s="178">
        <f t="shared" si="2"/>
        <v>15</v>
      </c>
      <c r="M36"/>
      <c r="N36"/>
    </row>
    <row r="37" spans="1:14" ht="15" thickBot="1">
      <c r="A37" s="200" t="s">
        <v>45</v>
      </c>
      <c r="B37" s="55">
        <v>4501</v>
      </c>
      <c r="C37" s="47">
        <v>2343</v>
      </c>
      <c r="D37" s="31">
        <v>146</v>
      </c>
      <c r="E37" s="31">
        <v>0</v>
      </c>
      <c r="F37" s="168">
        <f t="shared" si="0"/>
        <v>146</v>
      </c>
      <c r="G37" s="247">
        <f t="shared" si="3"/>
        <v>4.6803416593259678E-2</v>
      </c>
      <c r="H37" s="247">
        <f t="shared" si="1"/>
        <v>3.804431380826187E-2</v>
      </c>
      <c r="I37" s="177">
        <f t="shared" si="6"/>
        <v>145.96195568619174</v>
      </c>
      <c r="J37" s="180">
        <f t="shared" si="2"/>
        <v>10.276255707762557</v>
      </c>
      <c r="M37"/>
      <c r="N37"/>
    </row>
    <row r="38" spans="1:14" ht="15" thickBot="1">
      <c r="A38" s="200" t="s">
        <v>76</v>
      </c>
      <c r="B38" s="55">
        <v>3252</v>
      </c>
      <c r="C38" s="47">
        <v>0</v>
      </c>
      <c r="D38" s="31">
        <v>70</v>
      </c>
      <c r="E38" s="31">
        <v>97</v>
      </c>
      <c r="F38" s="168">
        <f t="shared" si="0"/>
        <v>167</v>
      </c>
      <c r="G38" s="247">
        <f t="shared" si="3"/>
        <v>3.3815754445963228E-2</v>
      </c>
      <c r="H38" s="247">
        <f t="shared" si="1"/>
        <v>4.3516441136847481E-2</v>
      </c>
      <c r="I38" s="177">
        <f t="shared" si="6"/>
        <v>166.95648355886314</v>
      </c>
      <c r="J38" s="178">
        <f t="shared" si="2"/>
        <v>6.4910179640718555</v>
      </c>
      <c r="M38"/>
      <c r="N38"/>
    </row>
    <row r="39" spans="1:14" ht="15" thickBot="1">
      <c r="A39" s="200" t="s">
        <v>47</v>
      </c>
      <c r="B39" s="55">
        <v>64978</v>
      </c>
      <c r="C39" s="40">
        <v>24900</v>
      </c>
      <c r="D39" s="31">
        <v>1878</v>
      </c>
      <c r="E39" s="31">
        <v>0</v>
      </c>
      <c r="F39" s="168">
        <f t="shared" si="0"/>
        <v>1878</v>
      </c>
      <c r="G39" s="247">
        <f t="shared" si="3"/>
        <v>0.67567038511371413</v>
      </c>
      <c r="H39" s="247">
        <f t="shared" si="1"/>
        <v>0.48936452967065608</v>
      </c>
      <c r="I39" s="177">
        <f t="shared" si="6"/>
        <v>1877.5106354703294</v>
      </c>
      <c r="J39" s="178">
        <f t="shared" si="2"/>
        <v>11.53319133830316</v>
      </c>
      <c r="M39"/>
      <c r="N39"/>
    </row>
    <row r="40" spans="1:14" ht="15" thickBot="1">
      <c r="A40" s="200" t="s">
        <v>48</v>
      </c>
      <c r="B40" s="55">
        <v>11773</v>
      </c>
      <c r="C40" s="40">
        <v>0</v>
      </c>
      <c r="D40" s="33">
        <v>124</v>
      </c>
      <c r="E40" s="33">
        <v>1</v>
      </c>
      <c r="F40" s="168">
        <f t="shared" si="0"/>
        <v>125</v>
      </c>
      <c r="G40" s="247">
        <f t="shared" si="3"/>
        <v>0.12242093391522911</v>
      </c>
      <c r="H40" s="247">
        <f t="shared" si="1"/>
        <v>3.257218647967626E-2</v>
      </c>
      <c r="I40" s="177">
        <f t="shared" si="6"/>
        <v>124.96742781352032</v>
      </c>
      <c r="J40" s="178">
        <f t="shared" si="2"/>
        <v>31.394666666666666</v>
      </c>
      <c r="M40"/>
      <c r="N40"/>
    </row>
    <row r="41" spans="1:14" ht="15" thickBot="1">
      <c r="A41" s="200" t="s">
        <v>49</v>
      </c>
      <c r="B41" s="41">
        <v>91137</v>
      </c>
      <c r="C41" s="40">
        <v>86376</v>
      </c>
      <c r="D41" s="31">
        <v>1809</v>
      </c>
      <c r="E41" s="31">
        <v>12</v>
      </c>
      <c r="F41" s="168">
        <f t="shared" si="0"/>
        <v>1821</v>
      </c>
      <c r="G41" s="247">
        <f t="shared" si="3"/>
        <v>0.94768339881357644</v>
      </c>
      <c r="H41" s="247">
        <f t="shared" si="1"/>
        <v>0.47451161263592373</v>
      </c>
      <c r="I41" s="177">
        <f t="shared" si="6"/>
        <v>1820.525488387364</v>
      </c>
      <c r="J41" s="237">
        <f t="shared" si="2"/>
        <v>16.682591982427237</v>
      </c>
      <c r="M41"/>
      <c r="N41"/>
    </row>
    <row r="42" spans="1:14" ht="15" thickBot="1">
      <c r="A42" s="200" t="s">
        <v>97</v>
      </c>
      <c r="B42" s="242">
        <v>13737</v>
      </c>
      <c r="C42" s="233">
        <v>26335</v>
      </c>
      <c r="D42" s="233">
        <v>518</v>
      </c>
      <c r="E42" s="233">
        <v>0</v>
      </c>
      <c r="F42" s="168">
        <f t="shared" si="0"/>
        <v>518</v>
      </c>
      <c r="G42" s="247">
        <f t="shared" si="3"/>
        <v>0.14284348672330777</v>
      </c>
      <c r="H42" s="247">
        <f t="shared" si="1"/>
        <v>0.13497914077177842</v>
      </c>
      <c r="I42" s="177">
        <f t="shared" si="6"/>
        <v>517.86502085922825</v>
      </c>
      <c r="J42" s="178">
        <f t="shared" si="2"/>
        <v>8.8397683397683391</v>
      </c>
      <c r="M42"/>
      <c r="N42"/>
    </row>
    <row r="43" spans="1:14" ht="15" thickBot="1">
      <c r="A43" s="199" t="s">
        <v>77</v>
      </c>
      <c r="B43" s="74">
        <v>189196</v>
      </c>
      <c r="C43" s="74">
        <v>0</v>
      </c>
      <c r="D43" s="74">
        <v>5502</v>
      </c>
      <c r="E43" s="35">
        <v>377</v>
      </c>
      <c r="F43" s="168">
        <f t="shared" si="0"/>
        <v>5879</v>
      </c>
      <c r="G43" s="247">
        <f t="shared" si="3"/>
        <v>1.9673448579823061</v>
      </c>
      <c r="H43" s="247">
        <f t="shared" si="1"/>
        <v>1.5319350745121338</v>
      </c>
      <c r="I43" s="177">
        <f t="shared" si="6"/>
        <v>5877.4680649254879</v>
      </c>
      <c r="J43" s="178">
        <f t="shared" si="2"/>
        <v>10.727221182740829</v>
      </c>
      <c r="M43"/>
      <c r="N43"/>
    </row>
    <row r="44" spans="1:14" ht="15" thickBot="1">
      <c r="A44" s="200" t="s">
        <v>52</v>
      </c>
      <c r="B44" s="47">
        <v>1200</v>
      </c>
      <c r="C44" s="40">
        <v>0</v>
      </c>
      <c r="D44" s="32">
        <v>70</v>
      </c>
      <c r="E44" s="32">
        <v>15</v>
      </c>
      <c r="F44" s="168">
        <f t="shared" si="0"/>
        <v>85</v>
      </c>
      <c r="G44" s="247">
        <f t="shared" si="3"/>
        <v>1.2478138171942151E-2</v>
      </c>
      <c r="H44" s="247">
        <f t="shared" si="1"/>
        <v>2.2149086806179857E-2</v>
      </c>
      <c r="I44" s="177">
        <f t="shared" si="6"/>
        <v>84.977850913193819</v>
      </c>
      <c r="J44" s="178">
        <f t="shared" si="2"/>
        <v>4.7058823529411766</v>
      </c>
      <c r="M44"/>
      <c r="N44"/>
    </row>
    <row r="45" spans="1:14" ht="15" thickBot="1">
      <c r="A45" s="200" t="s">
        <v>104</v>
      </c>
      <c r="B45" s="47">
        <v>0</v>
      </c>
      <c r="C45" s="40">
        <v>0</v>
      </c>
      <c r="D45" s="31">
        <v>0</v>
      </c>
      <c r="E45" s="32">
        <v>0</v>
      </c>
      <c r="F45" s="168">
        <f t="shared" si="0"/>
        <v>0</v>
      </c>
      <c r="G45" s="247">
        <f t="shared" si="3"/>
        <v>0</v>
      </c>
      <c r="H45" s="247">
        <f t="shared" si="1"/>
        <v>0</v>
      </c>
      <c r="I45" s="177">
        <f t="shared" si="6"/>
        <v>0</v>
      </c>
      <c r="J45" s="178"/>
      <c r="M45"/>
      <c r="N45"/>
    </row>
    <row r="46" spans="1:14" s="108" customFormat="1" ht="15" thickBot="1">
      <c r="A46" s="199" t="s">
        <v>83</v>
      </c>
      <c r="B46" s="55">
        <v>9264</v>
      </c>
      <c r="C46" s="47">
        <v>0</v>
      </c>
      <c r="D46" s="47">
        <v>107</v>
      </c>
      <c r="E46" s="32">
        <v>0</v>
      </c>
      <c r="F46" s="168">
        <f t="shared" si="0"/>
        <v>107</v>
      </c>
      <c r="G46" s="247">
        <f t="shared" si="3"/>
        <v>9.6331226687393398E-2</v>
      </c>
      <c r="H46" s="247">
        <f t="shared" si="1"/>
        <v>2.7881791626602877E-2</v>
      </c>
      <c r="I46" s="177">
        <f t="shared" si="6"/>
        <v>106.9721182083734</v>
      </c>
      <c r="J46" s="178">
        <f t="shared" si="2"/>
        <v>28.859813084112147</v>
      </c>
    </row>
    <row r="47" spans="1:14" ht="15" thickBot="1">
      <c r="A47" s="199" t="s">
        <v>96</v>
      </c>
      <c r="B47" s="42"/>
      <c r="C47" s="55"/>
      <c r="D47" s="32"/>
      <c r="E47" s="31"/>
      <c r="F47" s="168">
        <f t="shared" si="0"/>
        <v>0</v>
      </c>
      <c r="G47" s="247">
        <f t="shared" si="3"/>
        <v>0</v>
      </c>
      <c r="H47" s="247">
        <f t="shared" si="1"/>
        <v>0</v>
      </c>
      <c r="I47" s="177"/>
      <c r="J47" s="178"/>
      <c r="M47"/>
      <c r="N47"/>
    </row>
    <row r="48" spans="1:14" ht="15" thickBot="1">
      <c r="A48" s="199" t="s">
        <v>53</v>
      </c>
      <c r="B48" s="42">
        <v>16780</v>
      </c>
      <c r="C48" s="55">
        <v>3482</v>
      </c>
      <c r="D48" s="32">
        <v>1320</v>
      </c>
      <c r="E48" s="31">
        <v>0</v>
      </c>
      <c r="F48" s="168">
        <f t="shared" si="0"/>
        <v>1320</v>
      </c>
      <c r="G48" s="247">
        <f t="shared" si="3"/>
        <v>0.17448596543765774</v>
      </c>
      <c r="H48" s="247">
        <f t="shared" si="1"/>
        <v>0.3439622892253813</v>
      </c>
      <c r="I48" s="177">
        <f>F48-H48</f>
        <v>1319.6560377107746</v>
      </c>
      <c r="J48" s="179">
        <f t="shared" ref="J48:J59" si="7">B48/F48/3</f>
        <v>4.2373737373737379</v>
      </c>
      <c r="M48"/>
      <c r="N48"/>
    </row>
    <row r="49" spans="1:14" ht="15" thickBot="1">
      <c r="A49" s="200" t="s">
        <v>113</v>
      </c>
      <c r="B49" s="55">
        <v>413075</v>
      </c>
      <c r="C49" s="55">
        <v>277459</v>
      </c>
      <c r="D49" s="55">
        <v>13978</v>
      </c>
      <c r="E49" s="31">
        <v>876</v>
      </c>
      <c r="F49" s="168">
        <f t="shared" si="0"/>
        <v>14854</v>
      </c>
      <c r="G49" s="247">
        <f t="shared" si="3"/>
        <v>4.2953391044791696</v>
      </c>
      <c r="H49" s="247">
        <f t="shared" si="1"/>
        <v>3.8706180637528891</v>
      </c>
      <c r="I49" s="177">
        <f>F49-H49</f>
        <v>14850.129381936247</v>
      </c>
      <c r="J49" s="178">
        <f t="shared" si="7"/>
        <v>9.2696692249001398</v>
      </c>
      <c r="M49"/>
      <c r="N49"/>
    </row>
    <row r="50" spans="1:14" ht="15" thickBot="1">
      <c r="A50" s="200" t="s">
        <v>55</v>
      </c>
      <c r="B50" s="55">
        <v>0</v>
      </c>
      <c r="C50" s="41">
        <v>0</v>
      </c>
      <c r="D50" s="32">
        <v>0</v>
      </c>
      <c r="E50" s="31">
        <v>0</v>
      </c>
      <c r="F50" s="168">
        <f t="shared" si="0"/>
        <v>0</v>
      </c>
      <c r="G50" s="247">
        <f t="shared" si="3"/>
        <v>0</v>
      </c>
      <c r="H50" s="247">
        <f t="shared" si="1"/>
        <v>0</v>
      </c>
      <c r="I50" s="177">
        <f>F50-H50</f>
        <v>0</v>
      </c>
      <c r="J50" s="178"/>
      <c r="M50"/>
      <c r="N50"/>
    </row>
    <row r="51" spans="1:14" ht="15" thickBot="1">
      <c r="A51" s="199" t="s">
        <v>105</v>
      </c>
      <c r="B51" s="55">
        <v>20983</v>
      </c>
      <c r="C51" s="55">
        <v>9760</v>
      </c>
      <c r="D51" s="32">
        <v>585</v>
      </c>
      <c r="E51" s="31">
        <v>7</v>
      </c>
      <c r="F51" s="168">
        <f t="shared" si="0"/>
        <v>592</v>
      </c>
      <c r="G51" s="247">
        <f t="shared" si="3"/>
        <v>0.21819064438488514</v>
      </c>
      <c r="H51" s="247">
        <f t="shared" si="1"/>
        <v>0.15426187516774675</v>
      </c>
      <c r="I51" s="177">
        <f>F51-H51</f>
        <v>591.84573812483222</v>
      </c>
      <c r="J51" s="178">
        <f t="shared" si="7"/>
        <v>11.814752252252253</v>
      </c>
      <c r="M51"/>
      <c r="N51"/>
    </row>
    <row r="52" spans="1:14" ht="15" thickBot="1">
      <c r="A52" s="204" t="s">
        <v>99</v>
      </c>
      <c r="B52" s="55"/>
      <c r="C52" s="84"/>
      <c r="D52" s="32"/>
      <c r="E52" s="31"/>
      <c r="F52" s="168">
        <f t="shared" si="0"/>
        <v>0</v>
      </c>
      <c r="G52" s="247">
        <f t="shared" si="3"/>
        <v>0</v>
      </c>
      <c r="H52" s="247">
        <f t="shared" si="1"/>
        <v>0</v>
      </c>
      <c r="I52" s="177"/>
      <c r="J52" s="178"/>
      <c r="M52"/>
      <c r="N52"/>
    </row>
    <row r="53" spans="1:14" ht="15" thickBot="1">
      <c r="A53" s="200" t="s">
        <v>59</v>
      </c>
      <c r="B53" s="41">
        <v>151063</v>
      </c>
      <c r="C53" s="41">
        <v>94264</v>
      </c>
      <c r="D53" s="32">
        <v>6534</v>
      </c>
      <c r="E53" s="31">
        <v>248</v>
      </c>
      <c r="F53" s="168">
        <f t="shared" si="0"/>
        <v>6782</v>
      </c>
      <c r="G53" s="247">
        <f t="shared" si="3"/>
        <v>1.5708208222234141</v>
      </c>
      <c r="H53" s="247">
        <f t="shared" si="1"/>
        <v>1.7672365496413152</v>
      </c>
      <c r="I53" s="177">
        <f>F53-H53</f>
        <v>6780.232763450359</v>
      </c>
      <c r="J53" s="178">
        <f t="shared" si="7"/>
        <v>7.4247026442543991</v>
      </c>
      <c r="M53"/>
      <c r="N53"/>
    </row>
    <row r="54" spans="1:14" ht="15" thickBot="1">
      <c r="A54" s="199" t="s">
        <v>73</v>
      </c>
      <c r="B54" s="55">
        <v>346170</v>
      </c>
      <c r="C54" s="55">
        <v>107</v>
      </c>
      <c r="D54" s="55">
        <v>4709</v>
      </c>
      <c r="E54" s="31">
        <v>516</v>
      </c>
      <c r="F54" s="168">
        <f t="shared" si="0"/>
        <v>5225</v>
      </c>
      <c r="G54" s="247">
        <f t="shared" si="3"/>
        <v>3.5996309091510117</v>
      </c>
      <c r="H54" s="247">
        <f t="shared" si="1"/>
        <v>1.3615173948504675</v>
      </c>
      <c r="I54" s="241">
        <f>F54-H54</f>
        <v>5223.6384826051499</v>
      </c>
      <c r="J54" s="179">
        <f t="shared" si="7"/>
        <v>22.08421052631579</v>
      </c>
      <c r="M54"/>
      <c r="N54"/>
    </row>
    <row r="55" spans="1:14" ht="15" thickBot="1">
      <c r="A55" s="199" t="s">
        <v>60</v>
      </c>
      <c r="B55" s="55">
        <v>34870</v>
      </c>
      <c r="C55" s="55">
        <v>72038</v>
      </c>
      <c r="D55" s="32">
        <v>1143</v>
      </c>
      <c r="E55" s="31">
        <v>0</v>
      </c>
      <c r="F55" s="168">
        <f t="shared" si="0"/>
        <v>1143</v>
      </c>
      <c r="G55" s="247">
        <f t="shared" si="3"/>
        <v>0.36259389837968564</v>
      </c>
      <c r="H55" s="247">
        <f t="shared" si="1"/>
        <v>0.2978400731701597</v>
      </c>
      <c r="I55" s="177"/>
      <c r="J55" s="178">
        <f t="shared" si="7"/>
        <v>10.169145523476232</v>
      </c>
      <c r="M55"/>
      <c r="N55"/>
    </row>
    <row r="56" spans="1:14" ht="15" thickBot="1">
      <c r="A56" s="199" t="s">
        <v>91</v>
      </c>
      <c r="B56" s="55">
        <v>11000</v>
      </c>
      <c r="C56" s="55">
        <v>0</v>
      </c>
      <c r="D56" s="55">
        <v>357</v>
      </c>
      <c r="E56" s="31">
        <v>5</v>
      </c>
      <c r="F56" s="168">
        <f t="shared" si="0"/>
        <v>362</v>
      </c>
      <c r="G56" s="247">
        <f t="shared" si="3"/>
        <v>0.11438293324280305</v>
      </c>
      <c r="H56" s="247">
        <f t="shared" si="1"/>
        <v>9.4329052045142442E-2</v>
      </c>
      <c r="I56" s="177"/>
      <c r="J56" s="178">
        <f t="shared" si="7"/>
        <v>10.128913443830571</v>
      </c>
      <c r="M56"/>
      <c r="N56"/>
    </row>
    <row r="57" spans="1:14" ht="15" thickBot="1">
      <c r="A57" s="199" t="s">
        <v>74</v>
      </c>
      <c r="B57" s="41">
        <v>1005</v>
      </c>
      <c r="C57" s="55">
        <v>65</v>
      </c>
      <c r="D57" s="32">
        <v>84</v>
      </c>
      <c r="E57" s="31">
        <v>0</v>
      </c>
      <c r="F57" s="168">
        <f t="shared" si="0"/>
        <v>84</v>
      </c>
      <c r="G57" s="247">
        <f t="shared" si="3"/>
        <v>1.0450440719001551E-2</v>
      </c>
      <c r="H57" s="247">
        <f t="shared" si="1"/>
        <v>2.1888509314342448E-2</v>
      </c>
      <c r="I57" s="177"/>
      <c r="J57" s="179">
        <f>B57/F57/3</f>
        <v>3.9880952380952377</v>
      </c>
      <c r="M57"/>
      <c r="N57"/>
    </row>
    <row r="58" spans="1:14" ht="15" thickBot="1">
      <c r="A58" s="199" t="s">
        <v>63</v>
      </c>
      <c r="B58" s="55">
        <v>79000</v>
      </c>
      <c r="C58" s="55">
        <v>14000</v>
      </c>
      <c r="D58" s="55">
        <v>2916</v>
      </c>
      <c r="E58" s="31">
        <v>232</v>
      </c>
      <c r="F58" s="168">
        <f t="shared" si="0"/>
        <v>3148</v>
      </c>
      <c r="G58" s="247">
        <f t="shared" si="3"/>
        <v>0.82147742965285819</v>
      </c>
      <c r="H58" s="247">
        <f t="shared" si="1"/>
        <v>0.8202979443041668</v>
      </c>
      <c r="I58" s="177"/>
      <c r="J58" s="178">
        <f t="shared" si="7"/>
        <v>8.3650995340957213</v>
      </c>
      <c r="M58"/>
      <c r="N58"/>
    </row>
    <row r="59" spans="1:14" ht="15" thickBot="1">
      <c r="A59" s="199" t="s">
        <v>80</v>
      </c>
      <c r="B59" s="55">
        <v>5430.5</v>
      </c>
      <c r="C59" s="55">
        <v>9555</v>
      </c>
      <c r="D59" s="55">
        <v>712</v>
      </c>
      <c r="E59" s="31">
        <v>0</v>
      </c>
      <c r="F59" s="168">
        <f t="shared" si="0"/>
        <v>712</v>
      </c>
      <c r="G59" s="247">
        <f t="shared" si="3"/>
        <v>5.6468774452276542E-2</v>
      </c>
      <c r="H59" s="247">
        <f t="shared" si="1"/>
        <v>0.18553117418823598</v>
      </c>
      <c r="I59" s="177"/>
      <c r="J59" s="178">
        <f t="shared" si="7"/>
        <v>2.5423689138576777</v>
      </c>
      <c r="M59"/>
      <c r="N59"/>
    </row>
    <row r="60" spans="1:14" ht="15" thickBot="1">
      <c r="A60" s="199" t="s">
        <v>114</v>
      </c>
      <c r="B60" s="55">
        <v>212</v>
      </c>
      <c r="C60" s="55">
        <v>0</v>
      </c>
      <c r="D60" s="55">
        <v>25</v>
      </c>
      <c r="E60" s="31">
        <v>0</v>
      </c>
      <c r="F60" s="168">
        <f t="shared" si="0"/>
        <v>25</v>
      </c>
      <c r="G60" s="247">
        <f t="shared" si="3"/>
        <v>2.2044710770431132E-3</v>
      </c>
      <c r="H60" s="247">
        <f t="shared" si="1"/>
        <v>6.5144372959352517E-3</v>
      </c>
      <c r="I60" s="177"/>
      <c r="J60" s="178"/>
      <c r="M60"/>
      <c r="N60"/>
    </row>
    <row r="61" spans="1:14">
      <c r="A61" s="215" t="s">
        <v>64</v>
      </c>
      <c r="B61" s="216">
        <f t="shared" ref="B61:H61" si="8">SUM(B4:B60)</f>
        <v>9616819.3000000007</v>
      </c>
      <c r="C61" s="216">
        <f t="shared" si="8"/>
        <v>4396843</v>
      </c>
      <c r="D61" s="216">
        <f t="shared" si="8"/>
        <v>362688</v>
      </c>
      <c r="E61" s="216">
        <f t="shared" si="8"/>
        <v>21075</v>
      </c>
      <c r="F61" s="248">
        <f t="shared" si="8"/>
        <v>383763</v>
      </c>
      <c r="G61" s="216">
        <f t="shared" si="8"/>
        <v>100.00000000000001</v>
      </c>
      <c r="H61" s="216">
        <f t="shared" si="8"/>
        <v>99.999999999999986</v>
      </c>
      <c r="I61" s="181"/>
      <c r="J61" s="178">
        <f>B61/F61/3</f>
        <v>8.3530888421586589</v>
      </c>
      <c r="M61"/>
      <c r="N61"/>
    </row>
    <row r="62" spans="1:14">
      <c r="A62" s="106" t="s">
        <v>65</v>
      </c>
      <c r="B62" s="24">
        <f>SUM(B8:B59)-B54-B44-B41-B10</f>
        <v>1866740.2999999998</v>
      </c>
      <c r="C62" s="24">
        <f>SUM(C8:C59)</f>
        <v>1172340</v>
      </c>
      <c r="D62" s="24">
        <f>SUM(D8:D59)</f>
        <v>75796</v>
      </c>
      <c r="E62" s="24">
        <f>SUM(E8:E59)</f>
        <v>3035</v>
      </c>
      <c r="F62" s="126">
        <f>SUM(F8:F60)-F44-F41-F54-F10</f>
        <v>71644</v>
      </c>
      <c r="G62" s="126"/>
      <c r="H62" s="126"/>
      <c r="I62" s="156"/>
      <c r="J62" s="80"/>
      <c r="M62"/>
      <c r="N62"/>
    </row>
    <row r="63" spans="1:14">
      <c r="A63"/>
      <c r="B63"/>
      <c r="C63"/>
      <c r="D63"/>
      <c r="E63"/>
      <c r="F63"/>
      <c r="G63"/>
      <c r="H63"/>
      <c r="I63"/>
      <c r="M63"/>
      <c r="N63"/>
    </row>
    <row r="64" spans="1:14">
      <c r="A64"/>
      <c r="B64"/>
      <c r="C64"/>
      <c r="D64"/>
      <c r="E64"/>
      <c r="F64"/>
      <c r="G64"/>
      <c r="H64"/>
      <c r="I64"/>
      <c r="M64"/>
      <c r="N64"/>
    </row>
    <row r="65" spans="1:14">
      <c r="A65" s="14"/>
      <c r="B65"/>
      <c r="C65"/>
      <c r="D65"/>
      <c r="E65"/>
      <c r="F65"/>
      <c r="G65"/>
      <c r="H65"/>
      <c r="I65"/>
      <c r="M65"/>
      <c r="N65"/>
    </row>
    <row r="66" spans="1:14">
      <c r="A66" s="25"/>
      <c r="B66" s="36"/>
      <c r="C66" s="36"/>
      <c r="D66"/>
      <c r="E66"/>
      <c r="F66"/>
      <c r="G66"/>
      <c r="H66"/>
      <c r="I66"/>
      <c r="M66"/>
      <c r="N66"/>
    </row>
    <row r="67" spans="1:14">
      <c r="A67"/>
      <c r="B67"/>
      <c r="C67" s="94"/>
      <c r="D67" s="94"/>
      <c r="E67"/>
      <c r="F67"/>
      <c r="G67"/>
      <c r="H67"/>
      <c r="I67"/>
      <c r="M67"/>
      <c r="N67"/>
    </row>
    <row r="68" spans="1:14">
      <c r="A68"/>
      <c r="B68"/>
      <c r="C68" s="94"/>
      <c r="D68" s="94"/>
      <c r="E68"/>
      <c r="F68"/>
      <c r="G68"/>
      <c r="H68"/>
      <c r="I68"/>
      <c r="M68"/>
      <c r="N68"/>
    </row>
    <row r="69" spans="1:14">
      <c r="A69"/>
      <c r="B69"/>
      <c r="C69" s="94"/>
      <c r="D69" s="94"/>
      <c r="E69"/>
      <c r="F69"/>
      <c r="G69"/>
      <c r="H69"/>
      <c r="I69"/>
      <c r="M69"/>
      <c r="N69"/>
    </row>
    <row r="70" spans="1:14">
      <c r="A70"/>
      <c r="B70" s="46"/>
      <c r="C70" s="97"/>
      <c r="D70" s="97"/>
      <c r="E70" s="46"/>
      <c r="F70"/>
      <c r="G70"/>
      <c r="H70"/>
      <c r="I70"/>
      <c r="M70"/>
      <c r="N70"/>
    </row>
    <row r="71" spans="1:14">
      <c r="A71"/>
      <c r="B71"/>
      <c r="C71" s="94"/>
      <c r="D71" s="94"/>
      <c r="E71"/>
      <c r="F71"/>
      <c r="G71"/>
      <c r="H71"/>
      <c r="I71"/>
      <c r="M71"/>
      <c r="N71"/>
    </row>
    <row r="72" spans="1:14">
      <c r="A72"/>
      <c r="B72"/>
      <c r="C72" s="94"/>
      <c r="D72" s="94"/>
      <c r="E72"/>
      <c r="F72"/>
      <c r="G72"/>
      <c r="H72"/>
      <c r="I72"/>
      <c r="M72"/>
      <c r="N72"/>
    </row>
    <row r="73" spans="1:14">
      <c r="A73"/>
      <c r="B73"/>
      <c r="C73" s="94"/>
      <c r="D73" s="94"/>
      <c r="E73"/>
      <c r="F73"/>
      <c r="G73"/>
      <c r="H73"/>
      <c r="I73"/>
      <c r="M73"/>
      <c r="N73"/>
    </row>
    <row r="74" spans="1:14">
      <c r="A74"/>
      <c r="B74"/>
      <c r="C74" s="94"/>
      <c r="D74" s="94"/>
      <c r="E74"/>
      <c r="F74"/>
      <c r="G74"/>
      <c r="H74"/>
      <c r="I74"/>
      <c r="M74"/>
      <c r="N74"/>
    </row>
    <row r="75" spans="1:14">
      <c r="A75"/>
      <c r="B75"/>
      <c r="C75" s="94"/>
      <c r="D75" s="94"/>
      <c r="E75"/>
      <c r="F75"/>
      <c r="G75"/>
      <c r="H75"/>
      <c r="I75"/>
      <c r="M75"/>
      <c r="N75"/>
    </row>
    <row r="76" spans="1:14">
      <c r="A76"/>
      <c r="B76"/>
      <c r="C76"/>
      <c r="D76"/>
      <c r="E76"/>
      <c r="F76"/>
      <c r="G76"/>
      <c r="H76"/>
      <c r="I76"/>
      <c r="M76"/>
      <c r="N76"/>
    </row>
    <row r="77" spans="1:14">
      <c r="A77"/>
      <c r="B77"/>
      <c r="C77"/>
      <c r="D77"/>
      <c r="E77"/>
      <c r="F77"/>
      <c r="G77"/>
      <c r="H77"/>
      <c r="I77"/>
      <c r="M77"/>
      <c r="N77"/>
    </row>
    <row r="78" spans="1:14">
      <c r="A78"/>
      <c r="B78"/>
      <c r="C78"/>
      <c r="D78"/>
      <c r="E78"/>
      <c r="F78"/>
      <c r="G78"/>
      <c r="H78"/>
      <c r="I78"/>
      <c r="M78"/>
      <c r="N78"/>
    </row>
    <row r="79" spans="1:14">
      <c r="A79"/>
      <c r="B79"/>
      <c r="C79"/>
      <c r="D79"/>
      <c r="E79"/>
      <c r="F79"/>
      <c r="G79"/>
      <c r="H79"/>
      <c r="I79"/>
      <c r="M79"/>
      <c r="N79"/>
    </row>
    <row r="80" spans="1:14">
      <c r="A80"/>
      <c r="B80"/>
      <c r="C80"/>
      <c r="D80"/>
      <c r="E80"/>
      <c r="F80"/>
      <c r="G80"/>
      <c r="H80"/>
      <c r="I80"/>
      <c r="M80"/>
      <c r="N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</sheetData>
  <mergeCells count="2">
    <mergeCell ref="A1:F1"/>
    <mergeCell ref="D2:F2"/>
  </mergeCells>
  <hyperlinks>
    <hyperlink ref="A10" r:id="rId1" xr:uid="{00000000-0004-0000-1100-000000000000}"/>
  </hyperlinks>
  <pageMargins left="0.7" right="0.7" top="0.75" bottom="0.75" header="0.3" footer="0.3"/>
  <pageSetup orientation="landscape" horizontalDpi="300" verticalDpi="300"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2"/>
  <sheetViews>
    <sheetView topLeftCell="A47" zoomScale="110" zoomScaleNormal="110" workbookViewId="0">
      <selection activeCell="I59" sqref="I59"/>
    </sheetView>
  </sheetViews>
  <sheetFormatPr defaultRowHeight="14.5"/>
  <cols>
    <col min="1" max="1" width="21.453125" style="103" customWidth="1"/>
    <col min="2" max="2" width="16.7265625" style="26" customWidth="1"/>
    <col min="3" max="3" width="13.81640625" style="26" customWidth="1"/>
    <col min="4" max="4" width="11.26953125" style="27" customWidth="1"/>
    <col min="5" max="5" width="12" style="27" customWidth="1"/>
    <col min="6" max="8" width="12.26953125" style="26" customWidth="1"/>
    <col min="9" max="9" width="13.453125" customWidth="1"/>
    <col min="10" max="10" width="12.26953125" bestFit="1" customWidth="1"/>
    <col min="11" max="11" width="37.26953125" customWidth="1"/>
    <col min="12" max="12" width="25.453125" style="94" customWidth="1"/>
    <col min="13" max="13" width="19" style="94" customWidth="1"/>
    <col min="14" max="14" width="18.816406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  <col min="16384" max="16384" width="9.1796875" customWidth="1"/>
  </cols>
  <sheetData>
    <row r="1" spans="1:13">
      <c r="A1" s="288" t="s">
        <v>0</v>
      </c>
      <c r="B1" s="289"/>
      <c r="C1" s="289"/>
      <c r="D1" s="289"/>
      <c r="E1" s="289"/>
      <c r="F1" s="290"/>
      <c r="G1" s="222"/>
      <c r="H1" s="222"/>
    </row>
    <row r="2" spans="1:13">
      <c r="A2" s="104"/>
      <c r="B2" s="104"/>
      <c r="C2" s="104"/>
      <c r="D2" s="291" t="s">
        <v>1</v>
      </c>
      <c r="E2" s="291"/>
      <c r="F2" s="291"/>
      <c r="G2" s="222"/>
      <c r="H2" s="222"/>
    </row>
    <row r="3" spans="1:13" ht="44" thickBot="1">
      <c r="A3" s="217" t="s">
        <v>2</v>
      </c>
      <c r="B3" s="218" t="s">
        <v>3</v>
      </c>
      <c r="C3" s="219" t="s">
        <v>4</v>
      </c>
      <c r="D3" s="220" t="s">
        <v>5</v>
      </c>
      <c r="E3" s="221" t="s">
        <v>6</v>
      </c>
      <c r="F3" s="245" t="s">
        <v>7</v>
      </c>
      <c r="G3" s="246" t="s">
        <v>115</v>
      </c>
      <c r="H3" s="244" t="s">
        <v>116</v>
      </c>
      <c r="I3" s="176" t="s">
        <v>87</v>
      </c>
      <c r="L3"/>
      <c r="M3"/>
    </row>
    <row r="4" spans="1:13" ht="15" thickBot="1">
      <c r="A4" s="200" t="s">
        <v>9</v>
      </c>
      <c r="B4" s="47">
        <v>826805</v>
      </c>
      <c r="C4" s="47">
        <v>195281</v>
      </c>
      <c r="D4" s="238">
        <v>22384</v>
      </c>
      <c r="E4" s="238">
        <v>4266</v>
      </c>
      <c r="F4" s="168">
        <f>D4+E4</f>
        <v>26650</v>
      </c>
      <c r="G4" s="247">
        <f t="shared" ref="G4:G9" si="0">(B4/B$61)*100</f>
        <v>8.745906199136563</v>
      </c>
      <c r="H4" s="247">
        <f t="shared" ref="H4:H35" si="1">(F4/F$61)*100</f>
        <v>7.1294810058855003</v>
      </c>
      <c r="I4" s="178">
        <f t="shared" ref="I4:I32" si="2">B4/F4/3</f>
        <v>10.341525953721076</v>
      </c>
      <c r="L4"/>
      <c r="M4"/>
    </row>
    <row r="5" spans="1:13" ht="15" thickBot="1">
      <c r="A5" s="200" t="s">
        <v>11</v>
      </c>
      <c r="B5" s="47">
        <v>2658179</v>
      </c>
      <c r="C5" s="47">
        <v>1165239</v>
      </c>
      <c r="D5" s="238">
        <v>91076</v>
      </c>
      <c r="E5" s="238">
        <v>10987</v>
      </c>
      <c r="F5" s="168">
        <f t="shared" ref="F5:F60" si="3">D5+E5</f>
        <v>102063</v>
      </c>
      <c r="G5" s="247">
        <f t="shared" si="0"/>
        <v>28.118098214832553</v>
      </c>
      <c r="H5" s="247">
        <f t="shared" si="1"/>
        <v>27.304173354735152</v>
      </c>
      <c r="I5" s="178">
        <f t="shared" si="2"/>
        <v>8.6814973758038345</v>
      </c>
      <c r="L5"/>
      <c r="M5"/>
    </row>
    <row r="6" spans="1:13" ht="15" thickBot="1">
      <c r="A6" s="200" t="s">
        <v>13</v>
      </c>
      <c r="B6" s="55">
        <v>1345529</v>
      </c>
      <c r="C6" s="47">
        <v>561356</v>
      </c>
      <c r="D6" s="47">
        <v>89741</v>
      </c>
      <c r="E6" s="47">
        <v>597</v>
      </c>
      <c r="F6" s="168">
        <f t="shared" si="3"/>
        <v>90338</v>
      </c>
      <c r="G6" s="247">
        <f t="shared" si="0"/>
        <v>14.232945400932531</v>
      </c>
      <c r="H6" s="247">
        <f t="shared" si="1"/>
        <v>24.167469234884965</v>
      </c>
      <c r="I6" s="178">
        <f t="shared" si="2"/>
        <v>4.9647951766329417</v>
      </c>
      <c r="L6"/>
      <c r="M6"/>
    </row>
    <row r="7" spans="1:13" ht="16.5" customHeight="1" thickBot="1">
      <c r="A7" s="200" t="s">
        <v>82</v>
      </c>
      <c r="B7" s="55">
        <v>2541883</v>
      </c>
      <c r="C7" s="47">
        <v>91969</v>
      </c>
      <c r="D7" s="47">
        <v>77463</v>
      </c>
      <c r="E7" s="31">
        <v>2669</v>
      </c>
      <c r="F7" s="168">
        <f t="shared" si="3"/>
        <v>80132</v>
      </c>
      <c r="G7" s="247">
        <f t="shared" si="0"/>
        <v>26.887924343926134</v>
      </c>
      <c r="H7" s="247">
        <f t="shared" si="1"/>
        <v>21.437132156233279</v>
      </c>
      <c r="I7" s="236">
        <f t="shared" si="2"/>
        <v>10.573732508028419</v>
      </c>
      <c r="L7"/>
      <c r="M7"/>
    </row>
    <row r="8" spans="1:13" ht="15" thickBot="1">
      <c r="A8" s="200" t="s">
        <v>16</v>
      </c>
      <c r="B8" s="55">
        <v>7686</v>
      </c>
      <c r="C8" s="55">
        <v>3876</v>
      </c>
      <c r="D8" s="32">
        <v>385</v>
      </c>
      <c r="E8" s="32">
        <v>27</v>
      </c>
      <c r="F8" s="168">
        <f t="shared" si="3"/>
        <v>412</v>
      </c>
      <c r="G8" s="247">
        <f t="shared" si="0"/>
        <v>8.1302163202403993E-2</v>
      </c>
      <c r="H8" s="247">
        <f t="shared" si="1"/>
        <v>0.11021936864633493</v>
      </c>
      <c r="I8" s="179">
        <f t="shared" si="2"/>
        <v>6.2184466019417473</v>
      </c>
      <c r="L8"/>
      <c r="M8"/>
    </row>
    <row r="9" spans="1:13" ht="15.75" customHeight="1" thickBot="1">
      <c r="A9" s="199" t="s">
        <v>95</v>
      </c>
      <c r="B9" s="55">
        <v>12071</v>
      </c>
      <c r="C9" s="55">
        <v>5000</v>
      </c>
      <c r="D9" s="47">
        <v>542</v>
      </c>
      <c r="E9" s="31">
        <v>0</v>
      </c>
      <c r="F9" s="168">
        <f t="shared" si="3"/>
        <v>542</v>
      </c>
      <c r="G9" s="247">
        <f t="shared" si="0"/>
        <v>0.12768649648922958</v>
      </c>
      <c r="H9" s="247">
        <f t="shared" si="1"/>
        <v>0.14499732477260566</v>
      </c>
      <c r="I9" s="178">
        <f t="shared" si="2"/>
        <v>7.4237392373923745</v>
      </c>
      <c r="L9"/>
      <c r="M9"/>
    </row>
    <row r="10" spans="1:13" ht="15.75" customHeight="1" thickBot="1">
      <c r="A10" s="200" t="s">
        <v>113</v>
      </c>
      <c r="B10" s="249">
        <v>418127</v>
      </c>
      <c r="C10" s="47">
        <v>275291</v>
      </c>
      <c r="D10" s="47">
        <v>14085</v>
      </c>
      <c r="E10" s="31">
        <v>881</v>
      </c>
      <c r="F10" s="168">
        <f t="shared" si="3"/>
        <v>14966</v>
      </c>
      <c r="G10" s="247">
        <f>(B10/B$61)*100</f>
        <v>4.4229286486249766</v>
      </c>
      <c r="H10" s="247">
        <f t="shared" si="1"/>
        <v>4.0037453183520606</v>
      </c>
      <c r="I10" s="178">
        <f t="shared" si="2"/>
        <v>9.3128201701634818</v>
      </c>
      <c r="L10"/>
      <c r="M10"/>
    </row>
    <row r="11" spans="1:13" ht="15" thickBot="1">
      <c r="A11" s="201" t="s">
        <v>19</v>
      </c>
      <c r="B11" s="55">
        <v>4498</v>
      </c>
      <c r="C11" s="47">
        <v>4229</v>
      </c>
      <c r="D11" s="32">
        <v>81</v>
      </c>
      <c r="E11" s="31">
        <v>0</v>
      </c>
      <c r="F11" s="168">
        <f t="shared" si="3"/>
        <v>81</v>
      </c>
      <c r="G11" s="247">
        <f>(B11/B$61)*100</f>
        <v>4.7579642217592137E-2</v>
      </c>
      <c r="H11" s="247">
        <f t="shared" si="1"/>
        <v>2.1669341894060994E-2</v>
      </c>
      <c r="I11" s="178">
        <f t="shared" si="2"/>
        <v>18.510288065843621</v>
      </c>
      <c r="L11"/>
      <c r="M11"/>
    </row>
    <row r="12" spans="1:13" ht="15" thickBot="1">
      <c r="A12" s="200" t="s">
        <v>117</v>
      </c>
      <c r="B12" s="41">
        <v>251280</v>
      </c>
      <c r="C12" s="234">
        <v>125122</v>
      </c>
      <c r="D12" s="31">
        <v>9924</v>
      </c>
      <c r="E12" s="31">
        <v>89</v>
      </c>
      <c r="F12" s="168">
        <f t="shared" si="3"/>
        <v>10013</v>
      </c>
      <c r="G12" s="247">
        <f t="shared" ref="G12:G43" si="4">(B12/B$61)*100</f>
        <v>2.658028567460327</v>
      </c>
      <c r="H12" s="247">
        <f t="shared" si="1"/>
        <v>2.6787051899411449</v>
      </c>
      <c r="I12" s="178">
        <f t="shared" si="2"/>
        <v>8.3651253370618193</v>
      </c>
      <c r="L12"/>
      <c r="M12"/>
    </row>
    <row r="13" spans="1:13" ht="15" thickBot="1">
      <c r="A13" s="199" t="s">
        <v>107</v>
      </c>
      <c r="B13" s="47">
        <v>16200</v>
      </c>
      <c r="C13" s="47">
        <v>156330</v>
      </c>
      <c r="D13" s="47">
        <v>1300</v>
      </c>
      <c r="E13" s="31">
        <v>80</v>
      </c>
      <c r="F13" s="168">
        <f t="shared" si="3"/>
        <v>1380</v>
      </c>
      <c r="G13" s="247">
        <f t="shared" si="4"/>
        <v>0.17136287326033628</v>
      </c>
      <c r="H13" s="247">
        <f t="shared" si="1"/>
        <v>0.36918138041733545</v>
      </c>
      <c r="I13" s="178">
        <f t="shared" si="2"/>
        <v>3.9130434782608696</v>
      </c>
      <c r="L13"/>
      <c r="M13"/>
    </row>
    <row r="14" spans="1:13" ht="15" thickBot="1">
      <c r="A14" s="199" t="s">
        <v>98</v>
      </c>
      <c r="B14" s="47">
        <v>51546</v>
      </c>
      <c r="C14" s="47">
        <v>44274</v>
      </c>
      <c r="D14" s="47">
        <v>1293</v>
      </c>
      <c r="E14" s="31">
        <v>9</v>
      </c>
      <c r="F14" s="168">
        <f t="shared" si="3"/>
        <v>1302</v>
      </c>
      <c r="G14" s="247">
        <f t="shared" si="4"/>
        <v>0.54525127562205522</v>
      </c>
      <c r="H14" s="247">
        <f t="shared" si="1"/>
        <v>0.34831460674157305</v>
      </c>
      <c r="I14" s="236">
        <f t="shared" si="2"/>
        <v>13.196620583717356</v>
      </c>
      <c r="L14"/>
      <c r="M14"/>
    </row>
    <row r="15" spans="1:13" ht="15" thickBot="1">
      <c r="A15" s="200" t="s">
        <v>24</v>
      </c>
      <c r="B15" s="55">
        <v>1720</v>
      </c>
      <c r="C15" s="47">
        <v>1108</v>
      </c>
      <c r="D15" s="31">
        <v>0</v>
      </c>
      <c r="E15" s="31">
        <v>4</v>
      </c>
      <c r="F15" s="168">
        <f t="shared" si="3"/>
        <v>4</v>
      </c>
      <c r="G15" s="247">
        <f t="shared" si="4"/>
        <v>1.819408283998632E-2</v>
      </c>
      <c r="H15" s="247">
        <f t="shared" si="1"/>
        <v>1.0700909577314071E-3</v>
      </c>
      <c r="I15" s="178">
        <f t="shared" si="2"/>
        <v>143.33333333333334</v>
      </c>
      <c r="L15"/>
      <c r="M15"/>
    </row>
    <row r="16" spans="1:13" ht="15" thickBot="1">
      <c r="A16" s="200" t="s">
        <v>66</v>
      </c>
      <c r="B16" s="41"/>
      <c r="C16" s="47"/>
      <c r="D16" s="31"/>
      <c r="E16" s="31"/>
      <c r="F16" s="168">
        <f t="shared" si="3"/>
        <v>0</v>
      </c>
      <c r="G16" s="247">
        <f t="shared" si="4"/>
        <v>0</v>
      </c>
      <c r="H16" s="247">
        <f t="shared" si="1"/>
        <v>0</v>
      </c>
      <c r="I16" s="178"/>
      <c r="L16"/>
      <c r="M16"/>
    </row>
    <row r="17" spans="1:13" ht="15" thickBot="1">
      <c r="A17" s="200" t="s">
        <v>109</v>
      </c>
      <c r="B17" s="55">
        <v>7750</v>
      </c>
      <c r="C17" s="62">
        <v>0</v>
      </c>
      <c r="D17" s="31">
        <v>137</v>
      </c>
      <c r="E17" s="31">
        <v>35</v>
      </c>
      <c r="F17" s="168">
        <f t="shared" si="3"/>
        <v>172</v>
      </c>
      <c r="G17" s="247">
        <f t="shared" si="4"/>
        <v>8.197915233133371E-2</v>
      </c>
      <c r="H17" s="247">
        <f t="shared" si="1"/>
        <v>4.6013911182450511E-2</v>
      </c>
      <c r="I17" s="178">
        <f t="shared" si="2"/>
        <v>15.019379844961241</v>
      </c>
      <c r="L17"/>
      <c r="M17"/>
    </row>
    <row r="18" spans="1:13" ht="15" thickBot="1">
      <c r="A18" s="200" t="s">
        <v>108</v>
      </c>
      <c r="B18" s="55">
        <v>8850</v>
      </c>
      <c r="C18" s="31">
        <v>3658</v>
      </c>
      <c r="D18" s="31">
        <v>688</v>
      </c>
      <c r="E18" s="31">
        <v>80</v>
      </c>
      <c r="F18" s="168">
        <f t="shared" si="3"/>
        <v>768</v>
      </c>
      <c r="G18" s="247">
        <f t="shared" si="4"/>
        <v>9.3614902984813342E-2</v>
      </c>
      <c r="H18" s="247">
        <f t="shared" si="1"/>
        <v>0.20545746388443017</v>
      </c>
      <c r="I18" s="178">
        <f t="shared" si="2"/>
        <v>3.8411458333333335</v>
      </c>
      <c r="L18"/>
      <c r="M18"/>
    </row>
    <row r="19" spans="1:13" ht="15" thickBot="1">
      <c r="A19" s="200" t="s">
        <v>29</v>
      </c>
      <c r="B19" s="41">
        <v>0</v>
      </c>
      <c r="C19" s="40">
        <v>0</v>
      </c>
      <c r="D19" s="31">
        <v>0</v>
      </c>
      <c r="E19" s="31">
        <v>0</v>
      </c>
      <c r="F19" s="168">
        <f t="shared" si="3"/>
        <v>0</v>
      </c>
      <c r="G19" s="247">
        <f t="shared" si="4"/>
        <v>0</v>
      </c>
      <c r="H19" s="247">
        <f t="shared" si="1"/>
        <v>0</v>
      </c>
      <c r="I19" s="178"/>
      <c r="L19"/>
      <c r="M19"/>
    </row>
    <row r="20" spans="1:13" ht="15" thickBot="1">
      <c r="A20" s="200" t="s">
        <v>33</v>
      </c>
      <c r="B20" s="55">
        <v>85456</v>
      </c>
      <c r="C20" s="47">
        <v>0</v>
      </c>
      <c r="D20" s="31">
        <v>5893</v>
      </c>
      <c r="E20" s="31">
        <v>1</v>
      </c>
      <c r="F20" s="168">
        <f t="shared" si="3"/>
        <v>5894</v>
      </c>
      <c r="G20" s="247">
        <f t="shared" si="4"/>
        <v>0.90394973440341331</v>
      </c>
      <c r="H20" s="247">
        <f t="shared" si="1"/>
        <v>1.5767790262172283</v>
      </c>
      <c r="I20" s="178">
        <f t="shared" si="2"/>
        <v>4.8329374505146481</v>
      </c>
      <c r="L20"/>
      <c r="M20"/>
    </row>
    <row r="21" spans="1:13" ht="15" thickBot="1">
      <c r="A21" s="200" t="s">
        <v>34</v>
      </c>
      <c r="B21" s="55">
        <v>18000</v>
      </c>
      <c r="C21" s="47">
        <v>2000</v>
      </c>
      <c r="D21" s="31">
        <v>610</v>
      </c>
      <c r="E21" s="31">
        <v>5</v>
      </c>
      <c r="F21" s="168">
        <f t="shared" si="3"/>
        <v>615</v>
      </c>
      <c r="G21" s="247">
        <f t="shared" si="4"/>
        <v>0.19040319251148474</v>
      </c>
      <c r="H21" s="247">
        <f t="shared" si="1"/>
        <v>0.16452648475120385</v>
      </c>
      <c r="I21" s="178">
        <f t="shared" si="2"/>
        <v>9.7560975609756095</v>
      </c>
      <c r="L21"/>
      <c r="M21"/>
    </row>
    <row r="22" spans="1:13" ht="15" thickBot="1">
      <c r="A22" s="200" t="s">
        <v>85</v>
      </c>
      <c r="B22" s="55">
        <v>4500</v>
      </c>
      <c r="C22" s="47">
        <v>1000</v>
      </c>
      <c r="D22" s="31">
        <v>225</v>
      </c>
      <c r="E22" s="31">
        <v>25</v>
      </c>
      <c r="F22" s="168">
        <f t="shared" si="3"/>
        <v>250</v>
      </c>
      <c r="G22" s="247">
        <f t="shared" si="4"/>
        <v>4.7600798127871186E-2</v>
      </c>
      <c r="H22" s="247">
        <f t="shared" si="1"/>
        <v>6.6880684858212941E-2</v>
      </c>
      <c r="I22" s="180">
        <f t="shared" si="2"/>
        <v>6</v>
      </c>
      <c r="L22"/>
      <c r="M22"/>
    </row>
    <row r="23" spans="1:13" ht="15" thickBot="1">
      <c r="A23" s="200" t="s">
        <v>35</v>
      </c>
      <c r="B23" s="55"/>
      <c r="C23" s="47"/>
      <c r="D23" s="31"/>
      <c r="E23" s="31"/>
      <c r="F23" s="168">
        <f t="shared" si="3"/>
        <v>0</v>
      </c>
      <c r="G23" s="247">
        <f t="shared" si="4"/>
        <v>0</v>
      </c>
      <c r="H23" s="247">
        <f t="shared" si="1"/>
        <v>0</v>
      </c>
      <c r="I23" s="179"/>
      <c r="L23"/>
      <c r="M23"/>
    </row>
    <row r="24" spans="1:13" ht="15" thickBot="1">
      <c r="A24" s="200" t="s">
        <v>103</v>
      </c>
      <c r="B24" s="55">
        <v>7500</v>
      </c>
      <c r="C24" s="47">
        <v>0</v>
      </c>
      <c r="D24" s="31">
        <v>250</v>
      </c>
      <c r="E24" s="31">
        <v>0</v>
      </c>
      <c r="F24" s="168">
        <f t="shared" si="3"/>
        <v>250</v>
      </c>
      <c r="G24" s="247">
        <f t="shared" si="4"/>
        <v>7.9334663546451981E-2</v>
      </c>
      <c r="H24" s="247">
        <f t="shared" si="1"/>
        <v>6.6880684858212941E-2</v>
      </c>
      <c r="I24" s="178">
        <f t="shared" si="2"/>
        <v>10</v>
      </c>
      <c r="L24"/>
      <c r="M24"/>
    </row>
    <row r="25" spans="1:13" ht="15" thickBot="1">
      <c r="A25" s="200" t="s">
        <v>100</v>
      </c>
      <c r="B25" s="55"/>
      <c r="C25" s="47"/>
      <c r="D25" s="31"/>
      <c r="E25" s="31"/>
      <c r="F25" s="168">
        <f t="shared" si="3"/>
        <v>0</v>
      </c>
      <c r="G25" s="247">
        <f t="shared" si="4"/>
        <v>0</v>
      </c>
      <c r="H25" s="247">
        <f t="shared" si="1"/>
        <v>0</v>
      </c>
      <c r="I25" s="179"/>
      <c r="L25"/>
      <c r="M25"/>
    </row>
    <row r="26" spans="1:13" ht="15" thickBot="1">
      <c r="A26" s="200" t="s">
        <v>36</v>
      </c>
      <c r="B26" s="55">
        <v>131018</v>
      </c>
      <c r="C26" s="47">
        <v>78022</v>
      </c>
      <c r="D26" s="31">
        <v>4364</v>
      </c>
      <c r="E26" s="31">
        <v>147</v>
      </c>
      <c r="F26" s="168">
        <f t="shared" si="3"/>
        <v>4511</v>
      </c>
      <c r="G26" s="247">
        <f t="shared" si="4"/>
        <v>1.3859025264705394</v>
      </c>
      <c r="H26" s="247">
        <f t="shared" si="1"/>
        <v>1.2067950775815943</v>
      </c>
      <c r="I26" s="178">
        <f t="shared" si="2"/>
        <v>9.6813714623512883</v>
      </c>
      <c r="L26"/>
      <c r="M26"/>
    </row>
    <row r="27" spans="1:13" ht="15" thickBot="1">
      <c r="A27" s="200" t="s">
        <v>101</v>
      </c>
      <c r="B27" s="55">
        <v>1125</v>
      </c>
      <c r="C27" s="47">
        <v>0</v>
      </c>
      <c r="D27" s="31">
        <v>42</v>
      </c>
      <c r="E27" s="31">
        <v>7</v>
      </c>
      <c r="F27" s="168">
        <f t="shared" si="3"/>
        <v>49</v>
      </c>
      <c r="G27" s="247">
        <f t="shared" si="4"/>
        <v>1.1900199531967796E-2</v>
      </c>
      <c r="H27" s="247">
        <f t="shared" si="1"/>
        <v>1.3108614232209737E-2</v>
      </c>
      <c r="I27" s="178">
        <f t="shared" si="2"/>
        <v>7.6530612244897958</v>
      </c>
      <c r="L27"/>
      <c r="M27"/>
    </row>
    <row r="28" spans="1:13" ht="15" thickBot="1">
      <c r="A28" s="199" t="s">
        <v>69</v>
      </c>
      <c r="B28" s="55">
        <v>18119</v>
      </c>
      <c r="C28" s="47">
        <v>57669</v>
      </c>
      <c r="D28" s="31">
        <v>712</v>
      </c>
      <c r="E28" s="31">
        <v>0</v>
      </c>
      <c r="F28" s="168">
        <f t="shared" si="3"/>
        <v>712</v>
      </c>
      <c r="G28" s="247">
        <f t="shared" si="4"/>
        <v>0.19166196917308848</v>
      </c>
      <c r="H28" s="247">
        <f t="shared" si="1"/>
        <v>0.19047619047619047</v>
      </c>
      <c r="I28" s="178">
        <f t="shared" si="2"/>
        <v>8.4826779026217221</v>
      </c>
      <c r="L28"/>
      <c r="M28"/>
    </row>
    <row r="29" spans="1:13" ht="15" thickBot="1">
      <c r="A29" s="199" t="s">
        <v>37</v>
      </c>
      <c r="B29" s="47">
        <v>23086</v>
      </c>
      <c r="C29" s="47">
        <v>6000</v>
      </c>
      <c r="D29" s="31">
        <v>840</v>
      </c>
      <c r="E29" s="31">
        <v>0</v>
      </c>
      <c r="F29" s="168">
        <f t="shared" si="3"/>
        <v>840</v>
      </c>
      <c r="G29" s="247">
        <f t="shared" si="4"/>
        <v>0.2442026723511187</v>
      </c>
      <c r="H29" s="247">
        <f t="shared" si="1"/>
        <v>0.22471910112359553</v>
      </c>
      <c r="I29" s="237">
        <f t="shared" si="2"/>
        <v>9.1611111111111114</v>
      </c>
      <c r="L29"/>
      <c r="M29"/>
    </row>
    <row r="30" spans="1:13" ht="15" thickBot="1">
      <c r="A30" s="199" t="s">
        <v>38</v>
      </c>
      <c r="B30" s="40"/>
      <c r="C30" s="47"/>
      <c r="D30" s="31"/>
      <c r="E30" s="31"/>
      <c r="F30" s="168">
        <f t="shared" si="3"/>
        <v>0</v>
      </c>
      <c r="G30" s="247">
        <f t="shared" si="4"/>
        <v>0</v>
      </c>
      <c r="H30" s="247">
        <f t="shared" si="1"/>
        <v>0</v>
      </c>
      <c r="I30" s="178"/>
      <c r="L30"/>
      <c r="M30"/>
    </row>
    <row r="31" spans="1:13" ht="15" thickBot="1">
      <c r="A31" s="199" t="s">
        <v>94</v>
      </c>
      <c r="B31" s="40"/>
      <c r="C31" s="47"/>
      <c r="D31" s="47"/>
      <c r="E31" s="31"/>
      <c r="F31" s="168">
        <f t="shared" si="3"/>
        <v>0</v>
      </c>
      <c r="G31" s="247">
        <f t="shared" si="4"/>
        <v>0</v>
      </c>
      <c r="H31" s="247">
        <f t="shared" si="1"/>
        <v>0</v>
      </c>
      <c r="I31" s="237"/>
      <c r="L31"/>
      <c r="M31"/>
    </row>
    <row r="32" spans="1:13" ht="15" thickBot="1">
      <c r="A32" s="200" t="s">
        <v>39</v>
      </c>
      <c r="B32" s="55"/>
      <c r="C32" s="47"/>
      <c r="D32" s="31"/>
      <c r="E32" s="31"/>
      <c r="F32" s="168">
        <f t="shared" si="3"/>
        <v>0</v>
      </c>
      <c r="G32" s="247">
        <f t="shared" si="4"/>
        <v>0</v>
      </c>
      <c r="H32" s="247">
        <f t="shared" si="1"/>
        <v>0</v>
      </c>
      <c r="I32" s="178"/>
      <c r="L32"/>
      <c r="M32"/>
    </row>
    <row r="33" spans="1:13" ht="15" thickBot="1">
      <c r="A33" s="200" t="s">
        <v>110</v>
      </c>
      <c r="B33" s="55">
        <v>8637</v>
      </c>
      <c r="C33" s="47">
        <v>2795</v>
      </c>
      <c r="D33" s="31">
        <v>754</v>
      </c>
      <c r="E33" s="31">
        <v>18</v>
      </c>
      <c r="F33" s="168">
        <f t="shared" si="3"/>
        <v>772</v>
      </c>
      <c r="G33" s="247">
        <f t="shared" si="4"/>
        <v>9.1361798540094102E-2</v>
      </c>
      <c r="H33" s="247">
        <f t="shared" si="1"/>
        <v>0.20652755484216159</v>
      </c>
      <c r="I33" s="178"/>
      <c r="L33"/>
      <c r="M33"/>
    </row>
    <row r="34" spans="1:13" ht="15" thickBot="1">
      <c r="A34" s="200" t="s">
        <v>41</v>
      </c>
      <c r="B34" s="55">
        <v>8750</v>
      </c>
      <c r="C34" s="47">
        <v>0</v>
      </c>
      <c r="D34" s="31">
        <v>0</v>
      </c>
      <c r="E34" s="31">
        <v>51</v>
      </c>
      <c r="F34" s="168">
        <f t="shared" si="3"/>
        <v>51</v>
      </c>
      <c r="G34" s="247">
        <f t="shared" si="4"/>
        <v>9.2557107470860642E-2</v>
      </c>
      <c r="H34" s="247">
        <f t="shared" si="1"/>
        <v>1.3643659711075441E-2</v>
      </c>
      <c r="I34" s="178">
        <f t="shared" ref="I34:I47" si="5">B34/F34/3</f>
        <v>57.189542483660126</v>
      </c>
      <c r="L34"/>
      <c r="M34"/>
    </row>
    <row r="35" spans="1:13" ht="15" thickBot="1">
      <c r="A35" s="200" t="s">
        <v>102</v>
      </c>
      <c r="B35" s="55">
        <v>16902</v>
      </c>
      <c r="C35" s="47">
        <v>9300</v>
      </c>
      <c r="D35" s="31">
        <v>501</v>
      </c>
      <c r="E35" s="31">
        <v>0</v>
      </c>
      <c r="F35" s="168">
        <f t="shared" si="3"/>
        <v>501</v>
      </c>
      <c r="G35" s="247">
        <f t="shared" si="4"/>
        <v>0.17878859776828418</v>
      </c>
      <c r="H35" s="247">
        <f t="shared" si="1"/>
        <v>0.13402889245585875</v>
      </c>
      <c r="I35" s="178">
        <f t="shared" si="5"/>
        <v>11.245508982035929</v>
      </c>
      <c r="L35"/>
      <c r="M35"/>
    </row>
    <row r="36" spans="1:13" ht="15" thickBot="1">
      <c r="A36" s="200" t="s">
        <v>75</v>
      </c>
      <c r="B36" s="55">
        <v>30627</v>
      </c>
      <c r="C36" s="235">
        <v>57240</v>
      </c>
      <c r="D36" s="31">
        <v>1570</v>
      </c>
      <c r="E36" s="31">
        <v>0</v>
      </c>
      <c r="F36" s="168">
        <f t="shared" si="3"/>
        <v>1570</v>
      </c>
      <c r="G36" s="247">
        <f t="shared" si="4"/>
        <v>0.32397103205829131</v>
      </c>
      <c r="H36" s="247">
        <f t="shared" ref="H36:H60" si="6">(F36/F$61)*100</f>
        <v>0.42001070090957732</v>
      </c>
      <c r="I36" s="178">
        <f t="shared" si="5"/>
        <v>6.5025477707006374</v>
      </c>
      <c r="L36"/>
      <c r="M36"/>
    </row>
    <row r="37" spans="1:13" ht="15" thickBot="1">
      <c r="A37" s="200" t="s">
        <v>44</v>
      </c>
      <c r="B37" s="55"/>
      <c r="C37" s="40"/>
      <c r="D37" s="31"/>
      <c r="E37" s="31"/>
      <c r="F37" s="168">
        <f t="shared" si="3"/>
        <v>0</v>
      </c>
      <c r="G37" s="247">
        <f t="shared" si="4"/>
        <v>0</v>
      </c>
      <c r="H37" s="247">
        <f t="shared" si="6"/>
        <v>0</v>
      </c>
      <c r="I37" s="178"/>
      <c r="L37"/>
      <c r="M37"/>
    </row>
    <row r="38" spans="1:13" ht="15" thickBot="1">
      <c r="A38" s="200" t="s">
        <v>45</v>
      </c>
      <c r="B38" s="55">
        <v>4570</v>
      </c>
      <c r="C38" s="47">
        <v>409</v>
      </c>
      <c r="D38" s="31">
        <v>152</v>
      </c>
      <c r="E38" s="31">
        <v>0</v>
      </c>
      <c r="F38" s="168">
        <f t="shared" si="3"/>
        <v>152</v>
      </c>
      <c r="G38" s="247">
        <f t="shared" si="4"/>
        <v>4.8341254987638069E-2</v>
      </c>
      <c r="H38" s="247">
        <f t="shared" si="6"/>
        <v>4.0663456393793471E-2</v>
      </c>
      <c r="I38" s="180">
        <f t="shared" si="5"/>
        <v>10.021929824561402</v>
      </c>
      <c r="L38"/>
      <c r="M38"/>
    </row>
    <row r="39" spans="1:13" ht="15" thickBot="1">
      <c r="A39" s="200" t="s">
        <v>76</v>
      </c>
      <c r="B39" s="55">
        <v>3615</v>
      </c>
      <c r="C39" s="47">
        <v>0</v>
      </c>
      <c r="D39" s="31">
        <v>62</v>
      </c>
      <c r="E39" s="31">
        <v>97</v>
      </c>
      <c r="F39" s="168">
        <f t="shared" si="3"/>
        <v>159</v>
      </c>
      <c r="G39" s="247">
        <f t="shared" si="4"/>
        <v>3.8239307829389849E-2</v>
      </c>
      <c r="H39" s="247">
        <f t="shared" si="6"/>
        <v>4.2536115569823431E-2</v>
      </c>
      <c r="I39" s="178">
        <f t="shared" si="5"/>
        <v>7.5786163522012577</v>
      </c>
      <c r="L39"/>
      <c r="M39"/>
    </row>
    <row r="40" spans="1:13" ht="15" thickBot="1">
      <c r="A40" s="200" t="s">
        <v>47</v>
      </c>
      <c r="B40" s="55">
        <v>37721</v>
      </c>
      <c r="C40" s="40">
        <v>23788</v>
      </c>
      <c r="D40" s="31">
        <v>1960</v>
      </c>
      <c r="E40" s="31">
        <v>0</v>
      </c>
      <c r="F40" s="168">
        <f t="shared" si="3"/>
        <v>1960</v>
      </c>
      <c r="G40" s="247">
        <f t="shared" si="4"/>
        <v>0.39901104581809532</v>
      </c>
      <c r="H40" s="247">
        <f t="shared" si="6"/>
        <v>0.52434456928838957</v>
      </c>
      <c r="I40" s="178">
        <f t="shared" si="5"/>
        <v>6.4151360544217688</v>
      </c>
      <c r="L40"/>
      <c r="M40"/>
    </row>
    <row r="41" spans="1:13" ht="15" thickBot="1">
      <c r="A41" s="200" t="s">
        <v>48</v>
      </c>
      <c r="B41" s="55"/>
      <c r="C41" s="40"/>
      <c r="D41" s="33"/>
      <c r="E41" s="33"/>
      <c r="F41" s="168">
        <f t="shared" si="3"/>
        <v>0</v>
      </c>
      <c r="G41" s="247">
        <f t="shared" si="4"/>
        <v>0</v>
      </c>
      <c r="H41" s="247">
        <f t="shared" si="6"/>
        <v>0</v>
      </c>
      <c r="I41" s="178"/>
      <c r="L41"/>
      <c r="M41"/>
    </row>
    <row r="42" spans="1:13" ht="15" thickBot="1">
      <c r="A42" s="200" t="s">
        <v>49</v>
      </c>
      <c r="B42" s="41"/>
      <c r="C42" s="40"/>
      <c r="D42" s="31"/>
      <c r="E42" s="31"/>
      <c r="F42" s="168">
        <f t="shared" si="3"/>
        <v>0</v>
      </c>
      <c r="G42" s="247">
        <f t="shared" si="4"/>
        <v>0</v>
      </c>
      <c r="H42" s="247">
        <f t="shared" si="6"/>
        <v>0</v>
      </c>
      <c r="I42" s="237"/>
      <c r="L42"/>
      <c r="M42"/>
    </row>
    <row r="43" spans="1:13" ht="15" thickBot="1">
      <c r="A43" s="200" t="s">
        <v>97</v>
      </c>
      <c r="B43" s="242">
        <v>19737</v>
      </c>
      <c r="C43" s="233">
        <v>28700</v>
      </c>
      <c r="D43" s="233">
        <v>850</v>
      </c>
      <c r="E43" s="233">
        <v>0</v>
      </c>
      <c r="F43" s="168">
        <f t="shared" si="3"/>
        <v>850</v>
      </c>
      <c r="G43" s="247">
        <f t="shared" si="4"/>
        <v>0.20877710058884302</v>
      </c>
      <c r="H43" s="247">
        <f t="shared" si="6"/>
        <v>0.22739432851792402</v>
      </c>
      <c r="I43" s="178">
        <f t="shared" si="5"/>
        <v>7.7399999999999993</v>
      </c>
      <c r="L43"/>
      <c r="M43"/>
    </row>
    <row r="44" spans="1:13" ht="15" thickBot="1">
      <c r="A44" s="199" t="s">
        <v>77</v>
      </c>
      <c r="B44" s="74">
        <v>200863</v>
      </c>
      <c r="C44" s="74"/>
      <c r="D44" s="74">
        <v>5648</v>
      </c>
      <c r="E44" s="35">
        <v>383</v>
      </c>
      <c r="F44" s="168">
        <f t="shared" si="3"/>
        <v>6031</v>
      </c>
      <c r="G44" s="247">
        <f t="shared" ref="G44:G60" si="7">(B44/B$61)*100</f>
        <v>2.1247198031907977</v>
      </c>
      <c r="H44" s="247">
        <f t="shared" si="6"/>
        <v>1.6134296415195291</v>
      </c>
      <c r="I44" s="178">
        <f t="shared" si="5"/>
        <v>11.101696788813355</v>
      </c>
      <c r="L44"/>
      <c r="M44"/>
    </row>
    <row r="45" spans="1:13" ht="15" thickBot="1">
      <c r="A45" s="200" t="s">
        <v>52</v>
      </c>
      <c r="B45" s="47">
        <v>8448</v>
      </c>
      <c r="C45" s="40">
        <v>0</v>
      </c>
      <c r="D45" s="32">
        <v>405</v>
      </c>
      <c r="E45" s="32">
        <v>15</v>
      </c>
      <c r="F45" s="168">
        <f t="shared" si="3"/>
        <v>420</v>
      </c>
      <c r="G45" s="247">
        <f t="shared" si="7"/>
        <v>8.9362565018723514E-2</v>
      </c>
      <c r="H45" s="247">
        <f t="shared" si="6"/>
        <v>0.11235955056179776</v>
      </c>
      <c r="I45" s="178">
        <f t="shared" si="5"/>
        <v>6.7047619047619049</v>
      </c>
      <c r="L45"/>
      <c r="M45"/>
    </row>
    <row r="46" spans="1:13" ht="15" thickBot="1">
      <c r="A46" s="200" t="s">
        <v>104</v>
      </c>
      <c r="B46" s="47"/>
      <c r="C46" s="40"/>
      <c r="D46" s="31"/>
      <c r="E46" s="32"/>
      <c r="F46" s="168">
        <f t="shared" si="3"/>
        <v>0</v>
      </c>
      <c r="G46" s="247">
        <f t="shared" si="7"/>
        <v>0</v>
      </c>
      <c r="H46" s="247">
        <f t="shared" si="6"/>
        <v>0</v>
      </c>
      <c r="I46" s="178"/>
      <c r="L46"/>
      <c r="M46"/>
    </row>
    <row r="47" spans="1:13" s="108" customFormat="1" ht="15" thickBot="1">
      <c r="A47" s="199" t="s">
        <v>83</v>
      </c>
      <c r="B47" s="55">
        <v>6154</v>
      </c>
      <c r="C47" s="47"/>
      <c r="D47" s="47">
        <v>110</v>
      </c>
      <c r="E47" s="32">
        <v>0</v>
      </c>
      <c r="F47" s="168">
        <f t="shared" si="3"/>
        <v>110</v>
      </c>
      <c r="G47" s="247">
        <f t="shared" si="7"/>
        <v>6.509673592864873E-2</v>
      </c>
      <c r="H47" s="247">
        <f t="shared" si="6"/>
        <v>2.9427501337613699E-2</v>
      </c>
      <c r="I47" s="178">
        <f t="shared" si="5"/>
        <v>18.648484848484848</v>
      </c>
    </row>
    <row r="48" spans="1:13" ht="15" thickBot="1">
      <c r="A48" s="199" t="s">
        <v>96</v>
      </c>
      <c r="B48" s="42"/>
      <c r="C48" s="55"/>
      <c r="D48" s="32"/>
      <c r="E48" s="31"/>
      <c r="F48" s="168">
        <f t="shared" si="3"/>
        <v>0</v>
      </c>
      <c r="G48" s="247">
        <f t="shared" si="7"/>
        <v>0</v>
      </c>
      <c r="H48" s="247">
        <f t="shared" si="6"/>
        <v>0</v>
      </c>
      <c r="I48" s="178"/>
      <c r="L48"/>
      <c r="M48"/>
    </row>
    <row r="49" spans="1:13" ht="15" thickBot="1">
      <c r="A49" s="199" t="s">
        <v>53</v>
      </c>
      <c r="B49" s="42">
        <v>16945</v>
      </c>
      <c r="C49" s="55">
        <v>3269</v>
      </c>
      <c r="D49" s="32">
        <v>1333</v>
      </c>
      <c r="E49" s="31">
        <v>0</v>
      </c>
      <c r="F49" s="168">
        <f t="shared" si="3"/>
        <v>1333</v>
      </c>
      <c r="G49" s="247">
        <f t="shared" si="7"/>
        <v>0.17924344983928384</v>
      </c>
      <c r="H49" s="247">
        <f t="shared" si="6"/>
        <v>0.35660781166399141</v>
      </c>
      <c r="I49" s="179">
        <f t="shared" ref="I49:I59" si="8">B49/F49/3</f>
        <v>4.2373093273318334</v>
      </c>
      <c r="L49"/>
      <c r="M49"/>
    </row>
    <row r="50" spans="1:13" ht="15" thickBot="1">
      <c r="A50" s="200" t="s">
        <v>55</v>
      </c>
      <c r="B50" s="55"/>
      <c r="C50" s="41"/>
      <c r="D50" s="32"/>
      <c r="E50" s="31"/>
      <c r="F50" s="168">
        <f t="shared" si="3"/>
        <v>0</v>
      </c>
      <c r="G50" s="247">
        <f t="shared" si="7"/>
        <v>0</v>
      </c>
      <c r="H50" s="247">
        <f t="shared" si="6"/>
        <v>0</v>
      </c>
      <c r="I50" s="178"/>
      <c r="L50"/>
      <c r="M50"/>
    </row>
    <row r="51" spans="1:13" ht="15" thickBot="1">
      <c r="A51" s="199" t="s">
        <v>105</v>
      </c>
      <c r="B51" s="55">
        <v>17602</v>
      </c>
      <c r="C51" s="55">
        <v>9838</v>
      </c>
      <c r="D51" s="32">
        <v>467</v>
      </c>
      <c r="E51" s="31">
        <v>6</v>
      </c>
      <c r="F51" s="168">
        <f t="shared" si="3"/>
        <v>473</v>
      </c>
      <c r="G51" s="247">
        <f t="shared" si="7"/>
        <v>0.18619316636595304</v>
      </c>
      <c r="H51" s="247">
        <f t="shared" si="6"/>
        <v>0.12653825575173891</v>
      </c>
      <c r="I51" s="178">
        <f t="shared" si="8"/>
        <v>12.404510218463706</v>
      </c>
      <c r="L51"/>
      <c r="M51"/>
    </row>
    <row r="52" spans="1:13" ht="15" thickBot="1">
      <c r="A52" s="204" t="s">
        <v>99</v>
      </c>
      <c r="B52" s="55"/>
      <c r="C52" s="84"/>
      <c r="D52" s="32"/>
      <c r="E52" s="31"/>
      <c r="F52" s="168">
        <f t="shared" si="3"/>
        <v>0</v>
      </c>
      <c r="G52" s="247">
        <f t="shared" si="7"/>
        <v>0</v>
      </c>
      <c r="H52" s="247">
        <f t="shared" si="6"/>
        <v>0</v>
      </c>
      <c r="I52" s="178"/>
      <c r="L52"/>
      <c r="M52"/>
    </row>
    <row r="53" spans="1:13" ht="15" thickBot="1">
      <c r="A53" s="200" t="s">
        <v>59</v>
      </c>
      <c r="B53" s="41">
        <v>110803</v>
      </c>
      <c r="C53" s="41">
        <v>88850</v>
      </c>
      <c r="D53" s="32">
        <v>6818</v>
      </c>
      <c r="E53" s="31">
        <v>239</v>
      </c>
      <c r="F53" s="168">
        <f t="shared" si="3"/>
        <v>7057</v>
      </c>
      <c r="G53" s="247">
        <f t="shared" si="7"/>
        <v>1.1720691633250024</v>
      </c>
      <c r="H53" s="247">
        <f t="shared" si="6"/>
        <v>1.8879079721776351</v>
      </c>
      <c r="I53" s="178">
        <f t="shared" si="8"/>
        <v>5.2337159321713669</v>
      </c>
      <c r="L53"/>
      <c r="M53"/>
    </row>
    <row r="54" spans="1:13" ht="15" thickBot="1">
      <c r="A54" s="199" t="s">
        <v>73</v>
      </c>
      <c r="B54" s="55">
        <v>399180</v>
      </c>
      <c r="C54" s="55">
        <v>219011</v>
      </c>
      <c r="D54" s="55">
        <v>4933</v>
      </c>
      <c r="E54" s="31">
        <v>630</v>
      </c>
      <c r="F54" s="168">
        <f t="shared" si="3"/>
        <v>5563</v>
      </c>
      <c r="G54" s="247">
        <f t="shared" si="7"/>
        <v>4.22250813259636</v>
      </c>
      <c r="H54" s="247">
        <f t="shared" si="6"/>
        <v>1.4882289994649545</v>
      </c>
      <c r="I54" s="179">
        <f t="shared" si="8"/>
        <v>23.918748876505486</v>
      </c>
      <c r="L54"/>
      <c r="M54"/>
    </row>
    <row r="55" spans="1:13" ht="15" thickBot="1">
      <c r="A55" s="199" t="s">
        <v>60</v>
      </c>
      <c r="B55" s="55">
        <v>25145</v>
      </c>
      <c r="C55" s="55">
        <v>2487</v>
      </c>
      <c r="D55" s="32">
        <v>994</v>
      </c>
      <c r="E55" s="31">
        <v>0</v>
      </c>
      <c r="F55" s="168">
        <f t="shared" si="3"/>
        <v>994</v>
      </c>
      <c r="G55" s="247">
        <f t="shared" si="7"/>
        <v>0.26598268198340469</v>
      </c>
      <c r="H55" s="247">
        <f t="shared" si="6"/>
        <v>0.26591760299625467</v>
      </c>
      <c r="I55" s="178">
        <f t="shared" si="8"/>
        <v>8.4322602280348757</v>
      </c>
      <c r="L55"/>
      <c r="M55"/>
    </row>
    <row r="56" spans="1:13" ht="15" thickBot="1">
      <c r="A56" s="199" t="s">
        <v>91</v>
      </c>
      <c r="B56" s="55">
        <v>11000</v>
      </c>
      <c r="C56" s="55">
        <v>0</v>
      </c>
      <c r="D56" s="55">
        <v>360</v>
      </c>
      <c r="E56" s="31">
        <v>5</v>
      </c>
      <c r="F56" s="168">
        <f t="shared" si="3"/>
        <v>365</v>
      </c>
      <c r="G56" s="247">
        <f t="shared" si="7"/>
        <v>0.11635750653479623</v>
      </c>
      <c r="H56" s="247">
        <f t="shared" si="6"/>
        <v>9.7645799892990909E-2</v>
      </c>
      <c r="I56" s="178">
        <f t="shared" si="8"/>
        <v>10.045662100456621</v>
      </c>
      <c r="L56"/>
      <c r="M56"/>
    </row>
    <row r="57" spans="1:13" ht="15" thickBot="1">
      <c r="A57" s="199" t="s">
        <v>74</v>
      </c>
      <c r="B57" s="41">
        <v>996</v>
      </c>
      <c r="C57" s="55">
        <v>115</v>
      </c>
      <c r="D57" s="32">
        <v>82</v>
      </c>
      <c r="E57" s="31">
        <v>0</v>
      </c>
      <c r="F57" s="168">
        <f t="shared" si="3"/>
        <v>82</v>
      </c>
      <c r="G57" s="247">
        <f t="shared" si="7"/>
        <v>1.0535643318968823E-2</v>
      </c>
      <c r="H57" s="247">
        <f t="shared" si="6"/>
        <v>2.1936864633493848E-2</v>
      </c>
      <c r="I57" s="179">
        <f t="shared" si="8"/>
        <v>4.0487804878048781</v>
      </c>
      <c r="L57"/>
      <c r="M57"/>
    </row>
    <row r="58" spans="1:13" ht="15" thickBot="1">
      <c r="A58" s="199" t="s">
        <v>63</v>
      </c>
      <c r="B58" s="55">
        <v>85000</v>
      </c>
      <c r="C58" s="55">
        <v>20800</v>
      </c>
      <c r="D58" s="55">
        <v>3160</v>
      </c>
      <c r="E58" s="31">
        <v>253</v>
      </c>
      <c r="F58" s="168">
        <f t="shared" si="3"/>
        <v>3413</v>
      </c>
      <c r="G58" s="247">
        <f t="shared" si="7"/>
        <v>0.89912618685978907</v>
      </c>
      <c r="H58" s="247">
        <f t="shared" si="6"/>
        <v>0.91305510968432324</v>
      </c>
      <c r="I58" s="178">
        <f t="shared" si="8"/>
        <v>8.3015919523390966</v>
      </c>
      <c r="L58"/>
      <c r="M58"/>
    </row>
    <row r="59" spans="1:13" ht="15" thickBot="1">
      <c r="A59" s="199" t="s">
        <v>80</v>
      </c>
      <c r="B59" s="55"/>
      <c r="C59" s="55"/>
      <c r="D59" s="55"/>
      <c r="E59" s="31"/>
      <c r="F59" s="168">
        <f t="shared" si="3"/>
        <v>0</v>
      </c>
      <c r="G59" s="247">
        <f t="shared" si="7"/>
        <v>0</v>
      </c>
      <c r="H59" s="247">
        <f t="shared" si="6"/>
        <v>0</v>
      </c>
      <c r="I59" s="178"/>
      <c r="L59"/>
      <c r="M59"/>
    </row>
    <row r="60" spans="1:13" ht="15" thickBot="1">
      <c r="A60" s="199" t="s">
        <v>114</v>
      </c>
      <c r="B60" s="55"/>
      <c r="C60" s="55"/>
      <c r="D60" s="55"/>
      <c r="E60" s="31"/>
      <c r="F60" s="168">
        <f t="shared" si="3"/>
        <v>0</v>
      </c>
      <c r="G60" s="247">
        <f t="shared" si="7"/>
        <v>0</v>
      </c>
      <c r="H60" s="247">
        <f t="shared" si="6"/>
        <v>0</v>
      </c>
      <c r="I60" s="178"/>
      <c r="L60"/>
      <c r="M60"/>
    </row>
    <row r="61" spans="1:13">
      <c r="A61" s="215" t="s">
        <v>64</v>
      </c>
      <c r="B61" s="216">
        <f t="shared" ref="B61:H61" si="9">SUM(B4:B60)</f>
        <v>9453623</v>
      </c>
      <c r="C61" s="216">
        <f t="shared" si="9"/>
        <v>3244026</v>
      </c>
      <c r="D61" s="216">
        <f t="shared" si="9"/>
        <v>352194</v>
      </c>
      <c r="E61" s="216">
        <f t="shared" si="9"/>
        <v>21606</v>
      </c>
      <c r="F61" s="248">
        <f t="shared" si="9"/>
        <v>373800</v>
      </c>
      <c r="G61" s="216">
        <f t="shared" si="9"/>
        <v>100</v>
      </c>
      <c r="H61" s="216">
        <f t="shared" si="9"/>
        <v>99.999999999999943</v>
      </c>
      <c r="I61" s="178">
        <f>B61/F61/3</f>
        <v>8.4301970750847151</v>
      </c>
      <c r="L61"/>
      <c r="M61"/>
    </row>
    <row r="62" spans="1:13">
      <c r="A62" s="106" t="s">
        <v>65</v>
      </c>
      <c r="B62" s="24">
        <f>SUM(B8:B60)-B54-B45-B42-B11</f>
        <v>1669101</v>
      </c>
      <c r="C62" s="24">
        <f>SUM(C8:C59)</f>
        <v>1230181</v>
      </c>
      <c r="D62" s="24">
        <f>SUM(D8:D59)</f>
        <v>71530</v>
      </c>
      <c r="E62" s="24">
        <f>SUM(E8:E59)</f>
        <v>3087</v>
      </c>
      <c r="F62" s="126">
        <f>SUM(F8:F60)-F45-F42-F54-F11</f>
        <v>68553</v>
      </c>
      <c r="G62" s="126"/>
      <c r="H62" s="126"/>
      <c r="I62" s="80"/>
      <c r="L62"/>
      <c r="M62"/>
    </row>
    <row r="63" spans="1:13">
      <c r="A63"/>
      <c r="B63"/>
      <c r="C63"/>
      <c r="D63"/>
      <c r="E63"/>
      <c r="F63"/>
      <c r="G63"/>
      <c r="H63"/>
      <c r="L63"/>
      <c r="M63"/>
    </row>
    <row r="64" spans="1:13">
      <c r="A64"/>
      <c r="B64"/>
      <c r="C64"/>
      <c r="D64"/>
      <c r="E64"/>
      <c r="F64"/>
      <c r="G64"/>
      <c r="H64"/>
      <c r="L64"/>
      <c r="M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spans="1:13">
      <c r="A81"/>
      <c r="B81"/>
      <c r="C81"/>
      <c r="D81"/>
      <c r="E81"/>
      <c r="F81"/>
      <c r="G81"/>
      <c r="H81"/>
      <c r="L81"/>
      <c r="M81"/>
    </row>
    <row r="82" spans="1:13">
      <c r="A82"/>
      <c r="B82"/>
      <c r="C82"/>
      <c r="D82"/>
      <c r="E82"/>
      <c r="F82"/>
      <c r="G82"/>
      <c r="H82"/>
      <c r="L82"/>
      <c r="M82"/>
    </row>
    <row r="83" spans="1:13">
      <c r="A83"/>
      <c r="B83"/>
      <c r="C83"/>
      <c r="D83"/>
      <c r="E83"/>
      <c r="F83"/>
      <c r="G83"/>
      <c r="H83"/>
      <c r="L83"/>
      <c r="M83"/>
    </row>
    <row r="84" spans="1:13">
      <c r="A84"/>
      <c r="B84"/>
      <c r="C84"/>
      <c r="D84"/>
      <c r="E84"/>
      <c r="F84"/>
      <c r="G84"/>
      <c r="H84"/>
      <c r="L84"/>
      <c r="M84"/>
    </row>
    <row r="85" spans="1:13">
      <c r="A85"/>
      <c r="B85"/>
      <c r="C85"/>
      <c r="D85"/>
      <c r="E85"/>
      <c r="F85"/>
      <c r="G85"/>
      <c r="H85"/>
      <c r="L85"/>
      <c r="M85"/>
    </row>
    <row r="86" spans="1:13">
      <c r="A86"/>
      <c r="B86"/>
      <c r="C86"/>
      <c r="D86"/>
      <c r="E86"/>
      <c r="F86"/>
      <c r="G86"/>
      <c r="H86"/>
      <c r="L86"/>
      <c r="M86"/>
    </row>
    <row r="87" spans="1:13">
      <c r="A87"/>
      <c r="B87"/>
      <c r="C87"/>
      <c r="D87"/>
      <c r="E87"/>
      <c r="F87"/>
      <c r="G87"/>
      <c r="H87"/>
      <c r="L87"/>
      <c r="M87"/>
    </row>
    <row r="88" spans="1:13">
      <c r="A88"/>
      <c r="B88"/>
      <c r="C88"/>
      <c r="D88"/>
      <c r="E88"/>
      <c r="F88"/>
      <c r="G88"/>
      <c r="H88"/>
      <c r="L88"/>
      <c r="M88"/>
    </row>
    <row r="89" spans="1:13">
      <c r="A89"/>
      <c r="B89"/>
      <c r="C89"/>
      <c r="D89"/>
      <c r="E89"/>
      <c r="F89"/>
      <c r="G89"/>
      <c r="H89"/>
      <c r="L89"/>
      <c r="M89"/>
    </row>
    <row r="90" spans="1:13">
      <c r="A90"/>
      <c r="B90"/>
      <c r="C90"/>
      <c r="D90"/>
      <c r="E90"/>
      <c r="F90"/>
      <c r="G90"/>
      <c r="H90"/>
      <c r="L90"/>
      <c r="M90"/>
    </row>
    <row r="91" spans="1:13">
      <c r="A91" s="94"/>
      <c r="B91" s="94"/>
      <c r="C91"/>
      <c r="D91"/>
      <c r="E91"/>
      <c r="F91"/>
      <c r="G91"/>
      <c r="H91"/>
      <c r="L91"/>
      <c r="M91"/>
    </row>
    <row r="92" spans="1:13">
      <c r="A92" s="94"/>
      <c r="B92" s="94"/>
      <c r="C92"/>
      <c r="D92"/>
      <c r="E92"/>
      <c r="F92"/>
      <c r="G92"/>
      <c r="H92"/>
      <c r="L92"/>
      <c r="M92"/>
    </row>
  </sheetData>
  <mergeCells count="2">
    <mergeCell ref="A1:F1"/>
    <mergeCell ref="D2:F2"/>
  </mergeCells>
  <hyperlinks>
    <hyperlink ref="A11" r:id="rId1" xr:uid="{00000000-0004-0000-1200-000000000000}"/>
  </hyperlinks>
  <pageMargins left="0.7" right="0.7" top="0.75" bottom="0.75" header="0.3" footer="0.3"/>
  <pageSetup orientation="landscape" horizontalDpi="300" verticalDpi="300"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02"/>
  <sheetViews>
    <sheetView topLeftCell="A33" workbookViewId="0">
      <selection activeCell="I52" activeCellId="8" sqref="I16 I19 I25 I32 I37 I43 I46 I50 I52"/>
    </sheetView>
  </sheetViews>
  <sheetFormatPr defaultRowHeight="14.5"/>
  <cols>
    <col min="1" max="1" width="21.453125" style="103" customWidth="1"/>
    <col min="2" max="2" width="16.7265625" style="26" customWidth="1"/>
    <col min="3" max="3" width="13.81640625" style="26" customWidth="1"/>
    <col min="4" max="4" width="11.26953125" style="27" customWidth="1"/>
    <col min="5" max="5" width="12" style="27" customWidth="1"/>
    <col min="6" max="8" width="12.26953125" style="26" customWidth="1"/>
    <col min="9" max="9" width="13.453125" customWidth="1"/>
    <col min="10" max="10" width="12.26953125" bestFit="1" customWidth="1"/>
    <col min="11" max="11" width="13.26953125" bestFit="1" customWidth="1"/>
    <col min="12" max="12" width="25.453125" style="94" customWidth="1"/>
    <col min="13" max="13" width="19" style="94" customWidth="1"/>
    <col min="14" max="14" width="18.816406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  <col min="16384" max="16384" width="9.1796875" customWidth="1"/>
  </cols>
  <sheetData>
    <row r="1" spans="1:13">
      <c r="A1" s="288" t="s">
        <v>0</v>
      </c>
      <c r="B1" s="289"/>
      <c r="C1" s="289"/>
      <c r="D1" s="289"/>
      <c r="E1" s="289"/>
      <c r="F1" s="290"/>
      <c r="G1" s="222"/>
      <c r="H1" s="222"/>
    </row>
    <row r="2" spans="1:13">
      <c r="A2" s="104"/>
      <c r="B2" s="104"/>
      <c r="C2" s="104"/>
      <c r="D2" s="291" t="s">
        <v>1</v>
      </c>
      <c r="E2" s="291"/>
      <c r="F2" s="291"/>
      <c r="G2" s="222"/>
      <c r="H2" s="222"/>
    </row>
    <row r="3" spans="1:13" ht="44" thickBot="1">
      <c r="A3" s="217" t="s">
        <v>2</v>
      </c>
      <c r="B3" s="218" t="s">
        <v>3</v>
      </c>
      <c r="C3" s="219" t="s">
        <v>4</v>
      </c>
      <c r="D3" s="251" t="s">
        <v>5</v>
      </c>
      <c r="E3" s="252" t="s">
        <v>6</v>
      </c>
      <c r="F3" s="253" t="s">
        <v>7</v>
      </c>
      <c r="G3" s="246" t="s">
        <v>115</v>
      </c>
      <c r="H3" s="244" t="s">
        <v>116</v>
      </c>
      <c r="I3" s="176" t="s">
        <v>87</v>
      </c>
      <c r="J3" s="36"/>
      <c r="L3"/>
      <c r="M3"/>
    </row>
    <row r="4" spans="1:13" ht="15" thickBot="1">
      <c r="A4" s="200" t="s">
        <v>9</v>
      </c>
      <c r="B4" s="47">
        <v>826805.21</v>
      </c>
      <c r="C4" s="47">
        <v>22940</v>
      </c>
      <c r="D4" s="255">
        <v>21716</v>
      </c>
      <c r="E4" s="255">
        <v>4155</v>
      </c>
      <c r="F4" s="13">
        <f>D4+E4</f>
        <v>25871</v>
      </c>
      <c r="G4" s="250">
        <f t="shared" ref="G4:G9" si="0">(B4/B$61)*100</f>
        <v>8.2650702775356919</v>
      </c>
      <c r="H4" s="247">
        <f>(F4/F$61)*100</f>
        <v>6.7937479976681034</v>
      </c>
      <c r="I4" s="178">
        <f t="shared" ref="I4:I32" si="1">B4/F4/3</f>
        <v>10.652921675492507</v>
      </c>
      <c r="J4" s="36"/>
      <c r="L4"/>
      <c r="M4"/>
    </row>
    <row r="5" spans="1:13" ht="15" thickBot="1">
      <c r="A5" s="200" t="s">
        <v>11</v>
      </c>
      <c r="B5" s="47">
        <v>2680570.21</v>
      </c>
      <c r="C5" s="47">
        <v>1146698.79</v>
      </c>
      <c r="D5" s="255">
        <v>93269</v>
      </c>
      <c r="E5" s="255">
        <v>11487</v>
      </c>
      <c r="F5" s="13">
        <f t="shared" ref="F5:F60" si="2">D5+E5</f>
        <v>104756</v>
      </c>
      <c r="G5" s="250">
        <f t="shared" si="0"/>
        <v>26.796034787345629</v>
      </c>
      <c r="H5" s="247">
        <f t="shared" ref="H5:H60" si="3">(F5/F$61)*100</f>
        <v>27.509020341066055</v>
      </c>
      <c r="I5" s="178">
        <f t="shared" si="1"/>
        <v>8.5295677892753954</v>
      </c>
      <c r="J5" s="36"/>
      <c r="L5"/>
      <c r="M5"/>
    </row>
    <row r="6" spans="1:13" ht="15" thickBot="1">
      <c r="A6" s="200" t="s">
        <v>13</v>
      </c>
      <c r="B6" s="55">
        <v>1453352</v>
      </c>
      <c r="C6" s="47">
        <v>393426</v>
      </c>
      <c r="D6" s="55">
        <v>89698</v>
      </c>
      <c r="E6" s="55">
        <v>563</v>
      </c>
      <c r="F6" s="13">
        <f t="shared" si="2"/>
        <v>90261</v>
      </c>
      <c r="G6" s="250">
        <f t="shared" si="0"/>
        <v>14.528278574825446</v>
      </c>
      <c r="H6" s="247">
        <f t="shared" si="3"/>
        <v>23.702620231824078</v>
      </c>
      <c r="I6" s="178">
        <f t="shared" si="1"/>
        <v>5.3672202464704206</v>
      </c>
      <c r="J6" s="36"/>
      <c r="L6"/>
      <c r="M6"/>
    </row>
    <row r="7" spans="1:13" ht="15" thickBot="1">
      <c r="A7" s="200" t="s">
        <v>82</v>
      </c>
      <c r="B7" s="55">
        <v>2795312.25</v>
      </c>
      <c r="C7" s="47">
        <v>46105.27</v>
      </c>
      <c r="D7" s="254">
        <v>77089</v>
      </c>
      <c r="E7" s="33">
        <v>2819</v>
      </c>
      <c r="F7" s="13">
        <f t="shared" si="2"/>
        <v>79908</v>
      </c>
      <c r="G7" s="250">
        <f t="shared" si="0"/>
        <v>27.943041377190188</v>
      </c>
      <c r="H7" s="247">
        <f t="shared" si="3"/>
        <v>20.983913068596607</v>
      </c>
      <c r="I7" s="236">
        <f t="shared" si="1"/>
        <v>11.660544000600689</v>
      </c>
      <c r="J7" s="36"/>
      <c r="L7"/>
      <c r="M7"/>
    </row>
    <row r="8" spans="1:13" ht="15" thickBot="1">
      <c r="A8" s="200" t="s">
        <v>16</v>
      </c>
      <c r="B8" s="55">
        <v>5709.07</v>
      </c>
      <c r="C8" s="55">
        <v>4737.38</v>
      </c>
      <c r="D8" s="32">
        <v>400</v>
      </c>
      <c r="E8" s="31">
        <v>27</v>
      </c>
      <c r="F8" s="13">
        <f t="shared" si="2"/>
        <v>427</v>
      </c>
      <c r="G8" s="250">
        <f t="shared" si="0"/>
        <v>5.7070110587922745E-2</v>
      </c>
      <c r="H8" s="247">
        <f t="shared" si="3"/>
        <v>0.11213058617773879</v>
      </c>
      <c r="I8" s="179">
        <f t="shared" si="1"/>
        <v>4.4567291178766588</v>
      </c>
      <c r="J8" s="36"/>
      <c r="L8"/>
      <c r="M8"/>
    </row>
    <row r="9" spans="1:13" ht="15" thickBot="1">
      <c r="A9" s="199" t="s">
        <v>95</v>
      </c>
      <c r="B9" s="55">
        <v>15284.36</v>
      </c>
      <c r="C9" s="55">
        <v>3800</v>
      </c>
      <c r="D9" s="47">
        <v>555</v>
      </c>
      <c r="E9" s="31">
        <v>0</v>
      </c>
      <c r="F9" s="13">
        <f t="shared" si="2"/>
        <v>555</v>
      </c>
      <c r="G9" s="250">
        <f t="shared" si="0"/>
        <v>0.15278847788967784</v>
      </c>
      <c r="H9" s="247">
        <f t="shared" si="3"/>
        <v>0.14574350194062069</v>
      </c>
      <c r="I9" s="178">
        <f t="shared" si="1"/>
        <v>9.1797957957957959</v>
      </c>
      <c r="J9" s="36"/>
      <c r="L9"/>
      <c r="M9"/>
    </row>
    <row r="10" spans="1:13" ht="15" thickBot="1">
      <c r="A10" s="200" t="s">
        <v>113</v>
      </c>
      <c r="B10" s="249">
        <v>434752.57</v>
      </c>
      <c r="C10" s="47">
        <v>190451.89</v>
      </c>
      <c r="D10" s="47">
        <v>15387</v>
      </c>
      <c r="E10" s="31">
        <v>802</v>
      </c>
      <c r="F10" s="13">
        <f t="shared" si="2"/>
        <v>16189</v>
      </c>
      <c r="G10" s="250">
        <f>(B10/B$61)*100</f>
        <v>4.345957791423757</v>
      </c>
      <c r="H10" s="247">
        <f t="shared" si="3"/>
        <v>4.251246041291366</v>
      </c>
      <c r="I10" s="178">
        <f t="shared" si="1"/>
        <v>8.9516043815759669</v>
      </c>
      <c r="J10" s="36"/>
      <c r="L10"/>
      <c r="M10"/>
    </row>
    <row r="11" spans="1:13" ht="15" thickBot="1">
      <c r="A11" s="201" t="s">
        <v>19</v>
      </c>
      <c r="B11" s="55">
        <v>3937.63</v>
      </c>
      <c r="C11" s="47">
        <v>4614.07</v>
      </c>
      <c r="D11" s="32">
        <v>22</v>
      </c>
      <c r="E11" s="31">
        <v>0</v>
      </c>
      <c r="F11" s="13">
        <f t="shared" si="2"/>
        <v>22</v>
      </c>
      <c r="G11" s="250">
        <f>(B11/B$61)*100</f>
        <v>3.9362099178031143E-2</v>
      </c>
      <c r="H11" s="247">
        <f t="shared" si="3"/>
        <v>5.7772198967453248E-3</v>
      </c>
      <c r="I11" s="178">
        <f t="shared" si="1"/>
        <v>59.661060606060609</v>
      </c>
      <c r="J11" s="36"/>
      <c r="L11"/>
      <c r="M11"/>
    </row>
    <row r="12" spans="1:13" ht="15" thickBot="1">
      <c r="A12" s="200" t="s">
        <v>117</v>
      </c>
      <c r="B12" s="41">
        <v>264020.56</v>
      </c>
      <c r="C12" s="234">
        <v>210573.68</v>
      </c>
      <c r="D12" s="31">
        <v>9886</v>
      </c>
      <c r="E12" s="31">
        <v>77</v>
      </c>
      <c r="F12" s="13">
        <f t="shared" si="2"/>
        <v>9963</v>
      </c>
      <c r="G12" s="250">
        <f t="shared" ref="G12:G60" si="4">(B12/B$61)*100</f>
        <v>2.639253425984494</v>
      </c>
      <c r="H12" s="247">
        <f t="shared" si="3"/>
        <v>2.6162928105124394</v>
      </c>
      <c r="I12" s="178">
        <f t="shared" si="1"/>
        <v>8.8333687978855107</v>
      </c>
      <c r="J12" s="36"/>
      <c r="L12"/>
      <c r="M12"/>
    </row>
    <row r="13" spans="1:13" ht="15" thickBot="1">
      <c r="A13" s="199" t="s">
        <v>107</v>
      </c>
      <c r="B13" s="47">
        <v>16200</v>
      </c>
      <c r="C13" s="47">
        <v>156330</v>
      </c>
      <c r="D13" s="47">
        <v>1300</v>
      </c>
      <c r="E13" s="31">
        <v>80</v>
      </c>
      <c r="F13" s="13">
        <f t="shared" si="2"/>
        <v>1380</v>
      </c>
      <c r="G13" s="250">
        <f t="shared" si="4"/>
        <v>0.161941575689972</v>
      </c>
      <c r="H13" s="247">
        <f t="shared" si="3"/>
        <v>0.36238924806857037</v>
      </c>
      <c r="I13" s="178">
        <f t="shared" si="1"/>
        <v>3.9130434782608696</v>
      </c>
      <c r="L13"/>
      <c r="M13"/>
    </row>
    <row r="14" spans="1:13" ht="15" thickBot="1">
      <c r="A14" s="199" t="s">
        <v>98</v>
      </c>
      <c r="B14" s="47">
        <v>49614</v>
      </c>
      <c r="C14" s="47">
        <v>29648</v>
      </c>
      <c r="D14" s="47">
        <v>1245</v>
      </c>
      <c r="E14" s="31">
        <v>9</v>
      </c>
      <c r="F14" s="13">
        <f t="shared" si="2"/>
        <v>1254</v>
      </c>
      <c r="G14" s="250">
        <f t="shared" si="4"/>
        <v>0.49596107014088103</v>
      </c>
      <c r="H14" s="247">
        <f t="shared" si="3"/>
        <v>0.32930153411448349</v>
      </c>
      <c r="I14" s="236">
        <f t="shared" si="1"/>
        <v>13.188197767145136</v>
      </c>
      <c r="L14"/>
      <c r="M14"/>
    </row>
    <row r="15" spans="1:13" ht="15" thickBot="1">
      <c r="A15" s="200" t="s">
        <v>24</v>
      </c>
      <c r="B15" s="55">
        <v>1570.85</v>
      </c>
      <c r="C15" s="47">
        <v>0</v>
      </c>
      <c r="D15" s="31">
        <v>0</v>
      </c>
      <c r="E15" s="31">
        <v>3</v>
      </c>
      <c r="F15" s="13">
        <f t="shared" si="2"/>
        <v>3</v>
      </c>
      <c r="G15" s="250">
        <f t="shared" si="4"/>
        <v>1.5702834825468675E-2</v>
      </c>
      <c r="H15" s="247">
        <f t="shared" si="3"/>
        <v>7.8780271319254429E-4</v>
      </c>
      <c r="I15" s="178">
        <f t="shared" si="1"/>
        <v>174.53888888888889</v>
      </c>
      <c r="L15"/>
      <c r="M15"/>
    </row>
    <row r="16" spans="1:13" ht="15" thickBot="1">
      <c r="A16" s="90" t="s">
        <v>66</v>
      </c>
      <c r="B16" s="261"/>
      <c r="C16" s="260"/>
      <c r="D16" s="259"/>
      <c r="E16" s="259"/>
      <c r="F16" s="75">
        <f t="shared" si="2"/>
        <v>0</v>
      </c>
      <c r="G16" s="250">
        <f t="shared" si="4"/>
        <v>0</v>
      </c>
      <c r="H16" s="247">
        <f t="shared" si="3"/>
        <v>0</v>
      </c>
      <c r="I16" s="178"/>
      <c r="L16"/>
      <c r="M16"/>
    </row>
    <row r="17" spans="1:13" ht="15" thickBot="1">
      <c r="A17" s="200" t="s">
        <v>109</v>
      </c>
      <c r="B17" s="55">
        <v>7750</v>
      </c>
      <c r="C17" s="62">
        <v>0</v>
      </c>
      <c r="D17" s="31">
        <v>137</v>
      </c>
      <c r="E17" s="31">
        <v>35</v>
      </c>
      <c r="F17" s="168">
        <f t="shared" si="2"/>
        <v>172</v>
      </c>
      <c r="G17" s="250">
        <f t="shared" si="4"/>
        <v>7.7472050098597728E-2</v>
      </c>
      <c r="H17" s="247">
        <f t="shared" si="3"/>
        <v>4.5167355556372538E-2</v>
      </c>
      <c r="I17" s="178">
        <f t="shared" si="1"/>
        <v>15.019379844961241</v>
      </c>
      <c r="L17"/>
      <c r="M17"/>
    </row>
    <row r="18" spans="1:13" ht="15" thickBot="1">
      <c r="A18" s="200" t="s">
        <v>108</v>
      </c>
      <c r="B18" s="55">
        <v>8850</v>
      </c>
      <c r="C18" s="31">
        <v>3658.2</v>
      </c>
      <c r="D18" s="31">
        <v>739</v>
      </c>
      <c r="E18" s="31">
        <v>95</v>
      </c>
      <c r="F18" s="13">
        <f t="shared" si="2"/>
        <v>834</v>
      </c>
      <c r="G18" s="250">
        <f t="shared" si="4"/>
        <v>8.8468083015818044E-2</v>
      </c>
      <c r="H18" s="247">
        <f t="shared" si="3"/>
        <v>0.21900915426752732</v>
      </c>
      <c r="I18" s="178">
        <f t="shared" si="1"/>
        <v>3.537170263788969</v>
      </c>
      <c r="L18"/>
      <c r="M18"/>
    </row>
    <row r="19" spans="1:13" ht="15" thickBot="1">
      <c r="A19" s="90" t="s">
        <v>29</v>
      </c>
      <c r="B19" s="261"/>
      <c r="C19" s="258"/>
      <c r="D19" s="259"/>
      <c r="E19" s="259"/>
      <c r="F19" s="75">
        <f t="shared" si="2"/>
        <v>0</v>
      </c>
      <c r="G19" s="250">
        <f t="shared" si="4"/>
        <v>0</v>
      </c>
      <c r="H19" s="247">
        <f t="shared" si="3"/>
        <v>0</v>
      </c>
      <c r="I19" s="178"/>
      <c r="L19"/>
      <c r="M19"/>
    </row>
    <row r="20" spans="1:13" ht="15" thickBot="1">
      <c r="A20" s="200" t="s">
        <v>33</v>
      </c>
      <c r="B20" s="55">
        <v>81000.850000000006</v>
      </c>
      <c r="C20" s="47">
        <v>0</v>
      </c>
      <c r="D20" s="31">
        <v>5546</v>
      </c>
      <c r="E20" s="31">
        <v>1</v>
      </c>
      <c r="F20" s="13">
        <f t="shared" si="2"/>
        <v>5547</v>
      </c>
      <c r="G20" s="250">
        <f t="shared" si="4"/>
        <v>0.80971637538438723</v>
      </c>
      <c r="H20" s="247">
        <f t="shared" si="3"/>
        <v>1.4566472166930144</v>
      </c>
      <c r="I20" s="178">
        <f t="shared" si="1"/>
        <v>4.8675470224145192</v>
      </c>
      <c r="L20"/>
      <c r="M20"/>
    </row>
    <row r="21" spans="1:13" ht="15" thickBot="1">
      <c r="A21" s="200" t="s">
        <v>34</v>
      </c>
      <c r="B21" s="55">
        <v>18000</v>
      </c>
      <c r="C21" s="47">
        <v>2000</v>
      </c>
      <c r="D21" s="31">
        <v>470</v>
      </c>
      <c r="E21" s="31">
        <v>14</v>
      </c>
      <c r="F21" s="13">
        <f t="shared" si="2"/>
        <v>484</v>
      </c>
      <c r="G21" s="250">
        <f t="shared" si="4"/>
        <v>0.17993508409996892</v>
      </c>
      <c r="H21" s="247">
        <f t="shared" si="3"/>
        <v>0.12709883772839714</v>
      </c>
      <c r="I21" s="178">
        <f t="shared" si="1"/>
        <v>12.396694214876034</v>
      </c>
      <c r="L21"/>
      <c r="M21"/>
    </row>
    <row r="22" spans="1:13" ht="15" thickBot="1">
      <c r="A22" s="200" t="s">
        <v>85</v>
      </c>
      <c r="B22" s="55">
        <v>4500</v>
      </c>
      <c r="C22" s="47">
        <v>1000</v>
      </c>
      <c r="D22" s="31">
        <v>250</v>
      </c>
      <c r="E22" s="31">
        <v>0</v>
      </c>
      <c r="F22" s="13">
        <f t="shared" si="2"/>
        <v>250</v>
      </c>
      <c r="G22" s="250">
        <f t="shared" si="4"/>
        <v>4.4983771024992229E-2</v>
      </c>
      <c r="H22" s="247">
        <f t="shared" si="3"/>
        <v>6.5650226099378692E-2</v>
      </c>
      <c r="I22" s="180">
        <f t="shared" si="1"/>
        <v>6</v>
      </c>
      <c r="L22"/>
      <c r="M22"/>
    </row>
    <row r="23" spans="1:13" ht="15" thickBot="1">
      <c r="A23" s="200" t="s">
        <v>35</v>
      </c>
      <c r="B23" s="55">
        <v>2468.4</v>
      </c>
      <c r="C23" s="47">
        <v>0</v>
      </c>
      <c r="D23" s="31">
        <v>207</v>
      </c>
      <c r="E23" s="31">
        <v>4</v>
      </c>
      <c r="F23" s="13">
        <f t="shared" si="2"/>
        <v>211</v>
      </c>
      <c r="G23" s="250">
        <f t="shared" si="4"/>
        <v>2.4675097866242404E-2</v>
      </c>
      <c r="H23" s="247">
        <f t="shared" si="3"/>
        <v>5.5408790827875615E-2</v>
      </c>
      <c r="I23" s="179">
        <f t="shared" si="1"/>
        <v>3.899526066350711</v>
      </c>
      <c r="L23"/>
      <c r="M23"/>
    </row>
    <row r="24" spans="1:13" ht="15" thickBot="1">
      <c r="A24" s="200" t="s">
        <v>103</v>
      </c>
      <c r="B24" s="55">
        <v>8400</v>
      </c>
      <c r="C24" s="47">
        <v>0</v>
      </c>
      <c r="D24" s="31">
        <v>280</v>
      </c>
      <c r="E24" s="31">
        <v>0</v>
      </c>
      <c r="F24" s="13">
        <f t="shared" si="2"/>
        <v>280</v>
      </c>
      <c r="G24" s="250">
        <f t="shared" si="4"/>
        <v>8.3969705913318829E-2</v>
      </c>
      <c r="H24" s="247">
        <f t="shared" si="3"/>
        <v>7.352825323130413E-2</v>
      </c>
      <c r="I24" s="178">
        <f t="shared" si="1"/>
        <v>10</v>
      </c>
      <c r="L24"/>
      <c r="M24"/>
    </row>
    <row r="25" spans="1:13" ht="15" thickBot="1">
      <c r="A25" s="257" t="s">
        <v>100</v>
      </c>
      <c r="B25" s="239">
        <v>0</v>
      </c>
      <c r="C25" s="260"/>
      <c r="D25" s="259"/>
      <c r="E25" s="259"/>
      <c r="F25" s="75">
        <f t="shared" si="2"/>
        <v>0</v>
      </c>
      <c r="G25" s="250">
        <f t="shared" si="4"/>
        <v>0</v>
      </c>
      <c r="H25" s="247">
        <f t="shared" si="3"/>
        <v>0</v>
      </c>
      <c r="I25" s="179"/>
      <c r="L25"/>
      <c r="M25"/>
    </row>
    <row r="26" spans="1:13" ht="15" thickBot="1">
      <c r="A26" s="200" t="s">
        <v>36</v>
      </c>
      <c r="B26" s="55">
        <v>133567.85999999999</v>
      </c>
      <c r="C26" s="47">
        <v>109988</v>
      </c>
      <c r="D26" s="31">
        <v>4415</v>
      </c>
      <c r="E26" s="31">
        <v>153</v>
      </c>
      <c r="F26" s="13">
        <f t="shared" si="2"/>
        <v>4568</v>
      </c>
      <c r="G26" s="250">
        <f t="shared" si="4"/>
        <v>1.3351968956751594</v>
      </c>
      <c r="H26" s="247">
        <f t="shared" si="3"/>
        <v>1.1995609312878475</v>
      </c>
      <c r="I26" s="178">
        <f t="shared" si="1"/>
        <v>9.7466330998248676</v>
      </c>
      <c r="L26"/>
      <c r="M26"/>
    </row>
    <row r="27" spans="1:13" ht="15" thickBot="1">
      <c r="A27" s="200" t="s">
        <v>101</v>
      </c>
      <c r="B27" s="55">
        <v>1080</v>
      </c>
      <c r="C27" s="47">
        <v>0</v>
      </c>
      <c r="D27" s="31">
        <v>42</v>
      </c>
      <c r="E27" s="31">
        <v>7</v>
      </c>
      <c r="F27" s="13">
        <f t="shared" si="2"/>
        <v>49</v>
      </c>
      <c r="G27" s="250">
        <f t="shared" si="4"/>
        <v>1.0796105045998134E-2</v>
      </c>
      <c r="H27" s="247">
        <f t="shared" si="3"/>
        <v>1.2867444315478222E-2</v>
      </c>
      <c r="I27" s="178">
        <f t="shared" si="1"/>
        <v>7.3469387755102042</v>
      </c>
      <c r="L27"/>
      <c r="M27"/>
    </row>
    <row r="28" spans="1:13" ht="15" thickBot="1">
      <c r="A28" s="199" t="s">
        <v>69</v>
      </c>
      <c r="B28" s="55">
        <v>21194</v>
      </c>
      <c r="C28" s="47">
        <v>6408</v>
      </c>
      <c r="D28" s="31">
        <v>833</v>
      </c>
      <c r="E28" s="31">
        <v>0</v>
      </c>
      <c r="F28" s="13">
        <f t="shared" si="2"/>
        <v>833</v>
      </c>
      <c r="G28" s="250">
        <f t="shared" si="4"/>
        <v>0.2118635651341523</v>
      </c>
      <c r="H28" s="247">
        <f t="shared" si="3"/>
        <v>0.21874655336312979</v>
      </c>
      <c r="I28" s="178">
        <f t="shared" si="1"/>
        <v>8.4809923969587846</v>
      </c>
      <c r="L28"/>
      <c r="M28"/>
    </row>
    <row r="29" spans="1:13" ht="15" thickBot="1">
      <c r="A29" s="199" t="s">
        <v>37</v>
      </c>
      <c r="B29" s="47">
        <v>24297</v>
      </c>
      <c r="C29" s="47">
        <v>4237</v>
      </c>
      <c r="D29" s="31">
        <v>870</v>
      </c>
      <c r="E29" s="31">
        <v>0</v>
      </c>
      <c r="F29" s="13">
        <f t="shared" si="2"/>
        <v>870</v>
      </c>
      <c r="G29" s="250">
        <f t="shared" si="4"/>
        <v>0.2428823743542747</v>
      </c>
      <c r="H29" s="247">
        <f t="shared" si="3"/>
        <v>0.22846278682583784</v>
      </c>
      <c r="I29" s="237">
        <f t="shared" si="1"/>
        <v>9.309195402298851</v>
      </c>
      <c r="L29"/>
      <c r="M29"/>
    </row>
    <row r="30" spans="1:13" ht="15" thickBot="1">
      <c r="A30" s="199" t="s">
        <v>38</v>
      </c>
      <c r="B30" s="40">
        <v>6700</v>
      </c>
      <c r="C30" s="47">
        <v>42000</v>
      </c>
      <c r="D30" s="31">
        <v>650</v>
      </c>
      <c r="E30" s="31">
        <v>20</v>
      </c>
      <c r="F30" s="13">
        <f t="shared" si="2"/>
        <v>670</v>
      </c>
      <c r="G30" s="250">
        <f t="shared" si="4"/>
        <v>6.6975836859432883E-2</v>
      </c>
      <c r="H30" s="247">
        <f t="shared" si="3"/>
        <v>0.17594260594633487</v>
      </c>
      <c r="I30" s="178">
        <f t="shared" si="1"/>
        <v>3.3333333333333335</v>
      </c>
      <c r="L30"/>
      <c r="M30"/>
    </row>
    <row r="31" spans="1:13" ht="15" thickBot="1">
      <c r="A31" s="199" t="s">
        <v>94</v>
      </c>
      <c r="B31" s="40">
        <v>8123.27</v>
      </c>
      <c r="C31" s="47">
        <v>0</v>
      </c>
      <c r="D31" s="47">
        <v>769</v>
      </c>
      <c r="E31" s="31">
        <v>72</v>
      </c>
      <c r="F31" s="13">
        <f t="shared" si="2"/>
        <v>841</v>
      </c>
      <c r="G31" s="250">
        <f t="shared" si="4"/>
        <v>8.1203403923153034E-2</v>
      </c>
      <c r="H31" s="247">
        <f t="shared" si="3"/>
        <v>0.22084736059830989</v>
      </c>
      <c r="I31" s="237">
        <f t="shared" si="1"/>
        <v>3.2196868806975822</v>
      </c>
      <c r="L31"/>
      <c r="M31"/>
    </row>
    <row r="32" spans="1:13" ht="15" thickBot="1">
      <c r="A32" s="194" t="s">
        <v>39</v>
      </c>
      <c r="B32" s="55"/>
      <c r="C32" s="47"/>
      <c r="D32" s="31"/>
      <c r="E32" s="31"/>
      <c r="F32" s="13">
        <f t="shared" si="2"/>
        <v>0</v>
      </c>
      <c r="G32" s="250">
        <f t="shared" si="4"/>
        <v>0</v>
      </c>
      <c r="H32" s="247">
        <f t="shared" si="3"/>
        <v>0</v>
      </c>
      <c r="I32" s="178"/>
      <c r="L32"/>
      <c r="M32"/>
    </row>
    <row r="33" spans="1:13" ht="15" thickBot="1">
      <c r="A33" s="200" t="s">
        <v>110</v>
      </c>
      <c r="B33" s="55">
        <v>32638.799999999999</v>
      </c>
      <c r="C33" s="47">
        <v>100325.34</v>
      </c>
      <c r="D33" s="31">
        <v>885</v>
      </c>
      <c r="E33" s="31">
        <v>1</v>
      </c>
      <c r="F33" s="13">
        <f t="shared" si="2"/>
        <v>886</v>
      </c>
      <c r="G33" s="250">
        <f t="shared" si="4"/>
        <v>0.32627029016233694</v>
      </c>
      <c r="H33" s="247">
        <f t="shared" si="3"/>
        <v>0.23266440129619806</v>
      </c>
      <c r="I33" s="178"/>
      <c r="L33"/>
      <c r="M33"/>
    </row>
    <row r="34" spans="1:13" ht="15" thickBot="1">
      <c r="A34" s="200" t="s">
        <v>41</v>
      </c>
      <c r="B34" s="55">
        <v>8750</v>
      </c>
      <c r="C34" s="47">
        <v>0</v>
      </c>
      <c r="D34" s="31">
        <v>51</v>
      </c>
      <c r="E34" s="31">
        <v>0</v>
      </c>
      <c r="F34" s="13">
        <f t="shared" si="2"/>
        <v>51</v>
      </c>
      <c r="G34" s="250">
        <f t="shared" si="4"/>
        <v>8.7468443659707115E-2</v>
      </c>
      <c r="H34" s="247">
        <f t="shared" si="3"/>
        <v>1.3392646124273253E-2</v>
      </c>
      <c r="I34" s="178">
        <f t="shared" ref="I34:I47" si="5">B34/F34/3</f>
        <v>57.189542483660126</v>
      </c>
      <c r="L34"/>
      <c r="M34"/>
    </row>
    <row r="35" spans="1:13" ht="15" thickBot="1">
      <c r="A35" s="200" t="s">
        <v>102</v>
      </c>
      <c r="B35" s="55">
        <v>14522.86</v>
      </c>
      <c r="C35" s="47">
        <v>8953</v>
      </c>
      <c r="D35" s="31">
        <v>482</v>
      </c>
      <c r="E35" s="31">
        <v>0</v>
      </c>
      <c r="F35" s="13">
        <f t="shared" si="2"/>
        <v>482</v>
      </c>
      <c r="G35" s="250">
        <f t="shared" si="4"/>
        <v>0.14517622419289303</v>
      </c>
      <c r="H35" s="247">
        <f t="shared" si="3"/>
        <v>0.12657363591960211</v>
      </c>
      <c r="I35" s="178">
        <f t="shared" si="5"/>
        <v>10.043471645919778</v>
      </c>
      <c r="L35"/>
      <c r="M35"/>
    </row>
    <row r="36" spans="1:13" ht="15" thickBot="1">
      <c r="A36" s="200" t="s">
        <v>75</v>
      </c>
      <c r="B36" s="55">
        <v>31365</v>
      </c>
      <c r="C36" s="235">
        <v>83763.100000000006</v>
      </c>
      <c r="D36" s="31">
        <v>1660</v>
      </c>
      <c r="E36" s="31">
        <v>0</v>
      </c>
      <c r="F36" s="13">
        <f t="shared" si="2"/>
        <v>1660</v>
      </c>
      <c r="G36" s="250">
        <f t="shared" si="4"/>
        <v>0.31353688404419583</v>
      </c>
      <c r="H36" s="247">
        <f t="shared" si="3"/>
        <v>0.4359175012998745</v>
      </c>
      <c r="I36" s="178">
        <f t="shared" si="5"/>
        <v>6.2981927710843371</v>
      </c>
      <c r="L36"/>
      <c r="M36"/>
    </row>
    <row r="37" spans="1:13" ht="15" thickBot="1">
      <c r="A37" s="90" t="s">
        <v>44</v>
      </c>
      <c r="B37" s="239"/>
      <c r="C37" s="258"/>
      <c r="D37" s="259"/>
      <c r="E37" s="259"/>
      <c r="F37" s="75">
        <f t="shared" si="2"/>
        <v>0</v>
      </c>
      <c r="G37" s="250">
        <f t="shared" si="4"/>
        <v>0</v>
      </c>
      <c r="H37" s="247">
        <f t="shared" si="3"/>
        <v>0</v>
      </c>
      <c r="I37" s="178"/>
      <c r="L37"/>
      <c r="M37"/>
    </row>
    <row r="38" spans="1:13" ht="15" thickBot="1">
      <c r="A38" s="200" t="s">
        <v>45</v>
      </c>
      <c r="B38" s="55">
        <v>4820</v>
      </c>
      <c r="C38" s="47">
        <v>324</v>
      </c>
      <c r="D38" s="31">
        <v>157</v>
      </c>
      <c r="E38" s="31">
        <v>0</v>
      </c>
      <c r="F38" s="13">
        <f t="shared" si="2"/>
        <v>157</v>
      </c>
      <c r="G38" s="250">
        <f t="shared" si="4"/>
        <v>4.8182616964547231E-2</v>
      </c>
      <c r="H38" s="247">
        <f t="shared" si="3"/>
        <v>4.1228341990409811E-2</v>
      </c>
      <c r="I38" s="180">
        <f t="shared" si="5"/>
        <v>10.233545647558387</v>
      </c>
      <c r="L38"/>
      <c r="M38"/>
    </row>
    <row r="39" spans="1:13" ht="15" thickBot="1">
      <c r="A39" s="200" t="s">
        <v>76</v>
      </c>
      <c r="B39" s="55">
        <v>3546</v>
      </c>
      <c r="C39" s="47">
        <v>0</v>
      </c>
      <c r="D39" s="31">
        <v>62</v>
      </c>
      <c r="E39" s="31">
        <v>97</v>
      </c>
      <c r="F39" s="13">
        <f t="shared" si="2"/>
        <v>159</v>
      </c>
      <c r="G39" s="250">
        <f t="shared" si="4"/>
        <v>3.5447211567693877E-2</v>
      </c>
      <c r="H39" s="247">
        <f t="shared" si="3"/>
        <v>4.1753543799204845E-2</v>
      </c>
      <c r="I39" s="178">
        <f t="shared" si="5"/>
        <v>7.4339622641509431</v>
      </c>
      <c r="L39"/>
      <c r="M39"/>
    </row>
    <row r="40" spans="1:13" ht="15" thickBot="1">
      <c r="A40" s="200" t="s">
        <v>47</v>
      </c>
      <c r="B40" s="55">
        <v>39586.949999999997</v>
      </c>
      <c r="C40" s="40">
        <v>11604</v>
      </c>
      <c r="D40" s="31">
        <v>1825</v>
      </c>
      <c r="E40" s="31">
        <v>0</v>
      </c>
      <c r="F40" s="13">
        <f t="shared" si="2"/>
        <v>1825</v>
      </c>
      <c r="G40" s="250">
        <f t="shared" si="4"/>
        <v>0.39572673208395914</v>
      </c>
      <c r="H40" s="247">
        <f t="shared" si="3"/>
        <v>0.47924665052546439</v>
      </c>
      <c r="I40" s="178">
        <f t="shared" si="5"/>
        <v>7.2304931506849313</v>
      </c>
      <c r="L40"/>
      <c r="M40"/>
    </row>
    <row r="41" spans="1:13" ht="15" thickBot="1">
      <c r="A41" s="200" t="s">
        <v>48</v>
      </c>
      <c r="B41" s="55">
        <v>1741.05</v>
      </c>
      <c r="C41" s="40">
        <v>0</v>
      </c>
      <c r="D41" s="33">
        <v>152</v>
      </c>
      <c r="E41" s="33">
        <v>0</v>
      </c>
      <c r="F41" s="13">
        <f t="shared" si="2"/>
        <v>152</v>
      </c>
      <c r="G41" s="250">
        <f t="shared" si="4"/>
        <v>1.7404221009569492E-2</v>
      </c>
      <c r="H41" s="247">
        <f t="shared" si="3"/>
        <v>3.9915337468422241E-2</v>
      </c>
      <c r="I41" s="178">
        <f t="shared" si="5"/>
        <v>3.8180921052631578</v>
      </c>
      <c r="L41"/>
      <c r="M41"/>
    </row>
    <row r="42" spans="1:13" ht="15" thickBot="1">
      <c r="A42" s="200" t="s">
        <v>49</v>
      </c>
      <c r="B42" s="41">
        <v>80215.259999999995</v>
      </c>
      <c r="C42" s="40">
        <v>15429.22</v>
      </c>
      <c r="D42" s="31">
        <v>1575</v>
      </c>
      <c r="E42" s="31">
        <v>12</v>
      </c>
      <c r="F42" s="13">
        <f t="shared" si="2"/>
        <v>1587</v>
      </c>
      <c r="G42" s="250">
        <f t="shared" si="4"/>
        <v>0.80186330856671506</v>
      </c>
      <c r="H42" s="247">
        <f t="shared" si="3"/>
        <v>0.41674763527885583</v>
      </c>
      <c r="I42" s="237">
        <f t="shared" si="5"/>
        <v>16.848405797101446</v>
      </c>
      <c r="L42"/>
      <c r="M42"/>
    </row>
    <row r="43" spans="1:13" ht="15" thickBot="1">
      <c r="A43" s="90" t="s">
        <v>97</v>
      </c>
      <c r="B43" s="262"/>
      <c r="C43" s="263"/>
      <c r="D43" s="263"/>
      <c r="E43" s="264"/>
      <c r="F43" s="75">
        <f t="shared" si="2"/>
        <v>0</v>
      </c>
      <c r="G43" s="250">
        <f t="shared" si="4"/>
        <v>0</v>
      </c>
      <c r="H43" s="247">
        <f t="shared" si="3"/>
        <v>0</v>
      </c>
      <c r="I43" s="178"/>
      <c r="L43"/>
      <c r="M43"/>
    </row>
    <row r="44" spans="1:13" ht="15" thickBot="1">
      <c r="A44" s="199" t="s">
        <v>77</v>
      </c>
      <c r="B44" s="74">
        <v>216417.2</v>
      </c>
      <c r="C44" s="74">
        <v>0</v>
      </c>
      <c r="D44" s="74">
        <v>5728</v>
      </c>
      <c r="E44" s="35">
        <v>391</v>
      </c>
      <c r="F44" s="13">
        <f t="shared" si="2"/>
        <v>6119</v>
      </c>
      <c r="G44" s="250">
        <f t="shared" si="4"/>
        <v>2.1633915045933221</v>
      </c>
      <c r="H44" s="247">
        <f t="shared" si="3"/>
        <v>1.6068549340083929</v>
      </c>
      <c r="I44" s="178">
        <f t="shared" si="5"/>
        <v>11.78935555918723</v>
      </c>
      <c r="L44"/>
      <c r="M44"/>
    </row>
    <row r="45" spans="1:13" ht="15" thickBot="1">
      <c r="A45" s="200" t="s">
        <v>52</v>
      </c>
      <c r="B45" s="47">
        <v>1486</v>
      </c>
      <c r="C45" s="40">
        <v>0</v>
      </c>
      <c r="D45" s="32">
        <v>120</v>
      </c>
      <c r="E45" s="31">
        <v>15</v>
      </c>
      <c r="F45" s="13">
        <f t="shared" si="2"/>
        <v>135</v>
      </c>
      <c r="G45" s="250">
        <f t="shared" si="4"/>
        <v>1.4854640831808544E-2</v>
      </c>
      <c r="H45" s="247">
        <f t="shared" si="3"/>
        <v>3.5451122093664494E-2</v>
      </c>
      <c r="I45" s="178">
        <f t="shared" si="5"/>
        <v>3.6691358024691358</v>
      </c>
      <c r="L45"/>
      <c r="M45"/>
    </row>
    <row r="46" spans="1:13" ht="15" thickBot="1">
      <c r="A46" s="90" t="s">
        <v>104</v>
      </c>
      <c r="B46" s="260"/>
      <c r="C46" s="258"/>
      <c r="D46" s="259"/>
      <c r="E46" s="259"/>
      <c r="F46" s="75">
        <f t="shared" si="2"/>
        <v>0</v>
      </c>
      <c r="G46" s="250">
        <f t="shared" si="4"/>
        <v>0</v>
      </c>
      <c r="H46" s="247">
        <f t="shared" si="3"/>
        <v>0</v>
      </c>
      <c r="I46" s="178"/>
      <c r="L46"/>
      <c r="M46"/>
    </row>
    <row r="47" spans="1:13" s="108" customFormat="1" ht="15" thickBot="1">
      <c r="A47" s="199" t="s">
        <v>83</v>
      </c>
      <c r="B47" s="55">
        <v>7429</v>
      </c>
      <c r="C47" s="47">
        <v>0</v>
      </c>
      <c r="D47" s="47">
        <v>110</v>
      </c>
      <c r="E47" s="31">
        <v>0</v>
      </c>
      <c r="F47" s="13">
        <f t="shared" si="2"/>
        <v>110</v>
      </c>
      <c r="G47" s="250">
        <f t="shared" si="4"/>
        <v>7.426320776548162E-2</v>
      </c>
      <c r="H47" s="247">
        <f t="shared" si="3"/>
        <v>2.8886099483726623E-2</v>
      </c>
      <c r="I47" s="178">
        <f t="shared" si="5"/>
        <v>22.512121212121212</v>
      </c>
    </row>
    <row r="48" spans="1:13" ht="15" thickBot="1">
      <c r="A48" s="267" t="s">
        <v>96</v>
      </c>
      <c r="B48" s="42"/>
      <c r="C48" s="55"/>
      <c r="D48" s="32"/>
      <c r="E48" s="31"/>
      <c r="F48" s="13">
        <f t="shared" si="2"/>
        <v>0</v>
      </c>
      <c r="G48" s="250">
        <f t="shared" si="4"/>
        <v>0</v>
      </c>
      <c r="H48" s="247">
        <f t="shared" si="3"/>
        <v>0</v>
      </c>
      <c r="I48" s="178"/>
      <c r="L48"/>
      <c r="M48"/>
    </row>
    <row r="49" spans="1:13" ht="15" thickBot="1">
      <c r="A49" s="199" t="s">
        <v>53</v>
      </c>
      <c r="B49" s="42">
        <v>17097.46</v>
      </c>
      <c r="C49" s="55">
        <v>15645.73</v>
      </c>
      <c r="D49" s="32">
        <v>1345</v>
      </c>
      <c r="E49" s="31">
        <v>0</v>
      </c>
      <c r="F49" s="13">
        <f t="shared" si="2"/>
        <v>1345</v>
      </c>
      <c r="G49" s="250">
        <f t="shared" si="4"/>
        <v>0.17091293905532526</v>
      </c>
      <c r="H49" s="247">
        <f t="shared" si="3"/>
        <v>0.35319821641465732</v>
      </c>
      <c r="I49" s="179">
        <f t="shared" ref="I49:I59" si="6">B49/F49/3</f>
        <v>4.2372887236679055</v>
      </c>
      <c r="L49"/>
      <c r="M49"/>
    </row>
    <row r="50" spans="1:13" ht="15" thickBot="1">
      <c r="A50" s="90" t="s">
        <v>55</v>
      </c>
      <c r="B50" s="239">
        <v>0</v>
      </c>
      <c r="C50" s="261">
        <v>0</v>
      </c>
      <c r="D50" s="265">
        <v>0</v>
      </c>
      <c r="E50" s="259">
        <v>0</v>
      </c>
      <c r="F50" s="75">
        <f t="shared" si="2"/>
        <v>0</v>
      </c>
      <c r="G50" s="250">
        <f t="shared" si="4"/>
        <v>0</v>
      </c>
      <c r="H50" s="247">
        <f t="shared" si="3"/>
        <v>0</v>
      </c>
      <c r="I50" s="178"/>
      <c r="L50"/>
      <c r="M50"/>
    </row>
    <row r="51" spans="1:13" ht="15" thickBot="1">
      <c r="A51" s="199" t="s">
        <v>105</v>
      </c>
      <c r="B51" s="55">
        <v>22628.66</v>
      </c>
      <c r="C51" s="55">
        <v>30853.03</v>
      </c>
      <c r="D51" s="32">
        <v>570</v>
      </c>
      <c r="E51" s="31">
        <v>8</v>
      </c>
      <c r="F51" s="13">
        <f t="shared" si="2"/>
        <v>578</v>
      </c>
      <c r="G51" s="250">
        <f t="shared" si="4"/>
        <v>0.22620499112053347</v>
      </c>
      <c r="H51" s="247">
        <f t="shared" si="3"/>
        <v>0.15178332274176351</v>
      </c>
      <c r="I51" s="178">
        <f t="shared" si="6"/>
        <v>13.049976931949251</v>
      </c>
      <c r="L51"/>
      <c r="M51"/>
    </row>
    <row r="52" spans="1:13" ht="15" thickBot="1">
      <c r="A52" s="99" t="s">
        <v>99</v>
      </c>
      <c r="B52" s="239"/>
      <c r="C52" s="266"/>
      <c r="D52" s="265"/>
      <c r="E52" s="259"/>
      <c r="F52" s="75">
        <f t="shared" si="2"/>
        <v>0</v>
      </c>
      <c r="G52" s="250">
        <f t="shared" si="4"/>
        <v>0</v>
      </c>
      <c r="H52" s="247">
        <f t="shared" si="3"/>
        <v>0</v>
      </c>
      <c r="I52" s="178"/>
      <c r="L52"/>
      <c r="M52"/>
    </row>
    <row r="53" spans="1:13" ht="15" thickBot="1">
      <c r="A53" s="200" t="s">
        <v>59</v>
      </c>
      <c r="B53" s="41">
        <v>109844.63</v>
      </c>
      <c r="C53" s="41">
        <v>89740.43</v>
      </c>
      <c r="D53" s="32">
        <v>7469</v>
      </c>
      <c r="E53" s="31">
        <v>221</v>
      </c>
      <c r="F53" s="13">
        <f t="shared" si="2"/>
        <v>7690</v>
      </c>
      <c r="G53" s="250">
        <f t="shared" si="4"/>
        <v>1.0980501520544428</v>
      </c>
      <c r="H53" s="247">
        <f t="shared" si="3"/>
        <v>2.0194009548168883</v>
      </c>
      <c r="I53" s="178">
        <f t="shared" si="6"/>
        <v>4.7613623753792806</v>
      </c>
      <c r="L53"/>
      <c r="M53"/>
    </row>
    <row r="54" spans="1:13" ht="15" thickBot="1">
      <c r="A54" s="199" t="s">
        <v>73</v>
      </c>
      <c r="B54" s="55">
        <v>393124.61</v>
      </c>
      <c r="C54" s="55">
        <v>133276.74</v>
      </c>
      <c r="D54" s="55">
        <v>4998</v>
      </c>
      <c r="E54" s="31">
        <v>634</v>
      </c>
      <c r="F54" s="13">
        <f t="shared" si="2"/>
        <v>5632</v>
      </c>
      <c r="G54" s="250">
        <f t="shared" si="4"/>
        <v>3.9298283201176378</v>
      </c>
      <c r="H54" s="247">
        <f t="shared" si="3"/>
        <v>1.4789682935668031</v>
      </c>
      <c r="I54" s="179">
        <f t="shared" si="6"/>
        <v>23.267318300189391</v>
      </c>
      <c r="L54"/>
      <c r="M54"/>
    </row>
    <row r="55" spans="1:13" ht="15" thickBot="1">
      <c r="A55" s="199" t="s">
        <v>60</v>
      </c>
      <c r="B55" s="55">
        <v>29217.67</v>
      </c>
      <c r="C55" s="55">
        <v>28958.32</v>
      </c>
      <c r="D55" s="32">
        <v>0</v>
      </c>
      <c r="E55" s="31">
        <v>1155</v>
      </c>
      <c r="F55" s="13">
        <f t="shared" si="2"/>
        <v>1155</v>
      </c>
      <c r="G55" s="250">
        <f t="shared" si="4"/>
        <v>0.29207132825861881</v>
      </c>
      <c r="H55" s="247">
        <f t="shared" si="3"/>
        <v>0.30330404457912952</v>
      </c>
      <c r="I55" s="178">
        <f t="shared" si="6"/>
        <v>8.4322279942279934</v>
      </c>
      <c r="L55"/>
      <c r="M55"/>
    </row>
    <row r="56" spans="1:13" ht="15" thickBot="1">
      <c r="A56" s="199" t="s">
        <v>91</v>
      </c>
      <c r="B56" s="55">
        <v>11450</v>
      </c>
      <c r="C56" s="55"/>
      <c r="D56" s="55">
        <v>443</v>
      </c>
      <c r="E56" s="31">
        <v>5</v>
      </c>
      <c r="F56" s="13">
        <f t="shared" si="2"/>
        <v>448</v>
      </c>
      <c r="G56" s="250">
        <f t="shared" si="4"/>
        <v>0.11445870627470245</v>
      </c>
      <c r="H56" s="247">
        <f t="shared" si="3"/>
        <v>0.1176452051700866</v>
      </c>
      <c r="I56" s="178">
        <f t="shared" si="6"/>
        <v>8.519345238095239</v>
      </c>
      <c r="L56"/>
      <c r="M56"/>
    </row>
    <row r="57" spans="1:13" ht="15" thickBot="1">
      <c r="A57" s="199" t="s">
        <v>74</v>
      </c>
      <c r="B57" s="41">
        <v>1024</v>
      </c>
      <c r="C57" s="55">
        <v>100</v>
      </c>
      <c r="D57" s="32">
        <v>85</v>
      </c>
      <c r="E57" s="31">
        <v>0</v>
      </c>
      <c r="F57" s="13">
        <f t="shared" si="2"/>
        <v>85</v>
      </c>
      <c r="G57" s="250">
        <f t="shared" si="4"/>
        <v>1.0236307006576009E-2</v>
      </c>
      <c r="H57" s="247">
        <f t="shared" si="3"/>
        <v>2.2321076873788752E-2</v>
      </c>
      <c r="I57" s="179">
        <f t="shared" si="6"/>
        <v>4.0156862745098039</v>
      </c>
      <c r="L57"/>
      <c r="M57"/>
    </row>
    <row r="58" spans="1:13" ht="15" thickBot="1">
      <c r="A58" s="199" t="s">
        <v>63</v>
      </c>
      <c r="B58" s="55">
        <v>98000</v>
      </c>
      <c r="C58" s="55">
        <v>16000</v>
      </c>
      <c r="D58" s="55">
        <v>3348</v>
      </c>
      <c r="E58" s="31">
        <v>267</v>
      </c>
      <c r="F58" s="13">
        <f t="shared" si="2"/>
        <v>3615</v>
      </c>
      <c r="G58" s="250">
        <f t="shared" si="4"/>
        <v>0.97964656898871971</v>
      </c>
      <c r="H58" s="247">
        <f t="shared" si="3"/>
        <v>0.94930226939701579</v>
      </c>
      <c r="I58" s="178">
        <f t="shared" si="6"/>
        <v>9.0364223144306131</v>
      </c>
      <c r="L58"/>
      <c r="M58"/>
    </row>
    <row r="59" spans="1:13" ht="15" thickBot="1">
      <c r="A59" s="199" t="s">
        <v>80</v>
      </c>
      <c r="B59" s="55">
        <v>5430.5</v>
      </c>
      <c r="C59" s="55">
        <v>9555</v>
      </c>
      <c r="D59" s="55">
        <v>712</v>
      </c>
      <c r="E59" s="31">
        <v>0</v>
      </c>
      <c r="F59" s="168">
        <f t="shared" si="2"/>
        <v>712</v>
      </c>
      <c r="G59" s="250">
        <f t="shared" si="4"/>
        <v>5.4285415233604507E-2</v>
      </c>
      <c r="H59" s="247">
        <f t="shared" si="3"/>
        <v>0.1869718439310305</v>
      </c>
      <c r="I59" s="178">
        <f t="shared" si="6"/>
        <v>2.5423689138576777</v>
      </c>
      <c r="L59"/>
      <c r="M59"/>
    </row>
    <row r="60" spans="1:13" ht="15" thickBot="1">
      <c r="A60" s="199" t="s">
        <v>114</v>
      </c>
      <c r="B60" s="55">
        <v>212</v>
      </c>
      <c r="C60" s="55">
        <v>0</v>
      </c>
      <c r="D60" s="55">
        <v>25</v>
      </c>
      <c r="E60" s="31">
        <v>0</v>
      </c>
      <c r="F60" s="168">
        <f t="shared" si="2"/>
        <v>25</v>
      </c>
      <c r="G60" s="268">
        <f t="shared" si="4"/>
        <v>2.1192354349551896E-3</v>
      </c>
      <c r="H60" s="247">
        <f t="shared" si="3"/>
        <v>6.5650226099378695E-3</v>
      </c>
      <c r="I60" s="178"/>
      <c r="L60"/>
      <c r="M60"/>
    </row>
    <row r="61" spans="1:13">
      <c r="A61" s="215" t="s">
        <v>64</v>
      </c>
      <c r="B61" s="216">
        <f t="shared" ref="B61:H61" si="7">SUM(B4:B60)</f>
        <v>10003607.74</v>
      </c>
      <c r="C61" s="216">
        <f t="shared" si="7"/>
        <v>2923144.19</v>
      </c>
      <c r="D61" s="216">
        <f t="shared" si="7"/>
        <v>357577</v>
      </c>
      <c r="E61" s="216">
        <f t="shared" si="7"/>
        <v>23229</v>
      </c>
      <c r="F61" s="256">
        <f t="shared" si="7"/>
        <v>380806</v>
      </c>
      <c r="G61" s="216">
        <f t="shared" si="7"/>
        <v>99.999999999999986</v>
      </c>
      <c r="H61" s="216">
        <f t="shared" si="7"/>
        <v>99.999999999999986</v>
      </c>
      <c r="I61" s="178">
        <f>B61/F61/3</f>
        <v>8.7565214658732611</v>
      </c>
      <c r="L61"/>
      <c r="M61"/>
    </row>
    <row r="62" spans="1:13">
      <c r="A62" s="106" t="s">
        <v>65</v>
      </c>
      <c r="B62" s="24">
        <f>SUM(B8:B60)-B54-B45-B42-B11</f>
        <v>1768804.57</v>
      </c>
      <c r="C62" s="24">
        <f>SUM(C8:C59)</f>
        <v>1313974.1299999999</v>
      </c>
      <c r="D62" s="24">
        <f>SUM(D8:D59)</f>
        <v>75780</v>
      </c>
      <c r="E62" s="24">
        <f>SUM(E8:E59)</f>
        <v>4205</v>
      </c>
      <c r="F62" s="126">
        <f>SUM(F8:F60)-F45-F42-F54-F11</f>
        <v>72634</v>
      </c>
      <c r="G62" s="126"/>
      <c r="H62" s="126"/>
      <c r="I62" s="80"/>
      <c r="L62"/>
      <c r="M62"/>
    </row>
    <row r="63" spans="1:13">
      <c r="A63"/>
      <c r="B63"/>
      <c r="C63"/>
      <c r="D63"/>
      <c r="E63"/>
      <c r="F63"/>
      <c r="G63"/>
      <c r="H63"/>
      <c r="L63"/>
      <c r="M63"/>
    </row>
    <row r="64" spans="1:13">
      <c r="A64"/>
      <c r="B64"/>
      <c r="C64"/>
      <c r="D64"/>
      <c r="E64"/>
      <c r="F64"/>
      <c r="G64"/>
      <c r="H64"/>
      <c r="L64"/>
      <c r="M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spans="1:13">
      <c r="A161"/>
      <c r="B161"/>
      <c r="C161"/>
      <c r="D161"/>
      <c r="E161"/>
      <c r="F161"/>
      <c r="G161"/>
      <c r="H161"/>
      <c r="L161"/>
      <c r="M161"/>
    </row>
    <row r="162" spans="1:13">
      <c r="A162"/>
      <c r="B162"/>
      <c r="C162"/>
      <c r="D162"/>
      <c r="E162"/>
      <c r="F162"/>
      <c r="G162"/>
      <c r="H162"/>
      <c r="L162"/>
      <c r="M162"/>
    </row>
    <row r="163" spans="1:13">
      <c r="A163"/>
      <c r="B163"/>
      <c r="C163"/>
      <c r="D163"/>
      <c r="E163"/>
      <c r="F163"/>
      <c r="G163"/>
      <c r="H163"/>
      <c r="L163"/>
      <c r="M163"/>
    </row>
    <row r="164" spans="1:13">
      <c r="A164"/>
      <c r="B164"/>
      <c r="C164"/>
      <c r="D164"/>
      <c r="E164"/>
      <c r="F164"/>
      <c r="G164"/>
      <c r="H164"/>
      <c r="L164"/>
      <c r="M164"/>
    </row>
    <row r="165" spans="1:13">
      <c r="A165"/>
      <c r="B165"/>
      <c r="C165"/>
      <c r="D165"/>
      <c r="E165"/>
      <c r="F165"/>
      <c r="G165"/>
      <c r="H165"/>
      <c r="L165"/>
      <c r="M165"/>
    </row>
    <row r="166" spans="1:13">
      <c r="A166"/>
      <c r="B166"/>
      <c r="C166"/>
      <c r="D166"/>
      <c r="E166"/>
      <c r="F166"/>
      <c r="G166"/>
      <c r="H166"/>
      <c r="L166"/>
      <c r="M166"/>
    </row>
    <row r="167" spans="1:13">
      <c r="A167"/>
      <c r="B167"/>
      <c r="C167"/>
      <c r="D167"/>
      <c r="E167"/>
      <c r="F167"/>
      <c r="G167"/>
      <c r="H167"/>
      <c r="L167"/>
      <c r="M167"/>
    </row>
    <row r="168" spans="1:13">
      <c r="A168"/>
      <c r="B168"/>
      <c r="C168"/>
      <c r="D168"/>
      <c r="E168"/>
      <c r="F168"/>
      <c r="G168"/>
      <c r="H168"/>
      <c r="L168"/>
      <c r="M168"/>
    </row>
    <row r="169" spans="1:13">
      <c r="L169"/>
      <c r="M169"/>
    </row>
    <row r="170" spans="1:13">
      <c r="L170"/>
      <c r="M170"/>
    </row>
    <row r="171" spans="1:13">
      <c r="L171"/>
      <c r="M171"/>
    </row>
    <row r="172" spans="1:13">
      <c r="L172"/>
      <c r="M172"/>
    </row>
    <row r="173" spans="1:13">
      <c r="L173"/>
      <c r="M173"/>
    </row>
    <row r="174" spans="1:13">
      <c r="L174"/>
      <c r="M174"/>
    </row>
    <row r="175" spans="1:13">
      <c r="L175"/>
      <c r="M175"/>
    </row>
    <row r="176" spans="1:13">
      <c r="L176"/>
      <c r="M176"/>
    </row>
    <row r="177" spans="12:13">
      <c r="L177"/>
      <c r="M177"/>
    </row>
    <row r="178" spans="12:13">
      <c r="L178"/>
      <c r="M178"/>
    </row>
    <row r="179" spans="12:13">
      <c r="L179"/>
      <c r="M179"/>
    </row>
    <row r="180" spans="12:13">
      <c r="L180"/>
      <c r="M180"/>
    </row>
    <row r="181" spans="12:13">
      <c r="L181"/>
      <c r="M181"/>
    </row>
    <row r="182" spans="12:13">
      <c r="L182"/>
      <c r="M182"/>
    </row>
    <row r="183" spans="12:13">
      <c r="L183"/>
      <c r="M183"/>
    </row>
    <row r="184" spans="12:13">
      <c r="L184"/>
      <c r="M184"/>
    </row>
    <row r="185" spans="12:13">
      <c r="L185"/>
      <c r="M185"/>
    </row>
    <row r="186" spans="12:13">
      <c r="L186"/>
      <c r="M186"/>
    </row>
    <row r="187" spans="12:13">
      <c r="L187"/>
      <c r="M187"/>
    </row>
    <row r="188" spans="12:13">
      <c r="L188"/>
      <c r="M188"/>
    </row>
    <row r="189" spans="12:13">
      <c r="L189"/>
      <c r="M189"/>
    </row>
    <row r="190" spans="12:13">
      <c r="L190"/>
      <c r="M190"/>
    </row>
    <row r="191" spans="12:13">
      <c r="L191"/>
      <c r="M191"/>
    </row>
    <row r="192" spans="12:13">
      <c r="L192"/>
      <c r="M192"/>
    </row>
    <row r="193" spans="12:13">
      <c r="L193"/>
      <c r="M193"/>
    </row>
    <row r="194" spans="12:13">
      <c r="L194"/>
      <c r="M194"/>
    </row>
    <row r="195" spans="12:13">
      <c r="L195"/>
      <c r="M195"/>
    </row>
    <row r="196" spans="12:13">
      <c r="L196"/>
      <c r="M196"/>
    </row>
    <row r="197" spans="12:13">
      <c r="L197"/>
      <c r="M197"/>
    </row>
    <row r="198" spans="12:13">
      <c r="L198"/>
      <c r="M198"/>
    </row>
    <row r="199" spans="12:13">
      <c r="L199"/>
      <c r="M199"/>
    </row>
    <row r="200" spans="12:13">
      <c r="L200"/>
      <c r="M200"/>
    </row>
    <row r="201" spans="12:13">
      <c r="L201"/>
      <c r="M201"/>
    </row>
    <row r="202" spans="12:13">
      <c r="L202"/>
      <c r="M202"/>
    </row>
  </sheetData>
  <mergeCells count="2">
    <mergeCell ref="A1:F1"/>
    <mergeCell ref="D2:F2"/>
  </mergeCells>
  <hyperlinks>
    <hyperlink ref="A11" r:id="rId1" xr:uid="{00000000-0004-0000-1400-000000000000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"/>
  <sheetViews>
    <sheetView workbookViewId="0">
      <selection activeCell="H25" sqref="H25"/>
    </sheetView>
  </sheetViews>
  <sheetFormatPr defaultRowHeight="14.5"/>
  <cols>
    <col min="1" max="1" width="21.453125" customWidth="1"/>
    <col min="2" max="2" width="14.54296875" style="26" customWidth="1"/>
    <col min="3" max="3" width="19.54296875" style="26" customWidth="1"/>
    <col min="4" max="4" width="12.7265625" style="27" customWidth="1"/>
    <col min="5" max="5" width="15.26953125" style="27" bestFit="1" customWidth="1"/>
    <col min="6" max="6" width="12.26953125" style="26" customWidth="1"/>
    <col min="7" max="7" width="13.453125" customWidth="1"/>
    <col min="8" max="8" width="12.26953125" bestFit="1" customWidth="1"/>
    <col min="9" max="9" width="9.54296875" customWidth="1"/>
    <col min="14" max="14" width="15.26953125" customWidth="1"/>
    <col min="15" max="15" width="16.7265625" customWidth="1"/>
    <col min="16" max="16" width="25.26953125" customWidth="1"/>
    <col min="17" max="17" width="26" bestFit="1" customWidth="1"/>
    <col min="19" max="19" width="13.26953125" customWidth="1"/>
    <col min="257" max="257" width="21.453125" customWidth="1"/>
    <col min="258" max="258" width="16.453125" customWidth="1"/>
    <col min="259" max="259" width="17.453125" customWidth="1"/>
    <col min="260" max="260" width="14" customWidth="1"/>
    <col min="261" max="261" width="13.54296875" customWidth="1"/>
    <col min="262" max="262" width="12.26953125" customWidth="1"/>
    <col min="263" max="263" width="12.1796875" customWidth="1"/>
    <col min="264" max="264" width="12.26953125" bestFit="1" customWidth="1"/>
    <col min="270" max="270" width="10.54296875" bestFit="1" customWidth="1"/>
    <col min="271" max="271" width="16.7265625" customWidth="1"/>
    <col min="272" max="272" width="27.7265625" customWidth="1"/>
    <col min="273" max="273" width="26" bestFit="1" customWidth="1"/>
    <col min="513" max="513" width="21.453125" customWidth="1"/>
    <col min="514" max="514" width="16.453125" customWidth="1"/>
    <col min="515" max="515" width="17.453125" customWidth="1"/>
    <col min="516" max="516" width="14" customWidth="1"/>
    <col min="517" max="517" width="13.54296875" customWidth="1"/>
    <col min="518" max="518" width="12.26953125" customWidth="1"/>
    <col min="519" max="519" width="12.1796875" customWidth="1"/>
    <col min="520" max="520" width="12.26953125" bestFit="1" customWidth="1"/>
    <col min="526" max="526" width="10.54296875" bestFit="1" customWidth="1"/>
    <col min="527" max="527" width="16.7265625" customWidth="1"/>
    <col min="528" max="528" width="27.7265625" customWidth="1"/>
    <col min="529" max="529" width="26" bestFit="1" customWidth="1"/>
    <col min="769" max="769" width="21.453125" customWidth="1"/>
    <col min="770" max="770" width="16.453125" customWidth="1"/>
    <col min="771" max="771" width="17.453125" customWidth="1"/>
    <col min="772" max="772" width="14" customWidth="1"/>
    <col min="773" max="773" width="13.54296875" customWidth="1"/>
    <col min="774" max="774" width="12.26953125" customWidth="1"/>
    <col min="775" max="775" width="12.1796875" customWidth="1"/>
    <col min="776" max="776" width="12.26953125" bestFit="1" customWidth="1"/>
    <col min="782" max="782" width="10.54296875" bestFit="1" customWidth="1"/>
    <col min="783" max="783" width="16.7265625" customWidth="1"/>
    <col min="784" max="784" width="27.7265625" customWidth="1"/>
    <col min="785" max="785" width="26" bestFit="1" customWidth="1"/>
    <col min="1025" max="1025" width="21.453125" customWidth="1"/>
    <col min="1026" max="1026" width="16.453125" customWidth="1"/>
    <col min="1027" max="1027" width="17.453125" customWidth="1"/>
    <col min="1028" max="1028" width="14" customWidth="1"/>
    <col min="1029" max="1029" width="13.54296875" customWidth="1"/>
    <col min="1030" max="1030" width="12.26953125" customWidth="1"/>
    <col min="1031" max="1031" width="12.1796875" customWidth="1"/>
    <col min="1032" max="1032" width="12.26953125" bestFit="1" customWidth="1"/>
    <col min="1038" max="1038" width="10.54296875" bestFit="1" customWidth="1"/>
    <col min="1039" max="1039" width="16.7265625" customWidth="1"/>
    <col min="1040" max="1040" width="27.7265625" customWidth="1"/>
    <col min="1041" max="1041" width="26" bestFit="1" customWidth="1"/>
    <col min="1281" max="1281" width="21.453125" customWidth="1"/>
    <col min="1282" max="1282" width="16.453125" customWidth="1"/>
    <col min="1283" max="1283" width="17.453125" customWidth="1"/>
    <col min="1284" max="1284" width="14" customWidth="1"/>
    <col min="1285" max="1285" width="13.54296875" customWidth="1"/>
    <col min="1286" max="1286" width="12.26953125" customWidth="1"/>
    <col min="1287" max="1287" width="12.1796875" customWidth="1"/>
    <col min="1288" max="1288" width="12.26953125" bestFit="1" customWidth="1"/>
    <col min="1294" max="1294" width="10.54296875" bestFit="1" customWidth="1"/>
    <col min="1295" max="1295" width="16.7265625" customWidth="1"/>
    <col min="1296" max="1296" width="27.7265625" customWidth="1"/>
    <col min="1297" max="1297" width="26" bestFit="1" customWidth="1"/>
    <col min="1537" max="1537" width="21.453125" customWidth="1"/>
    <col min="1538" max="1538" width="16.453125" customWidth="1"/>
    <col min="1539" max="1539" width="17.453125" customWidth="1"/>
    <col min="1540" max="1540" width="14" customWidth="1"/>
    <col min="1541" max="1541" width="13.54296875" customWidth="1"/>
    <col min="1542" max="1542" width="12.26953125" customWidth="1"/>
    <col min="1543" max="1543" width="12.1796875" customWidth="1"/>
    <col min="1544" max="1544" width="12.26953125" bestFit="1" customWidth="1"/>
    <col min="1550" max="1550" width="10.54296875" bestFit="1" customWidth="1"/>
    <col min="1551" max="1551" width="16.7265625" customWidth="1"/>
    <col min="1552" max="1552" width="27.7265625" customWidth="1"/>
    <col min="1553" max="1553" width="26" bestFit="1" customWidth="1"/>
    <col min="1793" max="1793" width="21.453125" customWidth="1"/>
    <col min="1794" max="1794" width="16.453125" customWidth="1"/>
    <col min="1795" max="1795" width="17.453125" customWidth="1"/>
    <col min="1796" max="1796" width="14" customWidth="1"/>
    <col min="1797" max="1797" width="13.54296875" customWidth="1"/>
    <col min="1798" max="1798" width="12.26953125" customWidth="1"/>
    <col min="1799" max="1799" width="12.1796875" customWidth="1"/>
    <col min="1800" max="1800" width="12.26953125" bestFit="1" customWidth="1"/>
    <col min="1806" max="1806" width="10.54296875" bestFit="1" customWidth="1"/>
    <col min="1807" max="1807" width="16.7265625" customWidth="1"/>
    <col min="1808" max="1808" width="27.7265625" customWidth="1"/>
    <col min="1809" max="1809" width="26" bestFit="1" customWidth="1"/>
    <col min="2049" max="2049" width="21.453125" customWidth="1"/>
    <col min="2050" max="2050" width="16.453125" customWidth="1"/>
    <col min="2051" max="2051" width="17.453125" customWidth="1"/>
    <col min="2052" max="2052" width="14" customWidth="1"/>
    <col min="2053" max="2053" width="13.54296875" customWidth="1"/>
    <col min="2054" max="2054" width="12.26953125" customWidth="1"/>
    <col min="2055" max="2055" width="12.1796875" customWidth="1"/>
    <col min="2056" max="2056" width="12.26953125" bestFit="1" customWidth="1"/>
    <col min="2062" max="2062" width="10.54296875" bestFit="1" customWidth="1"/>
    <col min="2063" max="2063" width="16.7265625" customWidth="1"/>
    <col min="2064" max="2064" width="27.7265625" customWidth="1"/>
    <col min="2065" max="2065" width="26" bestFit="1" customWidth="1"/>
    <col min="2305" max="2305" width="21.453125" customWidth="1"/>
    <col min="2306" max="2306" width="16.453125" customWidth="1"/>
    <col min="2307" max="2307" width="17.453125" customWidth="1"/>
    <col min="2308" max="2308" width="14" customWidth="1"/>
    <col min="2309" max="2309" width="13.54296875" customWidth="1"/>
    <col min="2310" max="2310" width="12.26953125" customWidth="1"/>
    <col min="2311" max="2311" width="12.1796875" customWidth="1"/>
    <col min="2312" max="2312" width="12.26953125" bestFit="1" customWidth="1"/>
    <col min="2318" max="2318" width="10.54296875" bestFit="1" customWidth="1"/>
    <col min="2319" max="2319" width="16.7265625" customWidth="1"/>
    <col min="2320" max="2320" width="27.7265625" customWidth="1"/>
    <col min="2321" max="2321" width="26" bestFit="1" customWidth="1"/>
    <col min="2561" max="2561" width="21.453125" customWidth="1"/>
    <col min="2562" max="2562" width="16.453125" customWidth="1"/>
    <col min="2563" max="2563" width="17.453125" customWidth="1"/>
    <col min="2564" max="2564" width="14" customWidth="1"/>
    <col min="2565" max="2565" width="13.54296875" customWidth="1"/>
    <col min="2566" max="2566" width="12.26953125" customWidth="1"/>
    <col min="2567" max="2567" width="12.1796875" customWidth="1"/>
    <col min="2568" max="2568" width="12.26953125" bestFit="1" customWidth="1"/>
    <col min="2574" max="2574" width="10.54296875" bestFit="1" customWidth="1"/>
    <col min="2575" max="2575" width="16.7265625" customWidth="1"/>
    <col min="2576" max="2576" width="27.7265625" customWidth="1"/>
    <col min="2577" max="2577" width="26" bestFit="1" customWidth="1"/>
    <col min="2817" max="2817" width="21.453125" customWidth="1"/>
    <col min="2818" max="2818" width="16.453125" customWidth="1"/>
    <col min="2819" max="2819" width="17.453125" customWidth="1"/>
    <col min="2820" max="2820" width="14" customWidth="1"/>
    <col min="2821" max="2821" width="13.54296875" customWidth="1"/>
    <col min="2822" max="2822" width="12.26953125" customWidth="1"/>
    <col min="2823" max="2823" width="12.1796875" customWidth="1"/>
    <col min="2824" max="2824" width="12.26953125" bestFit="1" customWidth="1"/>
    <col min="2830" max="2830" width="10.54296875" bestFit="1" customWidth="1"/>
    <col min="2831" max="2831" width="16.7265625" customWidth="1"/>
    <col min="2832" max="2832" width="27.7265625" customWidth="1"/>
    <col min="2833" max="2833" width="26" bestFit="1" customWidth="1"/>
    <col min="3073" max="3073" width="21.453125" customWidth="1"/>
    <col min="3074" max="3074" width="16.453125" customWidth="1"/>
    <col min="3075" max="3075" width="17.453125" customWidth="1"/>
    <col min="3076" max="3076" width="14" customWidth="1"/>
    <col min="3077" max="3077" width="13.54296875" customWidth="1"/>
    <col min="3078" max="3078" width="12.26953125" customWidth="1"/>
    <col min="3079" max="3079" width="12.1796875" customWidth="1"/>
    <col min="3080" max="3080" width="12.26953125" bestFit="1" customWidth="1"/>
    <col min="3086" max="3086" width="10.54296875" bestFit="1" customWidth="1"/>
    <col min="3087" max="3087" width="16.7265625" customWidth="1"/>
    <col min="3088" max="3088" width="27.7265625" customWidth="1"/>
    <col min="3089" max="3089" width="26" bestFit="1" customWidth="1"/>
    <col min="3329" max="3329" width="21.453125" customWidth="1"/>
    <col min="3330" max="3330" width="16.453125" customWidth="1"/>
    <col min="3331" max="3331" width="17.453125" customWidth="1"/>
    <col min="3332" max="3332" width="14" customWidth="1"/>
    <col min="3333" max="3333" width="13.54296875" customWidth="1"/>
    <col min="3334" max="3334" width="12.26953125" customWidth="1"/>
    <col min="3335" max="3335" width="12.1796875" customWidth="1"/>
    <col min="3336" max="3336" width="12.26953125" bestFit="1" customWidth="1"/>
    <col min="3342" max="3342" width="10.54296875" bestFit="1" customWidth="1"/>
    <col min="3343" max="3343" width="16.7265625" customWidth="1"/>
    <col min="3344" max="3344" width="27.7265625" customWidth="1"/>
    <col min="3345" max="3345" width="26" bestFit="1" customWidth="1"/>
    <col min="3585" max="3585" width="21.453125" customWidth="1"/>
    <col min="3586" max="3586" width="16.453125" customWidth="1"/>
    <col min="3587" max="3587" width="17.453125" customWidth="1"/>
    <col min="3588" max="3588" width="14" customWidth="1"/>
    <col min="3589" max="3589" width="13.54296875" customWidth="1"/>
    <col min="3590" max="3590" width="12.26953125" customWidth="1"/>
    <col min="3591" max="3591" width="12.1796875" customWidth="1"/>
    <col min="3592" max="3592" width="12.26953125" bestFit="1" customWidth="1"/>
    <col min="3598" max="3598" width="10.54296875" bestFit="1" customWidth="1"/>
    <col min="3599" max="3599" width="16.7265625" customWidth="1"/>
    <col min="3600" max="3600" width="27.7265625" customWidth="1"/>
    <col min="3601" max="3601" width="26" bestFit="1" customWidth="1"/>
    <col min="3841" max="3841" width="21.453125" customWidth="1"/>
    <col min="3842" max="3842" width="16.453125" customWidth="1"/>
    <col min="3843" max="3843" width="17.453125" customWidth="1"/>
    <col min="3844" max="3844" width="14" customWidth="1"/>
    <col min="3845" max="3845" width="13.54296875" customWidth="1"/>
    <col min="3846" max="3846" width="12.26953125" customWidth="1"/>
    <col min="3847" max="3847" width="12.1796875" customWidth="1"/>
    <col min="3848" max="3848" width="12.26953125" bestFit="1" customWidth="1"/>
    <col min="3854" max="3854" width="10.54296875" bestFit="1" customWidth="1"/>
    <col min="3855" max="3855" width="16.7265625" customWidth="1"/>
    <col min="3856" max="3856" width="27.7265625" customWidth="1"/>
    <col min="3857" max="3857" width="26" bestFit="1" customWidth="1"/>
    <col min="4097" max="4097" width="21.453125" customWidth="1"/>
    <col min="4098" max="4098" width="16.453125" customWidth="1"/>
    <col min="4099" max="4099" width="17.453125" customWidth="1"/>
    <col min="4100" max="4100" width="14" customWidth="1"/>
    <col min="4101" max="4101" width="13.54296875" customWidth="1"/>
    <col min="4102" max="4102" width="12.26953125" customWidth="1"/>
    <col min="4103" max="4103" width="12.1796875" customWidth="1"/>
    <col min="4104" max="4104" width="12.26953125" bestFit="1" customWidth="1"/>
    <col min="4110" max="4110" width="10.54296875" bestFit="1" customWidth="1"/>
    <col min="4111" max="4111" width="16.7265625" customWidth="1"/>
    <col min="4112" max="4112" width="27.7265625" customWidth="1"/>
    <col min="4113" max="4113" width="26" bestFit="1" customWidth="1"/>
    <col min="4353" max="4353" width="21.453125" customWidth="1"/>
    <col min="4354" max="4354" width="16.453125" customWidth="1"/>
    <col min="4355" max="4355" width="17.453125" customWidth="1"/>
    <col min="4356" max="4356" width="14" customWidth="1"/>
    <col min="4357" max="4357" width="13.54296875" customWidth="1"/>
    <col min="4358" max="4358" width="12.26953125" customWidth="1"/>
    <col min="4359" max="4359" width="12.1796875" customWidth="1"/>
    <col min="4360" max="4360" width="12.26953125" bestFit="1" customWidth="1"/>
    <col min="4366" max="4366" width="10.54296875" bestFit="1" customWidth="1"/>
    <col min="4367" max="4367" width="16.7265625" customWidth="1"/>
    <col min="4368" max="4368" width="27.7265625" customWidth="1"/>
    <col min="4369" max="4369" width="26" bestFit="1" customWidth="1"/>
    <col min="4609" max="4609" width="21.453125" customWidth="1"/>
    <col min="4610" max="4610" width="16.453125" customWidth="1"/>
    <col min="4611" max="4611" width="17.453125" customWidth="1"/>
    <col min="4612" max="4612" width="14" customWidth="1"/>
    <col min="4613" max="4613" width="13.54296875" customWidth="1"/>
    <col min="4614" max="4614" width="12.26953125" customWidth="1"/>
    <col min="4615" max="4615" width="12.1796875" customWidth="1"/>
    <col min="4616" max="4616" width="12.26953125" bestFit="1" customWidth="1"/>
    <col min="4622" max="4622" width="10.54296875" bestFit="1" customWidth="1"/>
    <col min="4623" max="4623" width="16.7265625" customWidth="1"/>
    <col min="4624" max="4624" width="27.7265625" customWidth="1"/>
    <col min="4625" max="4625" width="26" bestFit="1" customWidth="1"/>
    <col min="4865" max="4865" width="21.453125" customWidth="1"/>
    <col min="4866" max="4866" width="16.453125" customWidth="1"/>
    <col min="4867" max="4867" width="17.453125" customWidth="1"/>
    <col min="4868" max="4868" width="14" customWidth="1"/>
    <col min="4869" max="4869" width="13.54296875" customWidth="1"/>
    <col min="4870" max="4870" width="12.26953125" customWidth="1"/>
    <col min="4871" max="4871" width="12.1796875" customWidth="1"/>
    <col min="4872" max="4872" width="12.26953125" bestFit="1" customWidth="1"/>
    <col min="4878" max="4878" width="10.54296875" bestFit="1" customWidth="1"/>
    <col min="4879" max="4879" width="16.7265625" customWidth="1"/>
    <col min="4880" max="4880" width="27.7265625" customWidth="1"/>
    <col min="4881" max="4881" width="26" bestFit="1" customWidth="1"/>
    <col min="5121" max="5121" width="21.453125" customWidth="1"/>
    <col min="5122" max="5122" width="16.453125" customWidth="1"/>
    <col min="5123" max="5123" width="17.453125" customWidth="1"/>
    <col min="5124" max="5124" width="14" customWidth="1"/>
    <col min="5125" max="5125" width="13.54296875" customWidth="1"/>
    <col min="5126" max="5126" width="12.26953125" customWidth="1"/>
    <col min="5127" max="5127" width="12.1796875" customWidth="1"/>
    <col min="5128" max="5128" width="12.26953125" bestFit="1" customWidth="1"/>
    <col min="5134" max="5134" width="10.54296875" bestFit="1" customWidth="1"/>
    <col min="5135" max="5135" width="16.7265625" customWidth="1"/>
    <col min="5136" max="5136" width="27.7265625" customWidth="1"/>
    <col min="5137" max="5137" width="26" bestFit="1" customWidth="1"/>
    <col min="5377" max="5377" width="21.453125" customWidth="1"/>
    <col min="5378" max="5378" width="16.453125" customWidth="1"/>
    <col min="5379" max="5379" width="17.453125" customWidth="1"/>
    <col min="5380" max="5380" width="14" customWidth="1"/>
    <col min="5381" max="5381" width="13.54296875" customWidth="1"/>
    <col min="5382" max="5382" width="12.26953125" customWidth="1"/>
    <col min="5383" max="5383" width="12.1796875" customWidth="1"/>
    <col min="5384" max="5384" width="12.26953125" bestFit="1" customWidth="1"/>
    <col min="5390" max="5390" width="10.54296875" bestFit="1" customWidth="1"/>
    <col min="5391" max="5391" width="16.7265625" customWidth="1"/>
    <col min="5392" max="5392" width="27.7265625" customWidth="1"/>
    <col min="5393" max="5393" width="26" bestFit="1" customWidth="1"/>
    <col min="5633" max="5633" width="21.453125" customWidth="1"/>
    <col min="5634" max="5634" width="16.453125" customWidth="1"/>
    <col min="5635" max="5635" width="17.453125" customWidth="1"/>
    <col min="5636" max="5636" width="14" customWidth="1"/>
    <col min="5637" max="5637" width="13.54296875" customWidth="1"/>
    <col min="5638" max="5638" width="12.26953125" customWidth="1"/>
    <col min="5639" max="5639" width="12.1796875" customWidth="1"/>
    <col min="5640" max="5640" width="12.26953125" bestFit="1" customWidth="1"/>
    <col min="5646" max="5646" width="10.54296875" bestFit="1" customWidth="1"/>
    <col min="5647" max="5647" width="16.7265625" customWidth="1"/>
    <col min="5648" max="5648" width="27.7265625" customWidth="1"/>
    <col min="5649" max="5649" width="26" bestFit="1" customWidth="1"/>
    <col min="5889" max="5889" width="21.453125" customWidth="1"/>
    <col min="5890" max="5890" width="16.453125" customWidth="1"/>
    <col min="5891" max="5891" width="17.453125" customWidth="1"/>
    <col min="5892" max="5892" width="14" customWidth="1"/>
    <col min="5893" max="5893" width="13.54296875" customWidth="1"/>
    <col min="5894" max="5894" width="12.26953125" customWidth="1"/>
    <col min="5895" max="5895" width="12.1796875" customWidth="1"/>
    <col min="5896" max="5896" width="12.26953125" bestFit="1" customWidth="1"/>
    <col min="5902" max="5902" width="10.54296875" bestFit="1" customWidth="1"/>
    <col min="5903" max="5903" width="16.7265625" customWidth="1"/>
    <col min="5904" max="5904" width="27.7265625" customWidth="1"/>
    <col min="5905" max="5905" width="26" bestFit="1" customWidth="1"/>
    <col min="6145" max="6145" width="21.453125" customWidth="1"/>
    <col min="6146" max="6146" width="16.453125" customWidth="1"/>
    <col min="6147" max="6147" width="17.453125" customWidth="1"/>
    <col min="6148" max="6148" width="14" customWidth="1"/>
    <col min="6149" max="6149" width="13.54296875" customWidth="1"/>
    <col min="6150" max="6150" width="12.26953125" customWidth="1"/>
    <col min="6151" max="6151" width="12.1796875" customWidth="1"/>
    <col min="6152" max="6152" width="12.26953125" bestFit="1" customWidth="1"/>
    <col min="6158" max="6158" width="10.54296875" bestFit="1" customWidth="1"/>
    <col min="6159" max="6159" width="16.7265625" customWidth="1"/>
    <col min="6160" max="6160" width="27.7265625" customWidth="1"/>
    <col min="6161" max="6161" width="26" bestFit="1" customWidth="1"/>
    <col min="6401" max="6401" width="21.453125" customWidth="1"/>
    <col min="6402" max="6402" width="16.453125" customWidth="1"/>
    <col min="6403" max="6403" width="17.453125" customWidth="1"/>
    <col min="6404" max="6404" width="14" customWidth="1"/>
    <col min="6405" max="6405" width="13.54296875" customWidth="1"/>
    <col min="6406" max="6406" width="12.26953125" customWidth="1"/>
    <col min="6407" max="6407" width="12.1796875" customWidth="1"/>
    <col min="6408" max="6408" width="12.26953125" bestFit="1" customWidth="1"/>
    <col min="6414" max="6414" width="10.54296875" bestFit="1" customWidth="1"/>
    <col min="6415" max="6415" width="16.7265625" customWidth="1"/>
    <col min="6416" max="6416" width="27.7265625" customWidth="1"/>
    <col min="6417" max="6417" width="26" bestFit="1" customWidth="1"/>
    <col min="6657" max="6657" width="21.453125" customWidth="1"/>
    <col min="6658" max="6658" width="16.453125" customWidth="1"/>
    <col min="6659" max="6659" width="17.453125" customWidth="1"/>
    <col min="6660" max="6660" width="14" customWidth="1"/>
    <col min="6661" max="6661" width="13.54296875" customWidth="1"/>
    <col min="6662" max="6662" width="12.26953125" customWidth="1"/>
    <col min="6663" max="6663" width="12.1796875" customWidth="1"/>
    <col min="6664" max="6664" width="12.26953125" bestFit="1" customWidth="1"/>
    <col min="6670" max="6670" width="10.54296875" bestFit="1" customWidth="1"/>
    <col min="6671" max="6671" width="16.7265625" customWidth="1"/>
    <col min="6672" max="6672" width="27.7265625" customWidth="1"/>
    <col min="6673" max="6673" width="26" bestFit="1" customWidth="1"/>
    <col min="6913" max="6913" width="21.453125" customWidth="1"/>
    <col min="6914" max="6914" width="16.453125" customWidth="1"/>
    <col min="6915" max="6915" width="17.453125" customWidth="1"/>
    <col min="6916" max="6916" width="14" customWidth="1"/>
    <col min="6917" max="6917" width="13.54296875" customWidth="1"/>
    <col min="6918" max="6918" width="12.26953125" customWidth="1"/>
    <col min="6919" max="6919" width="12.1796875" customWidth="1"/>
    <col min="6920" max="6920" width="12.26953125" bestFit="1" customWidth="1"/>
    <col min="6926" max="6926" width="10.54296875" bestFit="1" customWidth="1"/>
    <col min="6927" max="6927" width="16.7265625" customWidth="1"/>
    <col min="6928" max="6928" width="27.7265625" customWidth="1"/>
    <col min="6929" max="6929" width="26" bestFit="1" customWidth="1"/>
    <col min="7169" max="7169" width="21.453125" customWidth="1"/>
    <col min="7170" max="7170" width="16.453125" customWidth="1"/>
    <col min="7171" max="7171" width="17.453125" customWidth="1"/>
    <col min="7172" max="7172" width="14" customWidth="1"/>
    <col min="7173" max="7173" width="13.54296875" customWidth="1"/>
    <col min="7174" max="7174" width="12.26953125" customWidth="1"/>
    <col min="7175" max="7175" width="12.1796875" customWidth="1"/>
    <col min="7176" max="7176" width="12.26953125" bestFit="1" customWidth="1"/>
    <col min="7182" max="7182" width="10.54296875" bestFit="1" customWidth="1"/>
    <col min="7183" max="7183" width="16.7265625" customWidth="1"/>
    <col min="7184" max="7184" width="27.7265625" customWidth="1"/>
    <col min="7185" max="7185" width="26" bestFit="1" customWidth="1"/>
    <col min="7425" max="7425" width="21.453125" customWidth="1"/>
    <col min="7426" max="7426" width="16.453125" customWidth="1"/>
    <col min="7427" max="7427" width="17.453125" customWidth="1"/>
    <col min="7428" max="7428" width="14" customWidth="1"/>
    <col min="7429" max="7429" width="13.54296875" customWidth="1"/>
    <col min="7430" max="7430" width="12.26953125" customWidth="1"/>
    <col min="7431" max="7431" width="12.1796875" customWidth="1"/>
    <col min="7432" max="7432" width="12.26953125" bestFit="1" customWidth="1"/>
    <col min="7438" max="7438" width="10.54296875" bestFit="1" customWidth="1"/>
    <col min="7439" max="7439" width="16.7265625" customWidth="1"/>
    <col min="7440" max="7440" width="27.7265625" customWidth="1"/>
    <col min="7441" max="7441" width="26" bestFit="1" customWidth="1"/>
    <col min="7681" max="7681" width="21.453125" customWidth="1"/>
    <col min="7682" max="7682" width="16.453125" customWidth="1"/>
    <col min="7683" max="7683" width="17.453125" customWidth="1"/>
    <col min="7684" max="7684" width="14" customWidth="1"/>
    <col min="7685" max="7685" width="13.54296875" customWidth="1"/>
    <col min="7686" max="7686" width="12.26953125" customWidth="1"/>
    <col min="7687" max="7687" width="12.1796875" customWidth="1"/>
    <col min="7688" max="7688" width="12.26953125" bestFit="1" customWidth="1"/>
    <col min="7694" max="7694" width="10.54296875" bestFit="1" customWidth="1"/>
    <col min="7695" max="7695" width="16.7265625" customWidth="1"/>
    <col min="7696" max="7696" width="27.7265625" customWidth="1"/>
    <col min="7697" max="7697" width="26" bestFit="1" customWidth="1"/>
    <col min="7937" max="7937" width="21.453125" customWidth="1"/>
    <col min="7938" max="7938" width="16.453125" customWidth="1"/>
    <col min="7939" max="7939" width="17.453125" customWidth="1"/>
    <col min="7940" max="7940" width="14" customWidth="1"/>
    <col min="7941" max="7941" width="13.54296875" customWidth="1"/>
    <col min="7942" max="7942" width="12.26953125" customWidth="1"/>
    <col min="7943" max="7943" width="12.1796875" customWidth="1"/>
    <col min="7944" max="7944" width="12.26953125" bestFit="1" customWidth="1"/>
    <col min="7950" max="7950" width="10.54296875" bestFit="1" customWidth="1"/>
    <col min="7951" max="7951" width="16.7265625" customWidth="1"/>
    <col min="7952" max="7952" width="27.7265625" customWidth="1"/>
    <col min="7953" max="7953" width="26" bestFit="1" customWidth="1"/>
    <col min="8193" max="8193" width="21.453125" customWidth="1"/>
    <col min="8194" max="8194" width="16.453125" customWidth="1"/>
    <col min="8195" max="8195" width="17.453125" customWidth="1"/>
    <col min="8196" max="8196" width="14" customWidth="1"/>
    <col min="8197" max="8197" width="13.54296875" customWidth="1"/>
    <col min="8198" max="8198" width="12.26953125" customWidth="1"/>
    <col min="8199" max="8199" width="12.1796875" customWidth="1"/>
    <col min="8200" max="8200" width="12.26953125" bestFit="1" customWidth="1"/>
    <col min="8206" max="8206" width="10.54296875" bestFit="1" customWidth="1"/>
    <col min="8207" max="8207" width="16.7265625" customWidth="1"/>
    <col min="8208" max="8208" width="27.7265625" customWidth="1"/>
    <col min="8209" max="8209" width="26" bestFit="1" customWidth="1"/>
    <col min="8449" max="8449" width="21.453125" customWidth="1"/>
    <col min="8450" max="8450" width="16.453125" customWidth="1"/>
    <col min="8451" max="8451" width="17.453125" customWidth="1"/>
    <col min="8452" max="8452" width="14" customWidth="1"/>
    <col min="8453" max="8453" width="13.54296875" customWidth="1"/>
    <col min="8454" max="8454" width="12.26953125" customWidth="1"/>
    <col min="8455" max="8455" width="12.1796875" customWidth="1"/>
    <col min="8456" max="8456" width="12.26953125" bestFit="1" customWidth="1"/>
    <col min="8462" max="8462" width="10.54296875" bestFit="1" customWidth="1"/>
    <col min="8463" max="8463" width="16.7265625" customWidth="1"/>
    <col min="8464" max="8464" width="27.7265625" customWidth="1"/>
    <col min="8465" max="8465" width="26" bestFit="1" customWidth="1"/>
    <col min="8705" max="8705" width="21.453125" customWidth="1"/>
    <col min="8706" max="8706" width="16.453125" customWidth="1"/>
    <col min="8707" max="8707" width="17.453125" customWidth="1"/>
    <col min="8708" max="8708" width="14" customWidth="1"/>
    <col min="8709" max="8709" width="13.54296875" customWidth="1"/>
    <col min="8710" max="8710" width="12.26953125" customWidth="1"/>
    <col min="8711" max="8711" width="12.1796875" customWidth="1"/>
    <col min="8712" max="8712" width="12.26953125" bestFit="1" customWidth="1"/>
    <col min="8718" max="8718" width="10.54296875" bestFit="1" customWidth="1"/>
    <col min="8719" max="8719" width="16.7265625" customWidth="1"/>
    <col min="8720" max="8720" width="27.7265625" customWidth="1"/>
    <col min="8721" max="8721" width="26" bestFit="1" customWidth="1"/>
    <col min="8961" max="8961" width="21.453125" customWidth="1"/>
    <col min="8962" max="8962" width="16.453125" customWidth="1"/>
    <col min="8963" max="8963" width="17.453125" customWidth="1"/>
    <col min="8964" max="8964" width="14" customWidth="1"/>
    <col min="8965" max="8965" width="13.54296875" customWidth="1"/>
    <col min="8966" max="8966" width="12.26953125" customWidth="1"/>
    <col min="8967" max="8967" width="12.1796875" customWidth="1"/>
    <col min="8968" max="8968" width="12.26953125" bestFit="1" customWidth="1"/>
    <col min="8974" max="8974" width="10.54296875" bestFit="1" customWidth="1"/>
    <col min="8975" max="8975" width="16.7265625" customWidth="1"/>
    <col min="8976" max="8976" width="27.7265625" customWidth="1"/>
    <col min="8977" max="8977" width="26" bestFit="1" customWidth="1"/>
    <col min="9217" max="9217" width="21.453125" customWidth="1"/>
    <col min="9218" max="9218" width="16.453125" customWidth="1"/>
    <col min="9219" max="9219" width="17.453125" customWidth="1"/>
    <col min="9220" max="9220" width="14" customWidth="1"/>
    <col min="9221" max="9221" width="13.54296875" customWidth="1"/>
    <col min="9222" max="9222" width="12.26953125" customWidth="1"/>
    <col min="9223" max="9223" width="12.1796875" customWidth="1"/>
    <col min="9224" max="9224" width="12.26953125" bestFit="1" customWidth="1"/>
    <col min="9230" max="9230" width="10.54296875" bestFit="1" customWidth="1"/>
    <col min="9231" max="9231" width="16.7265625" customWidth="1"/>
    <col min="9232" max="9232" width="27.7265625" customWidth="1"/>
    <col min="9233" max="9233" width="26" bestFit="1" customWidth="1"/>
    <col min="9473" max="9473" width="21.453125" customWidth="1"/>
    <col min="9474" max="9474" width="16.453125" customWidth="1"/>
    <col min="9475" max="9475" width="17.453125" customWidth="1"/>
    <col min="9476" max="9476" width="14" customWidth="1"/>
    <col min="9477" max="9477" width="13.54296875" customWidth="1"/>
    <col min="9478" max="9478" width="12.26953125" customWidth="1"/>
    <col min="9479" max="9479" width="12.1796875" customWidth="1"/>
    <col min="9480" max="9480" width="12.26953125" bestFit="1" customWidth="1"/>
    <col min="9486" max="9486" width="10.54296875" bestFit="1" customWidth="1"/>
    <col min="9487" max="9487" width="16.7265625" customWidth="1"/>
    <col min="9488" max="9488" width="27.7265625" customWidth="1"/>
    <col min="9489" max="9489" width="26" bestFit="1" customWidth="1"/>
    <col min="9729" max="9729" width="21.453125" customWidth="1"/>
    <col min="9730" max="9730" width="16.453125" customWidth="1"/>
    <col min="9731" max="9731" width="17.453125" customWidth="1"/>
    <col min="9732" max="9732" width="14" customWidth="1"/>
    <col min="9733" max="9733" width="13.54296875" customWidth="1"/>
    <col min="9734" max="9734" width="12.26953125" customWidth="1"/>
    <col min="9735" max="9735" width="12.1796875" customWidth="1"/>
    <col min="9736" max="9736" width="12.26953125" bestFit="1" customWidth="1"/>
    <col min="9742" max="9742" width="10.54296875" bestFit="1" customWidth="1"/>
    <col min="9743" max="9743" width="16.7265625" customWidth="1"/>
    <col min="9744" max="9744" width="27.7265625" customWidth="1"/>
    <col min="9745" max="9745" width="26" bestFit="1" customWidth="1"/>
    <col min="9985" max="9985" width="21.453125" customWidth="1"/>
    <col min="9986" max="9986" width="16.453125" customWidth="1"/>
    <col min="9987" max="9987" width="17.453125" customWidth="1"/>
    <col min="9988" max="9988" width="14" customWidth="1"/>
    <col min="9989" max="9989" width="13.54296875" customWidth="1"/>
    <col min="9990" max="9990" width="12.26953125" customWidth="1"/>
    <col min="9991" max="9991" width="12.1796875" customWidth="1"/>
    <col min="9992" max="9992" width="12.26953125" bestFit="1" customWidth="1"/>
    <col min="9998" max="9998" width="10.54296875" bestFit="1" customWidth="1"/>
    <col min="9999" max="9999" width="16.7265625" customWidth="1"/>
    <col min="10000" max="10000" width="27.7265625" customWidth="1"/>
    <col min="10001" max="10001" width="26" bestFit="1" customWidth="1"/>
    <col min="10241" max="10241" width="21.453125" customWidth="1"/>
    <col min="10242" max="10242" width="16.453125" customWidth="1"/>
    <col min="10243" max="10243" width="17.453125" customWidth="1"/>
    <col min="10244" max="10244" width="14" customWidth="1"/>
    <col min="10245" max="10245" width="13.54296875" customWidth="1"/>
    <col min="10246" max="10246" width="12.26953125" customWidth="1"/>
    <col min="10247" max="10247" width="12.1796875" customWidth="1"/>
    <col min="10248" max="10248" width="12.26953125" bestFit="1" customWidth="1"/>
    <col min="10254" max="10254" width="10.54296875" bestFit="1" customWidth="1"/>
    <col min="10255" max="10255" width="16.7265625" customWidth="1"/>
    <col min="10256" max="10256" width="27.7265625" customWidth="1"/>
    <col min="10257" max="10257" width="26" bestFit="1" customWidth="1"/>
    <col min="10497" max="10497" width="21.453125" customWidth="1"/>
    <col min="10498" max="10498" width="16.453125" customWidth="1"/>
    <col min="10499" max="10499" width="17.453125" customWidth="1"/>
    <col min="10500" max="10500" width="14" customWidth="1"/>
    <col min="10501" max="10501" width="13.54296875" customWidth="1"/>
    <col min="10502" max="10502" width="12.26953125" customWidth="1"/>
    <col min="10503" max="10503" width="12.1796875" customWidth="1"/>
    <col min="10504" max="10504" width="12.26953125" bestFit="1" customWidth="1"/>
    <col min="10510" max="10510" width="10.54296875" bestFit="1" customWidth="1"/>
    <col min="10511" max="10511" width="16.7265625" customWidth="1"/>
    <col min="10512" max="10512" width="27.7265625" customWidth="1"/>
    <col min="10513" max="10513" width="26" bestFit="1" customWidth="1"/>
    <col min="10753" max="10753" width="21.453125" customWidth="1"/>
    <col min="10754" max="10754" width="16.453125" customWidth="1"/>
    <col min="10755" max="10755" width="17.453125" customWidth="1"/>
    <col min="10756" max="10756" width="14" customWidth="1"/>
    <col min="10757" max="10757" width="13.54296875" customWidth="1"/>
    <col min="10758" max="10758" width="12.26953125" customWidth="1"/>
    <col min="10759" max="10759" width="12.1796875" customWidth="1"/>
    <col min="10760" max="10760" width="12.26953125" bestFit="1" customWidth="1"/>
    <col min="10766" max="10766" width="10.54296875" bestFit="1" customWidth="1"/>
    <col min="10767" max="10767" width="16.7265625" customWidth="1"/>
    <col min="10768" max="10768" width="27.7265625" customWidth="1"/>
    <col min="10769" max="10769" width="26" bestFit="1" customWidth="1"/>
    <col min="11009" max="11009" width="21.453125" customWidth="1"/>
    <col min="11010" max="11010" width="16.453125" customWidth="1"/>
    <col min="11011" max="11011" width="17.453125" customWidth="1"/>
    <col min="11012" max="11012" width="14" customWidth="1"/>
    <col min="11013" max="11013" width="13.54296875" customWidth="1"/>
    <col min="11014" max="11014" width="12.26953125" customWidth="1"/>
    <col min="11015" max="11015" width="12.1796875" customWidth="1"/>
    <col min="11016" max="11016" width="12.26953125" bestFit="1" customWidth="1"/>
    <col min="11022" max="11022" width="10.54296875" bestFit="1" customWidth="1"/>
    <col min="11023" max="11023" width="16.7265625" customWidth="1"/>
    <col min="11024" max="11024" width="27.7265625" customWidth="1"/>
    <col min="11025" max="11025" width="26" bestFit="1" customWidth="1"/>
    <col min="11265" max="11265" width="21.453125" customWidth="1"/>
    <col min="11266" max="11266" width="16.453125" customWidth="1"/>
    <col min="11267" max="11267" width="17.453125" customWidth="1"/>
    <col min="11268" max="11268" width="14" customWidth="1"/>
    <col min="11269" max="11269" width="13.54296875" customWidth="1"/>
    <col min="11270" max="11270" width="12.26953125" customWidth="1"/>
    <col min="11271" max="11271" width="12.1796875" customWidth="1"/>
    <col min="11272" max="11272" width="12.26953125" bestFit="1" customWidth="1"/>
    <col min="11278" max="11278" width="10.54296875" bestFit="1" customWidth="1"/>
    <col min="11279" max="11279" width="16.7265625" customWidth="1"/>
    <col min="11280" max="11280" width="27.7265625" customWidth="1"/>
    <col min="11281" max="11281" width="26" bestFit="1" customWidth="1"/>
    <col min="11521" max="11521" width="21.453125" customWidth="1"/>
    <col min="11522" max="11522" width="16.453125" customWidth="1"/>
    <col min="11523" max="11523" width="17.453125" customWidth="1"/>
    <col min="11524" max="11524" width="14" customWidth="1"/>
    <col min="11525" max="11525" width="13.54296875" customWidth="1"/>
    <col min="11526" max="11526" width="12.26953125" customWidth="1"/>
    <col min="11527" max="11527" width="12.1796875" customWidth="1"/>
    <col min="11528" max="11528" width="12.26953125" bestFit="1" customWidth="1"/>
    <col min="11534" max="11534" width="10.54296875" bestFit="1" customWidth="1"/>
    <col min="11535" max="11535" width="16.7265625" customWidth="1"/>
    <col min="11536" max="11536" width="27.7265625" customWidth="1"/>
    <col min="11537" max="11537" width="26" bestFit="1" customWidth="1"/>
    <col min="11777" max="11777" width="21.453125" customWidth="1"/>
    <col min="11778" max="11778" width="16.453125" customWidth="1"/>
    <col min="11779" max="11779" width="17.453125" customWidth="1"/>
    <col min="11780" max="11780" width="14" customWidth="1"/>
    <col min="11781" max="11781" width="13.54296875" customWidth="1"/>
    <col min="11782" max="11782" width="12.26953125" customWidth="1"/>
    <col min="11783" max="11783" width="12.1796875" customWidth="1"/>
    <col min="11784" max="11784" width="12.26953125" bestFit="1" customWidth="1"/>
    <col min="11790" max="11790" width="10.54296875" bestFit="1" customWidth="1"/>
    <col min="11791" max="11791" width="16.7265625" customWidth="1"/>
    <col min="11792" max="11792" width="27.7265625" customWidth="1"/>
    <col min="11793" max="11793" width="26" bestFit="1" customWidth="1"/>
    <col min="12033" max="12033" width="21.453125" customWidth="1"/>
    <col min="12034" max="12034" width="16.453125" customWidth="1"/>
    <col min="12035" max="12035" width="17.453125" customWidth="1"/>
    <col min="12036" max="12036" width="14" customWidth="1"/>
    <col min="12037" max="12037" width="13.54296875" customWidth="1"/>
    <col min="12038" max="12038" width="12.26953125" customWidth="1"/>
    <col min="12039" max="12039" width="12.1796875" customWidth="1"/>
    <col min="12040" max="12040" width="12.26953125" bestFit="1" customWidth="1"/>
    <col min="12046" max="12046" width="10.54296875" bestFit="1" customWidth="1"/>
    <col min="12047" max="12047" width="16.7265625" customWidth="1"/>
    <col min="12048" max="12048" width="27.7265625" customWidth="1"/>
    <col min="12049" max="12049" width="26" bestFit="1" customWidth="1"/>
    <col min="12289" max="12289" width="21.453125" customWidth="1"/>
    <col min="12290" max="12290" width="16.453125" customWidth="1"/>
    <col min="12291" max="12291" width="17.453125" customWidth="1"/>
    <col min="12292" max="12292" width="14" customWidth="1"/>
    <col min="12293" max="12293" width="13.54296875" customWidth="1"/>
    <col min="12294" max="12294" width="12.26953125" customWidth="1"/>
    <col min="12295" max="12295" width="12.1796875" customWidth="1"/>
    <col min="12296" max="12296" width="12.26953125" bestFit="1" customWidth="1"/>
    <col min="12302" max="12302" width="10.54296875" bestFit="1" customWidth="1"/>
    <col min="12303" max="12303" width="16.7265625" customWidth="1"/>
    <col min="12304" max="12304" width="27.7265625" customWidth="1"/>
    <col min="12305" max="12305" width="26" bestFit="1" customWidth="1"/>
    <col min="12545" max="12545" width="21.453125" customWidth="1"/>
    <col min="12546" max="12546" width="16.453125" customWidth="1"/>
    <col min="12547" max="12547" width="17.453125" customWidth="1"/>
    <col min="12548" max="12548" width="14" customWidth="1"/>
    <col min="12549" max="12549" width="13.54296875" customWidth="1"/>
    <col min="12550" max="12550" width="12.26953125" customWidth="1"/>
    <col min="12551" max="12551" width="12.1796875" customWidth="1"/>
    <col min="12552" max="12552" width="12.26953125" bestFit="1" customWidth="1"/>
    <col min="12558" max="12558" width="10.54296875" bestFit="1" customWidth="1"/>
    <col min="12559" max="12559" width="16.7265625" customWidth="1"/>
    <col min="12560" max="12560" width="27.7265625" customWidth="1"/>
    <col min="12561" max="12561" width="26" bestFit="1" customWidth="1"/>
    <col min="12801" max="12801" width="21.453125" customWidth="1"/>
    <col min="12802" max="12802" width="16.453125" customWidth="1"/>
    <col min="12803" max="12803" width="17.453125" customWidth="1"/>
    <col min="12804" max="12804" width="14" customWidth="1"/>
    <col min="12805" max="12805" width="13.54296875" customWidth="1"/>
    <col min="12806" max="12806" width="12.26953125" customWidth="1"/>
    <col min="12807" max="12807" width="12.1796875" customWidth="1"/>
    <col min="12808" max="12808" width="12.26953125" bestFit="1" customWidth="1"/>
    <col min="12814" max="12814" width="10.54296875" bestFit="1" customWidth="1"/>
    <col min="12815" max="12815" width="16.7265625" customWidth="1"/>
    <col min="12816" max="12816" width="27.7265625" customWidth="1"/>
    <col min="12817" max="12817" width="26" bestFit="1" customWidth="1"/>
    <col min="13057" max="13057" width="21.453125" customWidth="1"/>
    <col min="13058" max="13058" width="16.453125" customWidth="1"/>
    <col min="13059" max="13059" width="17.453125" customWidth="1"/>
    <col min="13060" max="13060" width="14" customWidth="1"/>
    <col min="13061" max="13061" width="13.54296875" customWidth="1"/>
    <col min="13062" max="13062" width="12.26953125" customWidth="1"/>
    <col min="13063" max="13063" width="12.1796875" customWidth="1"/>
    <col min="13064" max="13064" width="12.26953125" bestFit="1" customWidth="1"/>
    <col min="13070" max="13070" width="10.54296875" bestFit="1" customWidth="1"/>
    <col min="13071" max="13071" width="16.7265625" customWidth="1"/>
    <col min="13072" max="13072" width="27.7265625" customWidth="1"/>
    <col min="13073" max="13073" width="26" bestFit="1" customWidth="1"/>
    <col min="13313" max="13313" width="21.453125" customWidth="1"/>
    <col min="13314" max="13314" width="16.453125" customWidth="1"/>
    <col min="13315" max="13315" width="17.453125" customWidth="1"/>
    <col min="13316" max="13316" width="14" customWidth="1"/>
    <col min="13317" max="13317" width="13.54296875" customWidth="1"/>
    <col min="13318" max="13318" width="12.26953125" customWidth="1"/>
    <col min="13319" max="13319" width="12.1796875" customWidth="1"/>
    <col min="13320" max="13320" width="12.26953125" bestFit="1" customWidth="1"/>
    <col min="13326" max="13326" width="10.54296875" bestFit="1" customWidth="1"/>
    <col min="13327" max="13327" width="16.7265625" customWidth="1"/>
    <col min="13328" max="13328" width="27.7265625" customWidth="1"/>
    <col min="13329" max="13329" width="26" bestFit="1" customWidth="1"/>
    <col min="13569" max="13569" width="21.453125" customWidth="1"/>
    <col min="13570" max="13570" width="16.453125" customWidth="1"/>
    <col min="13571" max="13571" width="17.453125" customWidth="1"/>
    <col min="13572" max="13572" width="14" customWidth="1"/>
    <col min="13573" max="13573" width="13.54296875" customWidth="1"/>
    <col min="13574" max="13574" width="12.26953125" customWidth="1"/>
    <col min="13575" max="13575" width="12.1796875" customWidth="1"/>
    <col min="13576" max="13576" width="12.26953125" bestFit="1" customWidth="1"/>
    <col min="13582" max="13582" width="10.54296875" bestFit="1" customWidth="1"/>
    <col min="13583" max="13583" width="16.7265625" customWidth="1"/>
    <col min="13584" max="13584" width="27.7265625" customWidth="1"/>
    <col min="13585" max="13585" width="26" bestFit="1" customWidth="1"/>
    <col min="13825" max="13825" width="21.453125" customWidth="1"/>
    <col min="13826" max="13826" width="16.453125" customWidth="1"/>
    <col min="13827" max="13827" width="17.453125" customWidth="1"/>
    <col min="13828" max="13828" width="14" customWidth="1"/>
    <col min="13829" max="13829" width="13.54296875" customWidth="1"/>
    <col min="13830" max="13830" width="12.26953125" customWidth="1"/>
    <col min="13831" max="13831" width="12.1796875" customWidth="1"/>
    <col min="13832" max="13832" width="12.26953125" bestFit="1" customWidth="1"/>
    <col min="13838" max="13838" width="10.54296875" bestFit="1" customWidth="1"/>
    <col min="13839" max="13839" width="16.7265625" customWidth="1"/>
    <col min="13840" max="13840" width="27.7265625" customWidth="1"/>
    <col min="13841" max="13841" width="26" bestFit="1" customWidth="1"/>
    <col min="14081" max="14081" width="21.453125" customWidth="1"/>
    <col min="14082" max="14082" width="16.453125" customWidth="1"/>
    <col min="14083" max="14083" width="17.453125" customWidth="1"/>
    <col min="14084" max="14084" width="14" customWidth="1"/>
    <col min="14085" max="14085" width="13.54296875" customWidth="1"/>
    <col min="14086" max="14086" width="12.26953125" customWidth="1"/>
    <col min="14087" max="14087" width="12.1796875" customWidth="1"/>
    <col min="14088" max="14088" width="12.26953125" bestFit="1" customWidth="1"/>
    <col min="14094" max="14094" width="10.54296875" bestFit="1" customWidth="1"/>
    <col min="14095" max="14095" width="16.7265625" customWidth="1"/>
    <col min="14096" max="14096" width="27.7265625" customWidth="1"/>
    <col min="14097" max="14097" width="26" bestFit="1" customWidth="1"/>
    <col min="14337" max="14337" width="21.453125" customWidth="1"/>
    <col min="14338" max="14338" width="16.453125" customWidth="1"/>
    <col min="14339" max="14339" width="17.453125" customWidth="1"/>
    <col min="14340" max="14340" width="14" customWidth="1"/>
    <col min="14341" max="14341" width="13.54296875" customWidth="1"/>
    <col min="14342" max="14342" width="12.26953125" customWidth="1"/>
    <col min="14343" max="14343" width="12.1796875" customWidth="1"/>
    <col min="14344" max="14344" width="12.26953125" bestFit="1" customWidth="1"/>
    <col min="14350" max="14350" width="10.54296875" bestFit="1" customWidth="1"/>
    <col min="14351" max="14351" width="16.7265625" customWidth="1"/>
    <col min="14352" max="14352" width="27.7265625" customWidth="1"/>
    <col min="14353" max="14353" width="26" bestFit="1" customWidth="1"/>
    <col min="14593" max="14593" width="21.453125" customWidth="1"/>
    <col min="14594" max="14594" width="16.453125" customWidth="1"/>
    <col min="14595" max="14595" width="17.453125" customWidth="1"/>
    <col min="14596" max="14596" width="14" customWidth="1"/>
    <col min="14597" max="14597" width="13.54296875" customWidth="1"/>
    <col min="14598" max="14598" width="12.26953125" customWidth="1"/>
    <col min="14599" max="14599" width="12.1796875" customWidth="1"/>
    <col min="14600" max="14600" width="12.26953125" bestFit="1" customWidth="1"/>
    <col min="14606" max="14606" width="10.54296875" bestFit="1" customWidth="1"/>
    <col min="14607" max="14607" width="16.7265625" customWidth="1"/>
    <col min="14608" max="14608" width="27.7265625" customWidth="1"/>
    <col min="14609" max="14609" width="26" bestFit="1" customWidth="1"/>
    <col min="14849" max="14849" width="21.453125" customWidth="1"/>
    <col min="14850" max="14850" width="16.453125" customWidth="1"/>
    <col min="14851" max="14851" width="17.453125" customWidth="1"/>
    <col min="14852" max="14852" width="14" customWidth="1"/>
    <col min="14853" max="14853" width="13.54296875" customWidth="1"/>
    <col min="14854" max="14854" width="12.26953125" customWidth="1"/>
    <col min="14855" max="14855" width="12.1796875" customWidth="1"/>
    <col min="14856" max="14856" width="12.26953125" bestFit="1" customWidth="1"/>
    <col min="14862" max="14862" width="10.54296875" bestFit="1" customWidth="1"/>
    <col min="14863" max="14863" width="16.7265625" customWidth="1"/>
    <col min="14864" max="14864" width="27.7265625" customWidth="1"/>
    <col min="14865" max="14865" width="26" bestFit="1" customWidth="1"/>
    <col min="15105" max="15105" width="21.453125" customWidth="1"/>
    <col min="15106" max="15106" width="16.453125" customWidth="1"/>
    <col min="15107" max="15107" width="17.453125" customWidth="1"/>
    <col min="15108" max="15108" width="14" customWidth="1"/>
    <col min="15109" max="15109" width="13.54296875" customWidth="1"/>
    <col min="15110" max="15110" width="12.26953125" customWidth="1"/>
    <col min="15111" max="15111" width="12.1796875" customWidth="1"/>
    <col min="15112" max="15112" width="12.26953125" bestFit="1" customWidth="1"/>
    <col min="15118" max="15118" width="10.54296875" bestFit="1" customWidth="1"/>
    <col min="15119" max="15119" width="16.7265625" customWidth="1"/>
    <col min="15120" max="15120" width="27.7265625" customWidth="1"/>
    <col min="15121" max="15121" width="26" bestFit="1" customWidth="1"/>
    <col min="15361" max="15361" width="21.453125" customWidth="1"/>
    <col min="15362" max="15362" width="16.453125" customWidth="1"/>
    <col min="15363" max="15363" width="17.453125" customWidth="1"/>
    <col min="15364" max="15364" width="14" customWidth="1"/>
    <col min="15365" max="15365" width="13.54296875" customWidth="1"/>
    <col min="15366" max="15366" width="12.26953125" customWidth="1"/>
    <col min="15367" max="15367" width="12.1796875" customWidth="1"/>
    <col min="15368" max="15368" width="12.26953125" bestFit="1" customWidth="1"/>
    <col min="15374" max="15374" width="10.54296875" bestFit="1" customWidth="1"/>
    <col min="15375" max="15375" width="16.7265625" customWidth="1"/>
    <col min="15376" max="15376" width="27.7265625" customWidth="1"/>
    <col min="15377" max="15377" width="26" bestFit="1" customWidth="1"/>
    <col min="15617" max="15617" width="21.453125" customWidth="1"/>
    <col min="15618" max="15618" width="16.453125" customWidth="1"/>
    <col min="15619" max="15619" width="17.453125" customWidth="1"/>
    <col min="15620" max="15620" width="14" customWidth="1"/>
    <col min="15621" max="15621" width="13.54296875" customWidth="1"/>
    <col min="15622" max="15622" width="12.26953125" customWidth="1"/>
    <col min="15623" max="15623" width="12.1796875" customWidth="1"/>
    <col min="15624" max="15624" width="12.26953125" bestFit="1" customWidth="1"/>
    <col min="15630" max="15630" width="10.54296875" bestFit="1" customWidth="1"/>
    <col min="15631" max="15631" width="16.7265625" customWidth="1"/>
    <col min="15632" max="15632" width="27.7265625" customWidth="1"/>
    <col min="15633" max="15633" width="26" bestFit="1" customWidth="1"/>
    <col min="15873" max="15873" width="21.453125" customWidth="1"/>
    <col min="15874" max="15874" width="16.453125" customWidth="1"/>
    <col min="15875" max="15875" width="17.453125" customWidth="1"/>
    <col min="15876" max="15876" width="14" customWidth="1"/>
    <col min="15877" max="15877" width="13.54296875" customWidth="1"/>
    <col min="15878" max="15878" width="12.26953125" customWidth="1"/>
    <col min="15879" max="15879" width="12.1796875" customWidth="1"/>
    <col min="15880" max="15880" width="12.26953125" bestFit="1" customWidth="1"/>
    <col min="15886" max="15886" width="10.54296875" bestFit="1" customWidth="1"/>
    <col min="15887" max="15887" width="16.7265625" customWidth="1"/>
    <col min="15888" max="15888" width="27.7265625" customWidth="1"/>
    <col min="15889" max="15889" width="26" bestFit="1" customWidth="1"/>
    <col min="16129" max="16129" width="21.453125" customWidth="1"/>
    <col min="16130" max="16130" width="16.453125" customWidth="1"/>
    <col min="16131" max="16131" width="17.453125" customWidth="1"/>
    <col min="16132" max="16132" width="14" customWidth="1"/>
    <col min="16133" max="16133" width="13.54296875" customWidth="1"/>
    <col min="16134" max="16134" width="12.26953125" customWidth="1"/>
    <col min="16135" max="16135" width="12.1796875" customWidth="1"/>
    <col min="16136" max="16136" width="12.26953125" bestFit="1" customWidth="1"/>
    <col min="16142" max="16142" width="10.54296875" bestFit="1" customWidth="1"/>
    <col min="16143" max="16143" width="16.7265625" customWidth="1"/>
    <col min="16144" max="16144" width="27.7265625" customWidth="1"/>
    <col min="16145" max="16145" width="26" bestFit="1" customWidth="1"/>
  </cols>
  <sheetData>
    <row r="1" spans="1:6">
      <c r="A1" s="283" t="s">
        <v>0</v>
      </c>
      <c r="B1" s="284"/>
      <c r="C1" s="284"/>
      <c r="D1" s="284"/>
      <c r="E1" s="284"/>
      <c r="F1" s="285"/>
    </row>
    <row r="2" spans="1:6">
      <c r="A2" s="54"/>
      <c r="B2" s="54"/>
      <c r="C2" s="54"/>
      <c r="D2" s="286" t="s">
        <v>1</v>
      </c>
      <c r="E2" s="286"/>
      <c r="F2" s="286"/>
    </row>
    <row r="3" spans="1:6" ht="15" thickBot="1">
      <c r="A3" s="1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6" t="s">
        <v>7</v>
      </c>
    </row>
    <row r="4" spans="1:6" ht="15" thickBot="1">
      <c r="A4" s="70" t="s">
        <v>9</v>
      </c>
      <c r="B4" s="40">
        <v>1348748.49</v>
      </c>
      <c r="C4" s="40">
        <v>364451.03</v>
      </c>
      <c r="D4" s="47">
        <v>31894</v>
      </c>
      <c r="E4" s="47">
        <v>3406</v>
      </c>
      <c r="F4" s="8">
        <f>D4+E4</f>
        <v>35300</v>
      </c>
    </row>
    <row r="5" spans="1:6" ht="15" thickBot="1">
      <c r="A5" s="70" t="s">
        <v>11</v>
      </c>
      <c r="B5" s="41">
        <v>2910734.82</v>
      </c>
      <c r="C5" s="62">
        <v>894294.04</v>
      </c>
      <c r="D5" s="47">
        <v>106996</v>
      </c>
      <c r="E5" s="47">
        <v>8165</v>
      </c>
      <c r="F5" s="8">
        <f>D5+E5</f>
        <v>115161</v>
      </c>
    </row>
    <row r="6" spans="1:6" ht="15" thickBot="1">
      <c r="A6" s="70" t="s">
        <v>13</v>
      </c>
      <c r="B6" s="55">
        <v>1672859</v>
      </c>
      <c r="C6" s="47">
        <v>864676</v>
      </c>
      <c r="D6" s="47">
        <v>63573</v>
      </c>
      <c r="E6" s="47">
        <v>1107</v>
      </c>
      <c r="F6" s="8">
        <f t="shared" ref="F6:F56" si="0">D6+E6</f>
        <v>64680</v>
      </c>
    </row>
    <row r="7" spans="1:6" ht="16.5" customHeight="1" thickBot="1">
      <c r="A7" s="70" t="s">
        <v>15</v>
      </c>
      <c r="B7" s="41">
        <v>395372.14</v>
      </c>
      <c r="C7" s="40">
        <v>178469</v>
      </c>
      <c r="D7" s="47">
        <v>4265</v>
      </c>
      <c r="E7" s="31">
        <v>435</v>
      </c>
      <c r="F7" s="8">
        <f>D7+E7</f>
        <v>4700</v>
      </c>
    </row>
    <row r="8" spans="1:6" ht="15" thickBot="1">
      <c r="A8" s="70" t="s">
        <v>16</v>
      </c>
      <c r="B8" s="55">
        <v>6718</v>
      </c>
      <c r="C8" s="55">
        <v>330</v>
      </c>
      <c r="D8" s="32">
        <v>283</v>
      </c>
      <c r="E8" s="32">
        <v>62</v>
      </c>
      <c r="F8" s="8">
        <f>D8+E8</f>
        <v>345</v>
      </c>
    </row>
    <row r="9" spans="1:6" ht="15" thickBot="1">
      <c r="A9" s="70" t="s">
        <v>18</v>
      </c>
      <c r="B9" s="55">
        <v>3128</v>
      </c>
      <c r="C9" s="40">
        <v>0</v>
      </c>
      <c r="D9" s="31">
        <v>104</v>
      </c>
      <c r="E9" s="31">
        <v>0</v>
      </c>
      <c r="F9" s="8">
        <f>D9+E9</f>
        <v>104</v>
      </c>
    </row>
    <row r="10" spans="1:6" ht="15" thickBot="1">
      <c r="A10" s="87" t="s">
        <v>19</v>
      </c>
      <c r="B10" s="41">
        <v>1020</v>
      </c>
      <c r="C10" s="41">
        <v>2783</v>
      </c>
      <c r="D10" s="31">
        <v>22</v>
      </c>
      <c r="E10" s="31">
        <v>0</v>
      </c>
      <c r="F10" s="8">
        <f>D10+E10</f>
        <v>22</v>
      </c>
    </row>
    <row r="11" spans="1:6" ht="15" thickBot="1">
      <c r="A11" s="56" t="s">
        <v>22</v>
      </c>
      <c r="B11" s="57"/>
      <c r="C11" s="58"/>
      <c r="D11" s="59"/>
      <c r="E11" s="59"/>
      <c r="F11" s="81">
        <f>D11+E11</f>
        <v>0</v>
      </c>
    </row>
    <row r="12" spans="1:6" ht="15" thickBot="1">
      <c r="A12" s="70" t="s">
        <v>23</v>
      </c>
      <c r="B12" s="41">
        <v>95287.79</v>
      </c>
      <c r="C12" s="40">
        <v>97031.75</v>
      </c>
      <c r="D12" s="32">
        <v>3366</v>
      </c>
      <c r="E12" s="31">
        <v>0</v>
      </c>
      <c r="F12" s="8">
        <f t="shared" si="0"/>
        <v>3366</v>
      </c>
    </row>
    <row r="13" spans="1:6" ht="15" thickBot="1">
      <c r="A13" s="70" t="s">
        <v>24</v>
      </c>
      <c r="B13" s="41">
        <v>11006.1</v>
      </c>
      <c r="C13" s="40">
        <v>332.2</v>
      </c>
      <c r="D13" s="31">
        <v>230</v>
      </c>
      <c r="E13" s="31">
        <v>10</v>
      </c>
      <c r="F13" s="8">
        <f t="shared" si="0"/>
        <v>240</v>
      </c>
    </row>
    <row r="14" spans="1:6" ht="15" thickBot="1">
      <c r="A14" s="49" t="s">
        <v>25</v>
      </c>
      <c r="B14" s="50"/>
      <c r="C14" s="51"/>
      <c r="D14" s="52"/>
      <c r="E14" s="52"/>
      <c r="F14" s="8">
        <f t="shared" si="0"/>
        <v>0</v>
      </c>
    </row>
    <row r="15" spans="1:6" ht="15" thickBot="1">
      <c r="A15" s="70" t="s">
        <v>26</v>
      </c>
      <c r="B15" s="40">
        <v>4160</v>
      </c>
      <c r="C15" s="47">
        <v>1000</v>
      </c>
      <c r="D15" s="31">
        <v>100</v>
      </c>
      <c r="E15" s="31">
        <v>38</v>
      </c>
      <c r="F15" s="82">
        <f t="shared" si="0"/>
        <v>138</v>
      </c>
    </row>
    <row r="16" spans="1:6" ht="15" thickBot="1">
      <c r="A16" s="70" t="s">
        <v>27</v>
      </c>
      <c r="B16" s="47">
        <v>3500</v>
      </c>
      <c r="C16" s="47">
        <v>1750</v>
      </c>
      <c r="D16" s="31">
        <v>350</v>
      </c>
      <c r="E16" s="31">
        <v>0</v>
      </c>
      <c r="F16" s="8">
        <f t="shared" si="0"/>
        <v>350</v>
      </c>
    </row>
    <row r="17" spans="1:15" ht="15" thickBot="1">
      <c r="A17" s="70" t="s">
        <v>66</v>
      </c>
      <c r="B17" s="40">
        <v>3635.5</v>
      </c>
      <c r="C17" s="47">
        <v>9418.81</v>
      </c>
      <c r="D17" s="31">
        <v>391</v>
      </c>
      <c r="E17" s="31">
        <v>0</v>
      </c>
      <c r="F17" s="8">
        <f t="shared" si="0"/>
        <v>391</v>
      </c>
    </row>
    <row r="18" spans="1:15" ht="15" thickBot="1">
      <c r="A18" s="70" t="s">
        <v>28</v>
      </c>
      <c r="B18" s="55">
        <v>28590</v>
      </c>
      <c r="C18" s="47">
        <v>3116.66</v>
      </c>
      <c r="D18" s="31">
        <v>721</v>
      </c>
      <c r="E18" s="31">
        <v>46</v>
      </c>
      <c r="F18" s="8">
        <f t="shared" si="0"/>
        <v>767</v>
      </c>
    </row>
    <row r="19" spans="1:15" ht="15" thickBot="1">
      <c r="A19" s="70" t="s">
        <v>29</v>
      </c>
      <c r="B19" s="41">
        <v>5258.5</v>
      </c>
      <c r="C19" s="40">
        <v>0</v>
      </c>
      <c r="D19" s="31">
        <v>384</v>
      </c>
      <c r="E19" s="31">
        <v>0</v>
      </c>
      <c r="F19" s="8">
        <f t="shared" si="0"/>
        <v>384</v>
      </c>
    </row>
    <row r="20" spans="1:15" ht="15" thickBot="1">
      <c r="A20" s="70" t="s">
        <v>30</v>
      </c>
      <c r="B20" s="41">
        <v>22288.71</v>
      </c>
      <c r="C20" s="40">
        <v>0</v>
      </c>
      <c r="D20" s="32">
        <v>1112</v>
      </c>
      <c r="E20" s="31">
        <v>30</v>
      </c>
      <c r="F20" s="8">
        <f t="shared" si="0"/>
        <v>1142</v>
      </c>
    </row>
    <row r="21" spans="1:15" ht="15" thickBot="1">
      <c r="A21" s="70" t="s">
        <v>31</v>
      </c>
      <c r="B21" s="41">
        <v>924</v>
      </c>
      <c r="C21" s="40">
        <v>0</v>
      </c>
      <c r="D21" s="31">
        <v>25</v>
      </c>
      <c r="E21" s="31">
        <v>0</v>
      </c>
      <c r="F21" s="8">
        <f t="shared" si="0"/>
        <v>25</v>
      </c>
      <c r="M21" s="18"/>
      <c r="N21" s="18"/>
      <c r="O21" s="17"/>
    </row>
    <row r="22" spans="1:15" ht="15" thickBot="1">
      <c r="A22" s="70" t="s">
        <v>32</v>
      </c>
      <c r="B22" s="55">
        <v>13300</v>
      </c>
      <c r="C22" s="47">
        <v>4860</v>
      </c>
      <c r="D22" s="78">
        <v>914</v>
      </c>
      <c r="E22" s="78">
        <v>0</v>
      </c>
      <c r="F22" s="8">
        <f t="shared" si="0"/>
        <v>914</v>
      </c>
      <c r="L22" s="19"/>
      <c r="N22" s="7"/>
    </row>
    <row r="23" spans="1:15" ht="15" thickBot="1">
      <c r="A23" s="70" t="s">
        <v>33</v>
      </c>
      <c r="B23" s="55">
        <v>12639</v>
      </c>
      <c r="C23" s="40">
        <v>0</v>
      </c>
      <c r="D23" s="31">
        <v>798</v>
      </c>
      <c r="E23" s="31">
        <v>3</v>
      </c>
      <c r="F23" s="8">
        <f t="shared" si="0"/>
        <v>801</v>
      </c>
      <c r="L23" s="7"/>
    </row>
    <row r="24" spans="1:15" ht="15" thickBot="1">
      <c r="A24" s="70" t="s">
        <v>34</v>
      </c>
      <c r="B24" s="41">
        <v>7239.65</v>
      </c>
      <c r="C24" s="47">
        <v>3000</v>
      </c>
      <c r="D24" s="31">
        <v>350</v>
      </c>
      <c r="E24" s="31">
        <v>15</v>
      </c>
      <c r="F24" s="8">
        <f t="shared" si="0"/>
        <v>365</v>
      </c>
      <c r="L24" s="7"/>
    </row>
    <row r="25" spans="1:15" ht="15" thickBot="1">
      <c r="A25" s="70" t="s">
        <v>35</v>
      </c>
      <c r="B25" s="55">
        <v>2170</v>
      </c>
      <c r="C25" s="47">
        <v>2000</v>
      </c>
      <c r="D25" s="31">
        <v>185</v>
      </c>
      <c r="E25" s="31">
        <v>5</v>
      </c>
      <c r="F25" s="8">
        <f t="shared" si="0"/>
        <v>190</v>
      </c>
      <c r="L25" s="16"/>
    </row>
    <row r="26" spans="1:15" ht="15" thickBot="1">
      <c r="A26" s="70" t="s">
        <v>36</v>
      </c>
      <c r="B26" s="55">
        <v>56019.64</v>
      </c>
      <c r="C26" s="47">
        <v>89305.08</v>
      </c>
      <c r="D26" s="31">
        <v>1180</v>
      </c>
      <c r="E26" s="31">
        <v>42</v>
      </c>
      <c r="F26" s="8">
        <f t="shared" si="0"/>
        <v>1222</v>
      </c>
      <c r="L26" s="16"/>
    </row>
    <row r="27" spans="1:15" ht="15" thickBot="1">
      <c r="A27" s="72" t="s">
        <v>37</v>
      </c>
      <c r="B27" s="55">
        <v>18327</v>
      </c>
      <c r="C27" s="68">
        <v>2000</v>
      </c>
      <c r="D27" s="31">
        <v>660</v>
      </c>
      <c r="E27" s="31">
        <v>0</v>
      </c>
      <c r="F27" s="8">
        <f t="shared" si="0"/>
        <v>660</v>
      </c>
      <c r="L27" s="20"/>
    </row>
    <row r="28" spans="1:15" ht="15" thickBot="1">
      <c r="A28" s="72" t="s">
        <v>38</v>
      </c>
      <c r="B28" s="41">
        <v>1600</v>
      </c>
      <c r="C28" s="40">
        <v>0</v>
      </c>
      <c r="D28" s="31">
        <v>200</v>
      </c>
      <c r="E28" s="31">
        <v>0</v>
      </c>
      <c r="F28" s="8">
        <f t="shared" si="0"/>
        <v>200</v>
      </c>
      <c r="L28" s="16"/>
    </row>
    <row r="29" spans="1:15" ht="15" thickBot="1">
      <c r="A29" s="86" t="s">
        <v>39</v>
      </c>
      <c r="B29" s="41">
        <v>8225</v>
      </c>
      <c r="C29" s="40">
        <v>1500</v>
      </c>
      <c r="D29" s="31">
        <v>80</v>
      </c>
      <c r="E29" s="31">
        <v>25</v>
      </c>
      <c r="F29" s="8">
        <f t="shared" si="0"/>
        <v>105</v>
      </c>
      <c r="O29" s="17"/>
    </row>
    <row r="30" spans="1:15" ht="15" thickBot="1">
      <c r="A30" s="70" t="s">
        <v>40</v>
      </c>
      <c r="B30" s="41">
        <v>6090</v>
      </c>
      <c r="C30" s="47">
        <v>2400</v>
      </c>
      <c r="D30" s="31">
        <v>272</v>
      </c>
      <c r="E30" s="31">
        <v>0</v>
      </c>
      <c r="F30" s="8">
        <f t="shared" si="0"/>
        <v>272</v>
      </c>
      <c r="N30" s="21"/>
      <c r="O30" s="17"/>
    </row>
    <row r="31" spans="1:15" ht="15" thickBot="1">
      <c r="A31" s="70" t="s">
        <v>41</v>
      </c>
      <c r="B31" s="41">
        <v>4300</v>
      </c>
      <c r="C31" s="40">
        <v>25.55</v>
      </c>
      <c r="D31" s="31">
        <v>62</v>
      </c>
      <c r="E31" s="31">
        <v>112</v>
      </c>
      <c r="F31" s="8">
        <f t="shared" si="0"/>
        <v>174</v>
      </c>
      <c r="N31" s="21"/>
      <c r="O31" s="17"/>
    </row>
    <row r="32" spans="1:15" ht="15" thickBot="1">
      <c r="A32" s="70" t="s">
        <v>42</v>
      </c>
      <c r="B32" s="41">
        <v>1800</v>
      </c>
      <c r="C32" s="47">
        <v>400</v>
      </c>
      <c r="D32" s="31">
        <v>50</v>
      </c>
      <c r="E32" s="31">
        <v>0</v>
      </c>
      <c r="F32" s="8">
        <f t="shared" si="0"/>
        <v>50</v>
      </c>
    </row>
    <row r="33" spans="1:6" ht="15" thickBot="1">
      <c r="A33" s="70" t="s">
        <v>75</v>
      </c>
      <c r="B33" s="55">
        <v>33375</v>
      </c>
      <c r="C33" s="47">
        <v>8500</v>
      </c>
      <c r="D33" s="31">
        <v>1300</v>
      </c>
      <c r="E33" s="31">
        <v>0</v>
      </c>
      <c r="F33" s="8">
        <f t="shared" si="0"/>
        <v>1300</v>
      </c>
    </row>
    <row r="34" spans="1:6" ht="15" thickBot="1">
      <c r="A34" s="70" t="s">
        <v>44</v>
      </c>
      <c r="B34" s="40">
        <v>5745</v>
      </c>
      <c r="C34" s="40">
        <v>0</v>
      </c>
      <c r="D34" s="31">
        <v>127</v>
      </c>
      <c r="E34" s="31">
        <v>0</v>
      </c>
      <c r="F34" s="8">
        <f>D34+E34</f>
        <v>127</v>
      </c>
    </row>
    <row r="35" spans="1:6" ht="15" thickBot="1">
      <c r="A35" s="70" t="s">
        <v>45</v>
      </c>
      <c r="B35" s="41">
        <v>4996</v>
      </c>
      <c r="C35" s="40">
        <v>221</v>
      </c>
      <c r="D35" s="31">
        <v>166</v>
      </c>
      <c r="E35" s="31">
        <v>0</v>
      </c>
      <c r="F35" s="8">
        <f>D35+E35</f>
        <v>166</v>
      </c>
    </row>
    <row r="36" spans="1:6" ht="15" thickBot="1">
      <c r="A36" s="70" t="s">
        <v>76</v>
      </c>
      <c r="B36" s="55">
        <v>27946</v>
      </c>
      <c r="C36" s="47">
        <v>1700</v>
      </c>
      <c r="D36" s="31">
        <v>144</v>
      </c>
      <c r="E36" s="31">
        <v>24</v>
      </c>
      <c r="F36" s="8">
        <f>D36+E36</f>
        <v>168</v>
      </c>
    </row>
    <row r="37" spans="1:6" ht="15" thickBot="1">
      <c r="A37" s="70" t="s">
        <v>47</v>
      </c>
      <c r="B37" s="41">
        <v>35654.11</v>
      </c>
      <c r="C37" s="40">
        <v>6157.4</v>
      </c>
      <c r="D37" s="31">
        <v>1298</v>
      </c>
      <c r="E37" s="31">
        <v>0</v>
      </c>
      <c r="F37" s="8">
        <f t="shared" si="0"/>
        <v>1298</v>
      </c>
    </row>
    <row r="38" spans="1:6" ht="15" thickBot="1">
      <c r="A38" s="86" t="s">
        <v>48</v>
      </c>
      <c r="B38" s="41">
        <v>4070.5</v>
      </c>
      <c r="C38" s="40"/>
      <c r="D38" s="31">
        <v>121</v>
      </c>
      <c r="E38" s="31">
        <v>0</v>
      </c>
      <c r="F38" s="8">
        <f>D38+E38</f>
        <v>121</v>
      </c>
    </row>
    <row r="39" spans="1:6" ht="15" thickBot="1">
      <c r="A39" s="70" t="s">
        <v>49</v>
      </c>
      <c r="B39" s="41">
        <v>42979.89</v>
      </c>
      <c r="C39" s="40">
        <v>12555.89</v>
      </c>
      <c r="D39" s="31">
        <v>1408</v>
      </c>
      <c r="E39" s="31">
        <v>12</v>
      </c>
      <c r="F39" s="8">
        <f t="shared" si="0"/>
        <v>1420</v>
      </c>
    </row>
    <row r="40" spans="1:6" ht="15" thickBot="1">
      <c r="A40" s="70" t="s">
        <v>50</v>
      </c>
      <c r="B40" s="41">
        <v>12597.46</v>
      </c>
      <c r="C40" s="40">
        <v>550</v>
      </c>
      <c r="D40" s="31">
        <v>491</v>
      </c>
      <c r="E40" s="31">
        <v>0</v>
      </c>
      <c r="F40" s="8">
        <f t="shared" si="0"/>
        <v>491</v>
      </c>
    </row>
    <row r="41" spans="1:6" ht="15" thickBot="1">
      <c r="A41" s="70" t="s">
        <v>51</v>
      </c>
      <c r="B41" s="84">
        <v>2375</v>
      </c>
      <c r="C41" s="47">
        <v>2800</v>
      </c>
      <c r="D41" s="31">
        <v>270</v>
      </c>
      <c r="E41" s="31">
        <v>145</v>
      </c>
      <c r="F41" s="8">
        <f t="shared" si="0"/>
        <v>415</v>
      </c>
    </row>
    <row r="42" spans="1:6" ht="15" thickBot="1">
      <c r="A42" s="70" t="s">
        <v>52</v>
      </c>
      <c r="B42" s="41">
        <v>7963</v>
      </c>
      <c r="C42" s="40">
        <v>0</v>
      </c>
      <c r="D42" s="31">
        <v>135</v>
      </c>
      <c r="E42" s="31">
        <v>68</v>
      </c>
      <c r="F42" s="8">
        <f t="shared" si="0"/>
        <v>203</v>
      </c>
    </row>
    <row r="43" spans="1:6" ht="15" thickBot="1">
      <c r="A43" s="72" t="s">
        <v>53</v>
      </c>
      <c r="B43" s="42">
        <v>21735.81</v>
      </c>
      <c r="C43" s="47">
        <v>13365</v>
      </c>
      <c r="D43" s="33">
        <v>1710</v>
      </c>
      <c r="E43" s="33">
        <v>0</v>
      </c>
      <c r="F43" s="8">
        <f t="shared" si="0"/>
        <v>1710</v>
      </c>
    </row>
    <row r="44" spans="1:6" ht="15" thickBot="1">
      <c r="A44" s="70" t="s">
        <v>54</v>
      </c>
      <c r="B44" s="55">
        <v>156040.48000000001</v>
      </c>
      <c r="C44" s="47">
        <v>93000</v>
      </c>
      <c r="D44" s="47">
        <v>6289</v>
      </c>
      <c r="E44" s="31">
        <v>0</v>
      </c>
      <c r="F44" s="8">
        <f t="shared" si="0"/>
        <v>6289</v>
      </c>
    </row>
    <row r="45" spans="1:6" ht="15" thickBot="1">
      <c r="A45" s="70" t="s">
        <v>55</v>
      </c>
      <c r="B45" s="41">
        <v>6765</v>
      </c>
      <c r="C45" s="40">
        <v>0</v>
      </c>
      <c r="D45" s="31">
        <v>112</v>
      </c>
      <c r="E45" s="31">
        <v>0</v>
      </c>
      <c r="F45" s="8">
        <f t="shared" si="0"/>
        <v>112</v>
      </c>
    </row>
    <row r="46" spans="1:6" ht="15" thickBot="1">
      <c r="A46" s="72" t="s">
        <v>61</v>
      </c>
      <c r="B46" s="55">
        <v>1800</v>
      </c>
      <c r="C46" s="55">
        <v>0</v>
      </c>
      <c r="D46" s="32">
        <v>18</v>
      </c>
      <c r="E46" s="32">
        <v>9</v>
      </c>
      <c r="F46" s="8">
        <f>D46+E46</f>
        <v>27</v>
      </c>
    </row>
    <row r="47" spans="1:6" ht="15" thickBot="1">
      <c r="A47" s="72" t="s">
        <v>68</v>
      </c>
      <c r="B47" s="55">
        <v>9462</v>
      </c>
      <c r="C47" s="47">
        <v>3875</v>
      </c>
      <c r="D47" s="31">
        <v>182</v>
      </c>
      <c r="E47" s="31">
        <v>10</v>
      </c>
      <c r="F47" s="8">
        <f>D47+E47</f>
        <v>192</v>
      </c>
    </row>
    <row r="48" spans="1:6" ht="15" thickBot="1">
      <c r="A48" s="70" t="s">
        <v>56</v>
      </c>
      <c r="B48" s="55">
        <v>8247</v>
      </c>
      <c r="C48" s="47">
        <v>9419</v>
      </c>
      <c r="D48" s="31">
        <v>141</v>
      </c>
      <c r="E48" s="31">
        <v>0</v>
      </c>
      <c r="F48" s="8">
        <f t="shared" si="0"/>
        <v>141</v>
      </c>
    </row>
    <row r="49" spans="1:6" ht="15" thickBot="1">
      <c r="A49" s="88" t="s">
        <v>57</v>
      </c>
      <c r="B49" s="74">
        <v>4920</v>
      </c>
      <c r="C49" s="85">
        <v>410</v>
      </c>
      <c r="D49" s="34">
        <v>208</v>
      </c>
      <c r="E49" s="35">
        <v>0</v>
      </c>
      <c r="F49" s="8">
        <f t="shared" si="0"/>
        <v>208</v>
      </c>
    </row>
    <row r="50" spans="1:6" ht="15" thickBot="1">
      <c r="A50" s="61" t="s">
        <v>58</v>
      </c>
      <c r="B50" s="41">
        <v>4165</v>
      </c>
      <c r="C50" s="41">
        <v>268.18</v>
      </c>
      <c r="D50" s="32">
        <v>173</v>
      </c>
      <c r="E50" s="32">
        <v>0</v>
      </c>
      <c r="F50" s="8">
        <f>D50+E50</f>
        <v>173</v>
      </c>
    </row>
    <row r="51" spans="1:6" ht="15" thickBot="1">
      <c r="A51" s="70" t="s">
        <v>59</v>
      </c>
      <c r="B51" s="40">
        <v>84443.04</v>
      </c>
      <c r="C51" s="40">
        <v>45425.07</v>
      </c>
      <c r="D51" s="32">
        <v>3319</v>
      </c>
      <c r="E51" s="32">
        <v>187</v>
      </c>
      <c r="F51" s="8">
        <f t="shared" si="0"/>
        <v>3506</v>
      </c>
    </row>
    <row r="52" spans="1:6" ht="15" thickBot="1">
      <c r="A52" s="72" t="s">
        <v>60</v>
      </c>
      <c r="B52" s="41">
        <v>8720.36</v>
      </c>
      <c r="C52" s="40">
        <v>0</v>
      </c>
      <c r="D52" s="31">
        <v>343</v>
      </c>
      <c r="E52" s="32">
        <v>0</v>
      </c>
      <c r="F52" s="8">
        <f t="shared" si="0"/>
        <v>343</v>
      </c>
    </row>
    <row r="53" spans="1:6" ht="15" thickBot="1">
      <c r="A53" s="72" t="s">
        <v>69</v>
      </c>
      <c r="B53" s="41">
        <v>14033.9</v>
      </c>
      <c r="C53" s="55">
        <v>15230.7</v>
      </c>
      <c r="D53" s="32">
        <v>368</v>
      </c>
      <c r="E53" s="32">
        <v>0</v>
      </c>
      <c r="F53" s="8">
        <f t="shared" si="0"/>
        <v>368</v>
      </c>
    </row>
    <row r="54" spans="1:6" ht="15" thickBot="1">
      <c r="A54" s="72" t="s">
        <v>74</v>
      </c>
      <c r="B54" s="41">
        <v>1051.2</v>
      </c>
      <c r="C54" s="55">
        <v>55</v>
      </c>
      <c r="D54" s="32">
        <v>77</v>
      </c>
      <c r="E54" s="32">
        <v>0</v>
      </c>
      <c r="F54" s="8">
        <f t="shared" si="0"/>
        <v>77</v>
      </c>
    </row>
    <row r="55" spans="1:6" ht="15" thickBot="1">
      <c r="A55" s="72" t="s">
        <v>63</v>
      </c>
      <c r="B55" s="55">
        <v>60000</v>
      </c>
      <c r="C55" s="55">
        <v>27000</v>
      </c>
      <c r="D55" s="55">
        <v>1936</v>
      </c>
      <c r="E55" s="32">
        <v>98</v>
      </c>
      <c r="F55" s="8">
        <f t="shared" si="0"/>
        <v>2034</v>
      </c>
    </row>
    <row r="56" spans="1:6">
      <c r="A56" s="72" t="s">
        <v>72</v>
      </c>
      <c r="B56" s="55">
        <v>4657.87</v>
      </c>
      <c r="C56" s="55">
        <v>11989.6</v>
      </c>
      <c r="D56" s="74">
        <v>265</v>
      </c>
      <c r="E56" s="34">
        <v>0</v>
      </c>
      <c r="F56" s="83">
        <f t="shared" si="0"/>
        <v>265</v>
      </c>
    </row>
    <row r="57" spans="1:6">
      <c r="A57" s="71" t="s">
        <v>73</v>
      </c>
      <c r="B57" s="55">
        <v>95861.8</v>
      </c>
      <c r="C57" s="55">
        <v>223714.16</v>
      </c>
      <c r="D57" s="55">
        <v>0</v>
      </c>
      <c r="E57" s="32">
        <v>0</v>
      </c>
      <c r="F57" s="13">
        <f>D57+E57</f>
        <v>0</v>
      </c>
    </row>
    <row r="58" spans="1:6">
      <c r="A58" s="72" t="s">
        <v>77</v>
      </c>
      <c r="B58" s="55">
        <v>82696</v>
      </c>
      <c r="C58" s="55">
        <v>1693.23</v>
      </c>
      <c r="D58" s="55">
        <v>4162</v>
      </c>
      <c r="E58" s="32">
        <v>261</v>
      </c>
      <c r="F58" s="13">
        <f>D58+E58</f>
        <v>4423</v>
      </c>
    </row>
    <row r="59" spans="1:6">
      <c r="A59" s="22" t="s">
        <v>64</v>
      </c>
      <c r="B59" s="48">
        <f>SUM(B4:B58)</f>
        <v>7387242.7599999998</v>
      </c>
      <c r="C59" s="48">
        <f>SUM(C4:C58)</f>
        <v>3001072.350000001</v>
      </c>
      <c r="D59" s="63">
        <f>SUM(D4:D58)</f>
        <v>243330</v>
      </c>
      <c r="E59" s="63">
        <f>SUM(E4:E58)</f>
        <v>14315</v>
      </c>
      <c r="F59" s="13">
        <f>D59+E59</f>
        <v>257645</v>
      </c>
    </row>
    <row r="60" spans="1:6">
      <c r="A60" s="23" t="s">
        <v>65</v>
      </c>
      <c r="B60" s="24">
        <f>SUM(B8:B57)-B44-B51</f>
        <v>736348.79</v>
      </c>
      <c r="C60" s="24">
        <f>SUM(C8:C57)</f>
        <v>697489.04999999993</v>
      </c>
      <c r="D60" s="24">
        <f>SUM(D8:D56)</f>
        <v>32440</v>
      </c>
      <c r="E60" s="24">
        <f>SUM(E8:E56)</f>
        <v>941</v>
      </c>
      <c r="F60" s="24">
        <f>SUM(F8:F56)-F44-F51</f>
        <v>23586</v>
      </c>
    </row>
    <row r="61" spans="1:6">
      <c r="B61"/>
      <c r="C61"/>
      <c r="D61"/>
      <c r="E61"/>
      <c r="F61"/>
    </row>
    <row r="62" spans="1:6">
      <c r="B62"/>
      <c r="C62"/>
      <c r="D62"/>
      <c r="E62"/>
      <c r="F62"/>
    </row>
    <row r="63" spans="1:6">
      <c r="B63"/>
      <c r="C63"/>
      <c r="D63"/>
      <c r="E63"/>
      <c r="F63"/>
    </row>
    <row r="64" spans="1:6">
      <c r="B64"/>
      <c r="C64"/>
      <c r="D64"/>
      <c r="E64"/>
      <c r="F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</sheetData>
  <mergeCells count="2">
    <mergeCell ref="A1:F1"/>
    <mergeCell ref="D2:F2"/>
  </mergeCells>
  <hyperlinks>
    <hyperlink ref="A10" r:id="rId1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89"/>
  <sheetViews>
    <sheetView topLeftCell="A30" workbookViewId="0">
      <selection activeCell="I59" activeCellId="2" sqref="I52 I50 I59"/>
    </sheetView>
  </sheetViews>
  <sheetFormatPr defaultRowHeight="14.5"/>
  <cols>
    <col min="1" max="1" width="21.453125" style="103" customWidth="1"/>
    <col min="2" max="2" width="16.7265625" style="26" customWidth="1"/>
    <col min="3" max="3" width="13.81640625" style="26" customWidth="1"/>
    <col min="4" max="4" width="11.26953125" style="27" customWidth="1"/>
    <col min="5" max="5" width="12" style="27" customWidth="1"/>
    <col min="6" max="7" width="12.26953125" style="26" customWidth="1"/>
    <col min="8" max="8" width="12.81640625" style="26" bestFit="1" customWidth="1"/>
    <col min="9" max="9" width="13.453125" customWidth="1"/>
    <col min="10" max="10" width="12.26953125" bestFit="1" customWidth="1"/>
    <col min="11" max="11" width="13.26953125" bestFit="1" customWidth="1"/>
    <col min="12" max="12" width="25.453125" style="94" customWidth="1"/>
    <col min="13" max="13" width="19" style="94" customWidth="1"/>
    <col min="14" max="14" width="18.816406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  <col min="16384" max="16384" width="9.1796875" customWidth="1"/>
  </cols>
  <sheetData>
    <row r="1" spans="1:13">
      <c r="A1" s="288" t="s">
        <v>0</v>
      </c>
      <c r="B1" s="289"/>
      <c r="C1" s="289"/>
      <c r="D1" s="289"/>
      <c r="E1" s="289"/>
      <c r="F1" s="290"/>
      <c r="G1"/>
      <c r="H1"/>
      <c r="L1"/>
      <c r="M1"/>
    </row>
    <row r="2" spans="1:13">
      <c r="A2" s="104"/>
      <c r="B2" s="104"/>
      <c r="C2" s="104"/>
      <c r="D2" s="291" t="s">
        <v>1</v>
      </c>
      <c r="E2" s="291"/>
      <c r="F2" s="291"/>
      <c r="G2"/>
      <c r="H2"/>
      <c r="L2"/>
      <c r="M2"/>
    </row>
    <row r="3" spans="1:13" ht="44" thickBot="1">
      <c r="A3" s="217" t="s">
        <v>2</v>
      </c>
      <c r="B3" s="218" t="s">
        <v>3</v>
      </c>
      <c r="C3" s="219" t="s">
        <v>4</v>
      </c>
      <c r="D3" s="251" t="s">
        <v>5</v>
      </c>
      <c r="E3" s="252" t="s">
        <v>6</v>
      </c>
      <c r="F3" s="253" t="s">
        <v>7</v>
      </c>
      <c r="G3" s="246" t="s">
        <v>115</v>
      </c>
      <c r="H3" s="244" t="s">
        <v>116</v>
      </c>
      <c r="I3" s="176" t="s">
        <v>87</v>
      </c>
      <c r="L3"/>
      <c r="M3"/>
    </row>
    <row r="4" spans="1:13" ht="15" thickBot="1">
      <c r="A4" s="200" t="s">
        <v>9</v>
      </c>
      <c r="B4" s="47">
        <v>818850.16</v>
      </c>
      <c r="C4" s="47">
        <v>158707</v>
      </c>
      <c r="D4" s="255">
        <v>21750</v>
      </c>
      <c r="E4" s="255">
        <v>4079</v>
      </c>
      <c r="F4" s="13">
        <f>D4+E4</f>
        <v>25829</v>
      </c>
      <c r="G4" s="250">
        <f t="shared" ref="G4:G9" si="0">(B4/B$61)*100</f>
        <v>6.6322028795073011</v>
      </c>
      <c r="H4" s="247">
        <f>(F4/F$61)*100</f>
        <v>6.434135368687989</v>
      </c>
      <c r="I4" s="178">
        <f t="shared" ref="I4:I32" si="1">B4/F4/3</f>
        <v>10.567581142643283</v>
      </c>
      <c r="L4"/>
      <c r="M4"/>
    </row>
    <row r="5" spans="1:13" ht="15" thickBot="1">
      <c r="A5" s="200" t="s">
        <v>11</v>
      </c>
      <c r="B5" s="47">
        <v>2982464.61</v>
      </c>
      <c r="C5" s="47">
        <v>1781405.38</v>
      </c>
      <c r="D5" s="255">
        <v>110947</v>
      </c>
      <c r="E5" s="255">
        <v>11599</v>
      </c>
      <c r="F5" s="13">
        <f t="shared" ref="F5:F60" si="2">D5+E5</f>
        <v>122546</v>
      </c>
      <c r="G5" s="250">
        <f t="shared" si="0"/>
        <v>24.156202612784025</v>
      </c>
      <c r="H5" s="247">
        <f t="shared" ref="H5:H60" si="3">(F5/F$61)*100</f>
        <v>30.526832354765503</v>
      </c>
      <c r="I5" s="178">
        <f t="shared" si="1"/>
        <v>8.1125036312894743</v>
      </c>
      <c r="L5"/>
      <c r="M5"/>
    </row>
    <row r="6" spans="1:13" ht="15" thickBot="1">
      <c r="A6" s="200" t="s">
        <v>13</v>
      </c>
      <c r="B6" s="55">
        <v>1623474</v>
      </c>
      <c r="C6" s="47">
        <v>356540</v>
      </c>
      <c r="D6" s="55">
        <v>85301</v>
      </c>
      <c r="E6" s="55">
        <v>626</v>
      </c>
      <c r="F6" s="13">
        <f t="shared" si="2"/>
        <v>85927</v>
      </c>
      <c r="G6" s="250">
        <f t="shared" si="0"/>
        <v>13.149180965666826</v>
      </c>
      <c r="H6" s="247">
        <f t="shared" si="3"/>
        <v>21.404853065362683</v>
      </c>
      <c r="I6" s="178">
        <f t="shared" si="1"/>
        <v>6.2978807592491295</v>
      </c>
      <c r="L6"/>
      <c r="M6"/>
    </row>
    <row r="7" spans="1:13" ht="15" thickBot="1">
      <c r="A7" s="200" t="s">
        <v>82</v>
      </c>
      <c r="B7" s="55">
        <v>4379403</v>
      </c>
      <c r="C7" s="47">
        <v>266933</v>
      </c>
      <c r="D7" s="254">
        <v>81556</v>
      </c>
      <c r="E7" s="33">
        <v>2754</v>
      </c>
      <c r="F7" s="13">
        <f t="shared" si="2"/>
        <v>84310</v>
      </c>
      <c r="G7" s="250">
        <f t="shared" si="0"/>
        <v>35.470578875044623</v>
      </c>
      <c r="H7" s="247">
        <f t="shared" si="3"/>
        <v>21.002050134890407</v>
      </c>
      <c r="I7" s="236">
        <f t="shared" si="1"/>
        <v>17.314683904637647</v>
      </c>
      <c r="L7"/>
      <c r="M7"/>
    </row>
    <row r="8" spans="1:13" ht="15" thickBot="1">
      <c r="A8" s="200" t="s">
        <v>16</v>
      </c>
      <c r="B8" s="55">
        <v>5594</v>
      </c>
      <c r="C8" s="55">
        <v>5211.9799999999996</v>
      </c>
      <c r="D8" s="32">
        <v>400</v>
      </c>
      <c r="E8" s="31">
        <v>27</v>
      </c>
      <c r="F8" s="13">
        <f t="shared" si="2"/>
        <v>427</v>
      </c>
      <c r="G8" s="250">
        <f t="shared" si="0"/>
        <v>4.5308097525393214E-2</v>
      </c>
      <c r="H8" s="247">
        <f t="shared" si="3"/>
        <v>0.10636787341475748</v>
      </c>
      <c r="I8" s="179">
        <f t="shared" si="1"/>
        <v>4.3669008587041374</v>
      </c>
      <c r="L8"/>
      <c r="M8"/>
    </row>
    <row r="9" spans="1:13" ht="15" thickBot="1">
      <c r="A9" s="274" t="s">
        <v>95</v>
      </c>
      <c r="B9" s="55"/>
      <c r="C9" s="55"/>
      <c r="D9" s="47"/>
      <c r="E9" s="31"/>
      <c r="F9" s="13">
        <f t="shared" si="2"/>
        <v>0</v>
      </c>
      <c r="G9" s="250">
        <f t="shared" si="0"/>
        <v>0</v>
      </c>
      <c r="H9" s="247">
        <f t="shared" si="3"/>
        <v>0</v>
      </c>
      <c r="I9" s="178"/>
      <c r="L9"/>
      <c r="M9"/>
    </row>
    <row r="10" spans="1:13" ht="15" thickBot="1">
      <c r="A10" s="200" t="s">
        <v>113</v>
      </c>
      <c r="B10" s="249">
        <v>541425.09</v>
      </c>
      <c r="C10" s="47">
        <v>253850.13</v>
      </c>
      <c r="D10" s="47">
        <v>16018</v>
      </c>
      <c r="E10" s="31">
        <v>885</v>
      </c>
      <c r="F10" s="13">
        <f t="shared" si="2"/>
        <v>16903</v>
      </c>
      <c r="G10" s="250">
        <f>(B10/B$61)*100</f>
        <v>4.3852235932096528</v>
      </c>
      <c r="H10" s="247">
        <f t="shared" si="3"/>
        <v>4.2106233356666172</v>
      </c>
      <c r="I10" s="178">
        <f t="shared" si="1"/>
        <v>10.677100514701531</v>
      </c>
      <c r="L10"/>
      <c r="M10"/>
    </row>
    <row r="11" spans="1:13" ht="15" thickBot="1">
      <c r="A11" s="201" t="s">
        <v>19</v>
      </c>
      <c r="B11" s="55">
        <v>1694.91</v>
      </c>
      <c r="C11" s="47">
        <v>0</v>
      </c>
      <c r="D11" s="32">
        <v>22</v>
      </c>
      <c r="E11" s="31">
        <v>0</v>
      </c>
      <c r="F11" s="13">
        <f t="shared" si="2"/>
        <v>22</v>
      </c>
      <c r="G11" s="250">
        <f>(B11/B$61)*100</f>
        <v>1.3727770392700074E-2</v>
      </c>
      <c r="H11" s="247">
        <f t="shared" si="3"/>
        <v>5.480311979214671E-3</v>
      </c>
      <c r="I11" s="178">
        <f t="shared" si="1"/>
        <v>25.680454545454548</v>
      </c>
      <c r="L11"/>
      <c r="M11"/>
    </row>
    <row r="12" spans="1:13" ht="15" thickBot="1">
      <c r="A12" s="200" t="s">
        <v>117</v>
      </c>
      <c r="B12" s="41">
        <v>266678.87</v>
      </c>
      <c r="C12" s="234">
        <v>128955.28</v>
      </c>
      <c r="D12" s="31">
        <v>9961</v>
      </c>
      <c r="E12" s="31">
        <v>88</v>
      </c>
      <c r="F12" s="13">
        <f t="shared" si="2"/>
        <v>10049</v>
      </c>
      <c r="G12" s="250">
        <f t="shared" ref="G12:G60" si="4">(B12/B$61)*100</f>
        <v>2.1599414104257524</v>
      </c>
      <c r="H12" s="247">
        <f t="shared" si="3"/>
        <v>2.5032570490512831</v>
      </c>
      <c r="I12" s="178">
        <f t="shared" si="1"/>
        <v>8.8459505091717254</v>
      </c>
      <c r="L12"/>
      <c r="M12"/>
    </row>
    <row r="13" spans="1:13" ht="15" thickBot="1">
      <c r="A13" s="199" t="s">
        <v>107</v>
      </c>
      <c r="B13" s="47">
        <v>16200</v>
      </c>
      <c r="C13" s="47">
        <v>156330</v>
      </c>
      <c r="D13" s="47">
        <v>1300</v>
      </c>
      <c r="E13" s="31">
        <v>80</v>
      </c>
      <c r="F13" s="13">
        <f t="shared" si="2"/>
        <v>1380</v>
      </c>
      <c r="G13" s="250">
        <f t="shared" si="4"/>
        <v>0.1312104361657794</v>
      </c>
      <c r="H13" s="247">
        <f t="shared" si="3"/>
        <v>0.34376502415073851</v>
      </c>
      <c r="I13" s="178">
        <f t="shared" si="1"/>
        <v>3.9130434782608696</v>
      </c>
      <c r="L13"/>
      <c r="M13"/>
    </row>
    <row r="14" spans="1:13" ht="15" thickBot="1">
      <c r="A14" s="199" t="s">
        <v>98</v>
      </c>
      <c r="B14" s="47">
        <v>48725</v>
      </c>
      <c r="C14" s="47">
        <v>1348</v>
      </c>
      <c r="D14" s="47">
        <v>1252</v>
      </c>
      <c r="E14" s="31">
        <v>15</v>
      </c>
      <c r="F14" s="13">
        <f t="shared" si="2"/>
        <v>1267</v>
      </c>
      <c r="G14" s="250">
        <f t="shared" si="4"/>
        <v>0.39464373470232111</v>
      </c>
      <c r="H14" s="247">
        <f t="shared" si="3"/>
        <v>0.31561614898477219</v>
      </c>
      <c r="I14" s="236">
        <f t="shared" si="1"/>
        <v>12.818995001315443</v>
      </c>
      <c r="L14"/>
      <c r="M14"/>
    </row>
    <row r="15" spans="1:13" ht="15" thickBot="1">
      <c r="A15" s="200" t="s">
        <v>24</v>
      </c>
      <c r="B15" s="55">
        <v>1601.7</v>
      </c>
      <c r="C15" s="47">
        <v>0</v>
      </c>
      <c r="D15" s="31">
        <v>0</v>
      </c>
      <c r="E15" s="31">
        <v>3</v>
      </c>
      <c r="F15" s="13">
        <f t="shared" si="2"/>
        <v>3</v>
      </c>
      <c r="G15" s="250">
        <f t="shared" si="4"/>
        <v>1.2972824420168449E-2</v>
      </c>
      <c r="H15" s="247">
        <f t="shared" si="3"/>
        <v>7.4731526989290969E-4</v>
      </c>
      <c r="I15" s="178">
        <f t="shared" si="1"/>
        <v>177.96666666666667</v>
      </c>
      <c r="L15"/>
      <c r="M15"/>
    </row>
    <row r="16" spans="1:13" ht="15" thickBot="1">
      <c r="A16" s="90" t="s">
        <v>66</v>
      </c>
      <c r="B16" s="261"/>
      <c r="C16" s="260"/>
      <c r="D16" s="259"/>
      <c r="E16" s="259"/>
      <c r="F16" s="75">
        <f t="shared" si="2"/>
        <v>0</v>
      </c>
      <c r="G16" s="250">
        <f t="shared" si="4"/>
        <v>0</v>
      </c>
      <c r="H16" s="247">
        <f t="shared" si="3"/>
        <v>0</v>
      </c>
      <c r="I16" s="178"/>
      <c r="L16"/>
      <c r="M16"/>
    </row>
    <row r="17" spans="1:13" ht="15" thickBot="1">
      <c r="A17" s="200" t="s">
        <v>109</v>
      </c>
      <c r="B17" s="55">
        <v>3631</v>
      </c>
      <c r="C17" s="62">
        <v>0</v>
      </c>
      <c r="D17" s="31">
        <v>59</v>
      </c>
      <c r="E17" s="31">
        <v>25</v>
      </c>
      <c r="F17" s="168">
        <f t="shared" si="2"/>
        <v>84</v>
      </c>
      <c r="G17" s="250">
        <f t="shared" si="4"/>
        <v>2.9408956402342288E-2</v>
      </c>
      <c r="H17" s="247">
        <f t="shared" si="3"/>
        <v>2.0924827557001473E-2</v>
      </c>
      <c r="I17" s="178">
        <f t="shared" si="1"/>
        <v>14.408730158730158</v>
      </c>
      <c r="L17"/>
      <c r="M17"/>
    </row>
    <row r="18" spans="1:13" ht="15" thickBot="1">
      <c r="A18" s="200" t="s">
        <v>108</v>
      </c>
      <c r="B18" s="55">
        <v>14216.58</v>
      </c>
      <c r="C18" s="31">
        <v>1480.64</v>
      </c>
      <c r="D18" s="31">
        <v>1118</v>
      </c>
      <c r="E18" s="31">
        <v>150</v>
      </c>
      <c r="F18" s="13">
        <f t="shared" si="2"/>
        <v>1268</v>
      </c>
      <c r="G18" s="250">
        <f t="shared" si="4"/>
        <v>0.1151459050978825</v>
      </c>
      <c r="H18" s="247">
        <f t="shared" si="3"/>
        <v>0.31586525407473648</v>
      </c>
      <c r="I18" s="178">
        <f t="shared" si="1"/>
        <v>3.7372712933753944</v>
      </c>
      <c r="L18"/>
      <c r="M18"/>
    </row>
    <row r="19" spans="1:13" ht="15" thickBot="1">
      <c r="A19" s="90" t="s">
        <v>29</v>
      </c>
      <c r="B19" s="261"/>
      <c r="C19" s="258"/>
      <c r="D19" s="259"/>
      <c r="E19" s="259"/>
      <c r="F19" s="75">
        <f t="shared" si="2"/>
        <v>0</v>
      </c>
      <c r="G19" s="250">
        <f t="shared" si="4"/>
        <v>0</v>
      </c>
      <c r="H19" s="247">
        <f t="shared" si="3"/>
        <v>0</v>
      </c>
      <c r="I19" s="178"/>
      <c r="L19"/>
      <c r="M19"/>
    </row>
    <row r="20" spans="1:13" ht="15" thickBot="1">
      <c r="A20" s="200" t="s">
        <v>33</v>
      </c>
      <c r="B20" s="55">
        <v>105710.8</v>
      </c>
      <c r="C20" s="47">
        <v>0</v>
      </c>
      <c r="D20" s="31">
        <v>6275</v>
      </c>
      <c r="E20" s="31">
        <v>4</v>
      </c>
      <c r="F20" s="13">
        <f t="shared" si="2"/>
        <v>6279</v>
      </c>
      <c r="G20" s="250">
        <f t="shared" si="4"/>
        <v>0.85619507255762195</v>
      </c>
      <c r="H20" s="247">
        <f t="shared" si="3"/>
        <v>1.5641308598858601</v>
      </c>
      <c r="I20" s="178">
        <f t="shared" si="1"/>
        <v>5.6118702553485162</v>
      </c>
      <c r="L20"/>
      <c r="M20"/>
    </row>
    <row r="21" spans="1:13" ht="15" thickBot="1">
      <c r="A21" s="200" t="s">
        <v>34</v>
      </c>
      <c r="B21" s="55">
        <v>25000</v>
      </c>
      <c r="C21" s="47">
        <v>2000</v>
      </c>
      <c r="D21" s="31">
        <v>825</v>
      </c>
      <c r="E21" s="31">
        <v>14</v>
      </c>
      <c r="F21" s="13">
        <f t="shared" si="2"/>
        <v>839</v>
      </c>
      <c r="G21" s="250">
        <f t="shared" si="4"/>
        <v>0.20248524099657317</v>
      </c>
      <c r="H21" s="247">
        <f t="shared" si="3"/>
        <v>0.20899917048005043</v>
      </c>
      <c r="I21" s="178">
        <f t="shared" si="1"/>
        <v>9.9324592769169637</v>
      </c>
      <c r="L21"/>
      <c r="M21"/>
    </row>
    <row r="22" spans="1:13" ht="15" thickBot="1">
      <c r="A22" s="200" t="s">
        <v>85</v>
      </c>
      <c r="B22" s="55">
        <v>4500</v>
      </c>
      <c r="C22" s="47">
        <v>1000</v>
      </c>
      <c r="D22" s="31">
        <v>274</v>
      </c>
      <c r="E22" s="31">
        <v>0</v>
      </c>
      <c r="F22" s="13">
        <f t="shared" si="2"/>
        <v>274</v>
      </c>
      <c r="G22" s="250">
        <f t="shared" si="4"/>
        <v>3.6447343379383171E-2</v>
      </c>
      <c r="H22" s="247">
        <f t="shared" si="3"/>
        <v>6.8254794650219094E-2</v>
      </c>
      <c r="I22" s="180">
        <f t="shared" si="1"/>
        <v>5.4744525547445262</v>
      </c>
      <c r="L22"/>
      <c r="M22"/>
    </row>
    <row r="23" spans="1:13" ht="15" thickBot="1">
      <c r="A23" s="200" t="s">
        <v>35</v>
      </c>
      <c r="B23" s="55">
        <v>3566.3</v>
      </c>
      <c r="C23" s="47">
        <v>0</v>
      </c>
      <c r="D23" s="31">
        <v>203</v>
      </c>
      <c r="E23" s="31">
        <v>34</v>
      </c>
      <c r="F23" s="13">
        <f t="shared" si="2"/>
        <v>237</v>
      </c>
      <c r="G23" s="250">
        <f t="shared" si="4"/>
        <v>2.8884924598643155E-2</v>
      </c>
      <c r="H23" s="247">
        <f t="shared" si="3"/>
        <v>5.9037906321539865E-2</v>
      </c>
      <c r="I23" s="179">
        <f t="shared" si="1"/>
        <v>5.0158931082981715</v>
      </c>
      <c r="L23"/>
      <c r="M23"/>
    </row>
    <row r="24" spans="1:13" ht="15" thickBot="1">
      <c r="A24" s="200" t="s">
        <v>103</v>
      </c>
      <c r="B24" s="55">
        <v>14850</v>
      </c>
      <c r="C24" s="47">
        <v>0</v>
      </c>
      <c r="D24" s="31">
        <v>330</v>
      </c>
      <c r="E24" s="31">
        <v>0</v>
      </c>
      <c r="F24" s="13">
        <f t="shared" si="2"/>
        <v>330</v>
      </c>
      <c r="G24" s="250">
        <f t="shared" si="4"/>
        <v>0.12027623315196447</v>
      </c>
      <c r="H24" s="247">
        <f t="shared" si="3"/>
        <v>8.2204679688220067E-2</v>
      </c>
      <c r="I24" s="178">
        <f t="shared" si="1"/>
        <v>15</v>
      </c>
      <c r="L24"/>
      <c r="M24"/>
    </row>
    <row r="25" spans="1:13" ht="15" thickBot="1">
      <c r="A25" s="257" t="s">
        <v>100</v>
      </c>
      <c r="B25" s="239"/>
      <c r="C25" s="260"/>
      <c r="D25" s="259"/>
      <c r="E25" s="259"/>
      <c r="F25" s="75">
        <f t="shared" si="2"/>
        <v>0</v>
      </c>
      <c r="G25" s="250">
        <f t="shared" si="4"/>
        <v>0</v>
      </c>
      <c r="H25" s="247">
        <f t="shared" si="3"/>
        <v>0</v>
      </c>
      <c r="I25" s="179"/>
      <c r="L25"/>
      <c r="M25"/>
    </row>
    <row r="26" spans="1:13" ht="15" thickBot="1">
      <c r="A26" s="200" t="s">
        <v>36</v>
      </c>
      <c r="B26" s="55">
        <v>155196.85999999999</v>
      </c>
      <c r="C26" s="47">
        <v>32630</v>
      </c>
      <c r="D26" s="31">
        <v>4517</v>
      </c>
      <c r="E26" s="31">
        <v>154</v>
      </c>
      <c r="F26" s="13">
        <f t="shared" si="2"/>
        <v>4671</v>
      </c>
      <c r="G26" s="250">
        <f t="shared" si="4"/>
        <v>1.2570029439604569</v>
      </c>
      <c r="H26" s="247">
        <f t="shared" si="3"/>
        <v>1.1635698752232604</v>
      </c>
      <c r="I26" s="178">
        <f t="shared" si="1"/>
        <v>11.075205880254048</v>
      </c>
      <c r="L26"/>
      <c r="M26"/>
    </row>
    <row r="27" spans="1:13" ht="15" thickBot="1">
      <c r="A27" s="200" t="s">
        <v>101</v>
      </c>
      <c r="B27" s="55">
        <v>760</v>
      </c>
      <c r="C27" s="47">
        <v>0</v>
      </c>
      <c r="D27" s="31">
        <v>40</v>
      </c>
      <c r="E27" s="31">
        <v>5</v>
      </c>
      <c r="F27" s="13">
        <f t="shared" si="2"/>
        <v>45</v>
      </c>
      <c r="G27" s="250">
        <f t="shared" si="4"/>
        <v>6.155551326295825E-3</v>
      </c>
      <c r="H27" s="247">
        <f t="shared" si="3"/>
        <v>1.1209729048393647E-2</v>
      </c>
      <c r="I27" s="178">
        <f t="shared" si="1"/>
        <v>5.6296296296296298</v>
      </c>
      <c r="L27"/>
      <c r="M27"/>
    </row>
    <row r="28" spans="1:13" ht="15" thickBot="1">
      <c r="A28" s="199" t="s">
        <v>69</v>
      </c>
      <c r="B28" s="55">
        <v>28530</v>
      </c>
      <c r="C28" s="47">
        <v>7294</v>
      </c>
      <c r="D28" s="31">
        <v>951</v>
      </c>
      <c r="E28" s="31">
        <v>0</v>
      </c>
      <c r="F28" s="13">
        <f t="shared" si="2"/>
        <v>951</v>
      </c>
      <c r="G28" s="250">
        <f t="shared" si="4"/>
        <v>0.23107615702528933</v>
      </c>
      <c r="H28" s="247">
        <f t="shared" si="3"/>
        <v>0.23689894055605237</v>
      </c>
      <c r="I28" s="178">
        <f t="shared" si="1"/>
        <v>10</v>
      </c>
      <c r="L28"/>
      <c r="M28"/>
    </row>
    <row r="29" spans="1:13" ht="15" thickBot="1">
      <c r="A29" s="199" t="s">
        <v>37</v>
      </c>
      <c r="B29" s="47">
        <v>25984</v>
      </c>
      <c r="C29" s="47">
        <v>3812</v>
      </c>
      <c r="D29" s="31">
        <v>910</v>
      </c>
      <c r="E29" s="31">
        <v>0</v>
      </c>
      <c r="F29" s="13">
        <f t="shared" si="2"/>
        <v>910</v>
      </c>
      <c r="G29" s="250">
        <f t="shared" si="4"/>
        <v>0.2104550600821983</v>
      </c>
      <c r="H29" s="247">
        <f t="shared" si="3"/>
        <v>0.22668563186751595</v>
      </c>
      <c r="I29" s="237">
        <f t="shared" si="1"/>
        <v>9.5179487179487179</v>
      </c>
      <c r="L29"/>
      <c r="M29"/>
    </row>
    <row r="30" spans="1:13" ht="15" thickBot="1">
      <c r="A30" s="199" t="s">
        <v>38</v>
      </c>
      <c r="B30" s="40">
        <v>7550</v>
      </c>
      <c r="C30" s="47">
        <v>55000</v>
      </c>
      <c r="D30" s="31">
        <v>750</v>
      </c>
      <c r="E30" s="31">
        <v>5</v>
      </c>
      <c r="F30" s="13">
        <f t="shared" si="2"/>
        <v>755</v>
      </c>
      <c r="G30" s="250">
        <f t="shared" si="4"/>
        <v>6.11505427809651E-2</v>
      </c>
      <c r="H30" s="247">
        <f t="shared" si="3"/>
        <v>0.18807434292304895</v>
      </c>
      <c r="I30" s="178">
        <f t="shared" si="1"/>
        <v>3.3333333333333335</v>
      </c>
      <c r="L30"/>
      <c r="M30"/>
    </row>
    <row r="31" spans="1:13" ht="15" thickBot="1">
      <c r="A31" s="199" t="s">
        <v>94</v>
      </c>
      <c r="B31" s="40">
        <v>7288.12</v>
      </c>
      <c r="C31" s="47"/>
      <c r="D31" s="47">
        <v>781</v>
      </c>
      <c r="E31" s="31">
        <v>79</v>
      </c>
      <c r="F31" s="13">
        <f t="shared" si="2"/>
        <v>860</v>
      </c>
      <c r="G31" s="250">
        <f t="shared" si="4"/>
        <v>5.9029469384477798E-2</v>
      </c>
      <c r="H31" s="247">
        <f t="shared" si="3"/>
        <v>0.21423037736930081</v>
      </c>
      <c r="I31" s="237">
        <f t="shared" si="1"/>
        <v>2.8248527131782946</v>
      </c>
      <c r="L31"/>
      <c r="M31"/>
    </row>
    <row r="32" spans="1:13" ht="15" thickBot="1">
      <c r="A32" s="275" t="s">
        <v>39</v>
      </c>
      <c r="B32" s="55"/>
      <c r="C32" s="47"/>
      <c r="D32" s="31"/>
      <c r="E32" s="31"/>
      <c r="F32" s="13">
        <f t="shared" si="2"/>
        <v>0</v>
      </c>
      <c r="G32" s="250">
        <f t="shared" si="4"/>
        <v>0</v>
      </c>
      <c r="H32" s="247">
        <f t="shared" si="3"/>
        <v>0</v>
      </c>
      <c r="I32" s="178"/>
      <c r="L32"/>
      <c r="M32"/>
    </row>
    <row r="33" spans="1:13" ht="15" thickBot="1">
      <c r="A33" s="200" t="s">
        <v>110</v>
      </c>
      <c r="B33" s="55">
        <v>42115</v>
      </c>
      <c r="C33" s="47">
        <v>11751</v>
      </c>
      <c r="D33" s="31">
        <v>547</v>
      </c>
      <c r="E33" s="31">
        <v>302</v>
      </c>
      <c r="F33" s="13">
        <f t="shared" si="2"/>
        <v>849</v>
      </c>
      <c r="G33" s="250">
        <f t="shared" si="4"/>
        <v>0.34110663698282717</v>
      </c>
      <c r="H33" s="247">
        <f t="shared" si="3"/>
        <v>0.21149022137969348</v>
      </c>
      <c r="I33" s="178"/>
      <c r="L33"/>
      <c r="M33"/>
    </row>
    <row r="34" spans="1:13" ht="15" thickBot="1">
      <c r="A34" s="200" t="s">
        <v>41</v>
      </c>
      <c r="B34" s="55">
        <v>8750</v>
      </c>
      <c r="C34" s="47">
        <v>0</v>
      </c>
      <c r="D34" s="31">
        <v>0</v>
      </c>
      <c r="E34" s="31">
        <v>51</v>
      </c>
      <c r="F34" s="13">
        <f t="shared" si="2"/>
        <v>51</v>
      </c>
      <c r="G34" s="250">
        <f t="shared" si="4"/>
        <v>7.086983434880062E-2</v>
      </c>
      <c r="H34" s="247">
        <f t="shared" si="3"/>
        <v>1.2704359588179464E-2</v>
      </c>
      <c r="I34" s="178">
        <f t="shared" ref="I34:I47" si="5">B34/F34/3</f>
        <v>57.189542483660126</v>
      </c>
      <c r="L34"/>
      <c r="M34"/>
    </row>
    <row r="35" spans="1:13" ht="15" thickBot="1">
      <c r="A35" s="200" t="s">
        <v>102</v>
      </c>
      <c r="B35" s="55">
        <v>16572.689999999999</v>
      </c>
      <c r="C35" s="47">
        <v>1050</v>
      </c>
      <c r="D35" s="31">
        <v>473</v>
      </c>
      <c r="E35" s="31">
        <v>0</v>
      </c>
      <c r="F35" s="13">
        <f t="shared" si="2"/>
        <v>473</v>
      </c>
      <c r="G35" s="250">
        <f t="shared" si="4"/>
        <v>0.13422900514445993</v>
      </c>
      <c r="H35" s="247">
        <f t="shared" si="3"/>
        <v>0.11782670755311542</v>
      </c>
      <c r="I35" s="178">
        <f t="shared" si="5"/>
        <v>11.679133192389004</v>
      </c>
      <c r="L35"/>
      <c r="M35"/>
    </row>
    <row r="36" spans="1:13" ht="15" thickBot="1">
      <c r="A36" s="200" t="s">
        <v>75</v>
      </c>
      <c r="B36" s="55">
        <v>39600</v>
      </c>
      <c r="C36" s="235">
        <v>24988</v>
      </c>
      <c r="D36" s="31">
        <v>1730</v>
      </c>
      <c r="E36" s="31">
        <v>0</v>
      </c>
      <c r="F36" s="13">
        <f t="shared" si="2"/>
        <v>1730</v>
      </c>
      <c r="G36" s="250">
        <f t="shared" si="4"/>
        <v>0.32073662173857193</v>
      </c>
      <c r="H36" s="247">
        <f t="shared" si="3"/>
        <v>0.43095180563824464</v>
      </c>
      <c r="I36" s="178">
        <f t="shared" si="5"/>
        <v>7.6300578034682083</v>
      </c>
      <c r="L36"/>
      <c r="M36"/>
    </row>
    <row r="37" spans="1:13" ht="15" thickBot="1">
      <c r="A37" s="90" t="s">
        <v>44</v>
      </c>
      <c r="B37" s="239"/>
      <c r="C37" s="258"/>
      <c r="D37" s="259"/>
      <c r="E37" s="259"/>
      <c r="F37" s="75">
        <f t="shared" si="2"/>
        <v>0</v>
      </c>
      <c r="G37" s="250">
        <f t="shared" si="4"/>
        <v>0</v>
      </c>
      <c r="H37" s="247">
        <f t="shared" si="3"/>
        <v>0</v>
      </c>
      <c r="I37" s="178"/>
      <c r="L37"/>
      <c r="M37"/>
    </row>
    <row r="38" spans="1:13" ht="15" thickBot="1">
      <c r="A38" s="200" t="s">
        <v>45</v>
      </c>
      <c r="B38" s="55">
        <v>4910</v>
      </c>
      <c r="C38" s="47">
        <v>0</v>
      </c>
      <c r="D38" s="31">
        <v>162</v>
      </c>
      <c r="E38" s="31">
        <v>0</v>
      </c>
      <c r="F38" s="13">
        <f t="shared" si="2"/>
        <v>162</v>
      </c>
      <c r="G38" s="250">
        <f t="shared" si="4"/>
        <v>3.9768101331726972E-2</v>
      </c>
      <c r="H38" s="247">
        <f t="shared" si="3"/>
        <v>4.0355024574217128E-2</v>
      </c>
      <c r="I38" s="180">
        <f t="shared" si="5"/>
        <v>10.102880658436215</v>
      </c>
      <c r="L38"/>
      <c r="M38"/>
    </row>
    <row r="39" spans="1:13" ht="15" thickBot="1">
      <c r="A39" s="200" t="s">
        <v>76</v>
      </c>
      <c r="B39" s="55">
        <v>4689</v>
      </c>
      <c r="C39" s="47">
        <v>0</v>
      </c>
      <c r="D39" s="31">
        <v>48</v>
      </c>
      <c r="E39" s="31">
        <v>82</v>
      </c>
      <c r="F39" s="13">
        <f t="shared" si="2"/>
        <v>130</v>
      </c>
      <c r="G39" s="250">
        <f t="shared" si="4"/>
        <v>3.7978131801317261E-2</v>
      </c>
      <c r="H39" s="247">
        <f t="shared" si="3"/>
        <v>3.2383661695359417E-2</v>
      </c>
      <c r="I39" s="178">
        <f t="shared" si="5"/>
        <v>12.023076923076923</v>
      </c>
      <c r="L39"/>
      <c r="M39"/>
    </row>
    <row r="40" spans="1:13" ht="15" thickBot="1">
      <c r="A40" s="200" t="s">
        <v>47</v>
      </c>
      <c r="B40" s="55">
        <v>47608</v>
      </c>
      <c r="C40" s="40">
        <v>30493</v>
      </c>
      <c r="D40" s="31">
        <v>1850</v>
      </c>
      <c r="E40" s="31">
        <v>0</v>
      </c>
      <c r="F40" s="13">
        <f t="shared" si="2"/>
        <v>1850</v>
      </c>
      <c r="G40" s="250">
        <f t="shared" si="4"/>
        <v>0.38559669413459424</v>
      </c>
      <c r="H40" s="247">
        <f t="shared" si="3"/>
        <v>0.46084441643396101</v>
      </c>
      <c r="I40" s="178">
        <f t="shared" si="5"/>
        <v>8.5780180180180174</v>
      </c>
      <c r="L40"/>
      <c r="M40"/>
    </row>
    <row r="41" spans="1:13" ht="15" thickBot="1">
      <c r="A41" s="194" t="s">
        <v>48</v>
      </c>
      <c r="B41" s="55"/>
      <c r="C41" s="40"/>
      <c r="D41" s="33"/>
      <c r="E41" s="33"/>
      <c r="F41" s="13">
        <f t="shared" si="2"/>
        <v>0</v>
      </c>
      <c r="G41" s="250">
        <f t="shared" si="4"/>
        <v>0</v>
      </c>
      <c r="H41" s="247">
        <f t="shared" si="3"/>
        <v>0</v>
      </c>
      <c r="I41" s="178"/>
      <c r="L41"/>
      <c r="M41"/>
    </row>
    <row r="42" spans="1:13" ht="15" thickBot="1">
      <c r="A42" s="200" t="s">
        <v>49</v>
      </c>
      <c r="B42" s="41">
        <v>80027.460000000006</v>
      </c>
      <c r="C42" s="40">
        <v>19889</v>
      </c>
      <c r="D42" s="31">
        <v>1491</v>
      </c>
      <c r="E42" s="31">
        <v>12</v>
      </c>
      <c r="F42" s="13">
        <f t="shared" si="2"/>
        <v>1503</v>
      </c>
      <c r="G42" s="250">
        <f t="shared" si="4"/>
        <v>0.64817518097774496</v>
      </c>
      <c r="H42" s="247">
        <f t="shared" si="3"/>
        <v>0.37440495021634779</v>
      </c>
      <c r="I42" s="237">
        <f t="shared" si="5"/>
        <v>17.748383233532937</v>
      </c>
      <c r="L42"/>
      <c r="M42"/>
    </row>
    <row r="43" spans="1:13" ht="15" thickBot="1">
      <c r="A43" s="90" t="s">
        <v>97</v>
      </c>
      <c r="B43" s="262"/>
      <c r="C43" s="263"/>
      <c r="D43" s="263"/>
      <c r="E43" s="264"/>
      <c r="F43" s="75">
        <f t="shared" si="2"/>
        <v>0</v>
      </c>
      <c r="G43" s="250">
        <f t="shared" si="4"/>
        <v>0</v>
      </c>
      <c r="H43" s="247">
        <f t="shared" si="3"/>
        <v>0</v>
      </c>
      <c r="I43" s="178"/>
      <c r="L43"/>
      <c r="M43"/>
    </row>
    <row r="44" spans="1:13" ht="15" thickBot="1">
      <c r="A44" s="199" t="s">
        <v>77</v>
      </c>
      <c r="B44" s="74">
        <v>220121.69</v>
      </c>
      <c r="C44" s="74">
        <v>0</v>
      </c>
      <c r="D44" s="74">
        <v>5816</v>
      </c>
      <c r="E44" s="35">
        <v>396</v>
      </c>
      <c r="F44" s="13">
        <f t="shared" si="2"/>
        <v>6212</v>
      </c>
      <c r="G44" s="250">
        <f t="shared" si="4"/>
        <v>1.7828557379289189</v>
      </c>
      <c r="H44" s="247">
        <f t="shared" si="3"/>
        <v>1.5474408188582518</v>
      </c>
      <c r="I44" s="178">
        <f t="shared" si="5"/>
        <v>11.811638227087357</v>
      </c>
      <c r="L44"/>
      <c r="M44"/>
    </row>
    <row r="45" spans="1:13" ht="15" thickBot="1">
      <c r="A45" s="200" t="s">
        <v>52</v>
      </c>
      <c r="B45" s="47">
        <v>1230</v>
      </c>
      <c r="C45" s="40">
        <v>0</v>
      </c>
      <c r="D45" s="32">
        <v>50</v>
      </c>
      <c r="E45" s="31">
        <v>0</v>
      </c>
      <c r="F45" s="13">
        <f t="shared" si="2"/>
        <v>50</v>
      </c>
      <c r="G45" s="250">
        <f t="shared" si="4"/>
        <v>9.9622738570313996E-3</v>
      </c>
      <c r="H45" s="247">
        <f t="shared" si="3"/>
        <v>1.2455254498215163E-2</v>
      </c>
      <c r="I45" s="178">
        <f t="shared" si="5"/>
        <v>8.2000000000000011</v>
      </c>
      <c r="L45"/>
      <c r="M45"/>
    </row>
    <row r="46" spans="1:13" ht="15" thickBot="1">
      <c r="A46" s="90" t="s">
        <v>104</v>
      </c>
      <c r="B46" s="260"/>
      <c r="C46" s="258"/>
      <c r="D46" s="259"/>
      <c r="E46" s="259"/>
      <c r="F46" s="75">
        <f t="shared" si="2"/>
        <v>0</v>
      </c>
      <c r="G46" s="250">
        <f t="shared" si="4"/>
        <v>0</v>
      </c>
      <c r="H46" s="247">
        <f t="shared" si="3"/>
        <v>0</v>
      </c>
      <c r="I46" s="178"/>
      <c r="L46"/>
      <c r="M46"/>
    </row>
    <row r="47" spans="1:13" s="108" customFormat="1" ht="15" thickBot="1">
      <c r="A47" s="199" t="s">
        <v>83</v>
      </c>
      <c r="B47" s="55">
        <v>11904</v>
      </c>
      <c r="C47" s="47">
        <v>0</v>
      </c>
      <c r="D47" s="47">
        <v>230</v>
      </c>
      <c r="E47" s="31">
        <v>0</v>
      </c>
      <c r="F47" s="13">
        <f t="shared" si="2"/>
        <v>230</v>
      </c>
      <c r="G47" s="250">
        <f t="shared" si="4"/>
        <v>9.6415372352928283E-2</v>
      </c>
      <c r="H47" s="247">
        <f t="shared" si="3"/>
        <v>5.7294170691789749E-2</v>
      </c>
      <c r="I47" s="178">
        <f t="shared" si="5"/>
        <v>17.252173913043478</v>
      </c>
    </row>
    <row r="48" spans="1:13" ht="15" thickBot="1">
      <c r="A48" s="267" t="s">
        <v>96</v>
      </c>
      <c r="B48" s="42"/>
      <c r="C48" s="55"/>
      <c r="D48" s="32"/>
      <c r="E48" s="31"/>
      <c r="F48" s="13">
        <f t="shared" si="2"/>
        <v>0</v>
      </c>
      <c r="G48" s="250">
        <f t="shared" si="4"/>
        <v>0</v>
      </c>
      <c r="H48" s="247">
        <f t="shared" si="3"/>
        <v>0</v>
      </c>
      <c r="I48" s="178"/>
      <c r="L48"/>
      <c r="M48"/>
    </row>
    <row r="49" spans="1:13" ht="15" thickBot="1">
      <c r="A49" s="199" t="s">
        <v>53</v>
      </c>
      <c r="B49" s="42">
        <v>17656.78</v>
      </c>
      <c r="C49" s="55">
        <v>3798.45</v>
      </c>
      <c r="D49" s="32">
        <v>1389</v>
      </c>
      <c r="E49" s="31">
        <v>0</v>
      </c>
      <c r="F49" s="13">
        <f t="shared" si="2"/>
        <v>1389</v>
      </c>
      <c r="G49" s="250">
        <f t="shared" si="4"/>
        <v>0.14300949414093891</v>
      </c>
      <c r="H49" s="247">
        <f t="shared" si="3"/>
        <v>0.34600696996041719</v>
      </c>
      <c r="I49" s="179">
        <f t="shared" ref="I49:I59" si="6">B49/F49/3</f>
        <v>4.2372882169426438</v>
      </c>
      <c r="L49"/>
      <c r="M49"/>
    </row>
    <row r="50" spans="1:13" ht="15" thickBot="1">
      <c r="A50" s="90" t="s">
        <v>55</v>
      </c>
      <c r="B50" s="239"/>
      <c r="C50" s="261"/>
      <c r="D50" s="265"/>
      <c r="E50" s="259"/>
      <c r="F50" s="75">
        <f t="shared" si="2"/>
        <v>0</v>
      </c>
      <c r="G50" s="250">
        <f t="shared" si="4"/>
        <v>0</v>
      </c>
      <c r="H50" s="247">
        <f t="shared" si="3"/>
        <v>0</v>
      </c>
      <c r="I50" s="178"/>
      <c r="L50"/>
      <c r="M50"/>
    </row>
    <row r="51" spans="1:13" ht="15" thickBot="1">
      <c r="A51" s="199" t="s">
        <v>105</v>
      </c>
      <c r="B51" s="55">
        <v>30247.200000000001</v>
      </c>
      <c r="C51" s="55">
        <v>6816.3</v>
      </c>
      <c r="D51" s="32">
        <v>920</v>
      </c>
      <c r="E51" s="31">
        <v>7</v>
      </c>
      <c r="F51" s="13">
        <f t="shared" si="2"/>
        <v>927</v>
      </c>
      <c r="G51" s="250">
        <f t="shared" si="4"/>
        <v>0.24498446325886195</v>
      </c>
      <c r="H51" s="247">
        <f t="shared" si="3"/>
        <v>0.23092041839690908</v>
      </c>
      <c r="I51" s="178">
        <f t="shared" si="6"/>
        <v>10.876375404530746</v>
      </c>
      <c r="L51"/>
      <c r="M51"/>
    </row>
    <row r="52" spans="1:13" ht="15" thickBot="1">
      <c r="A52" s="99" t="s">
        <v>99</v>
      </c>
      <c r="B52" s="239"/>
      <c r="C52" s="266"/>
      <c r="D52" s="265"/>
      <c r="E52" s="259"/>
      <c r="F52" s="75">
        <f t="shared" si="2"/>
        <v>0</v>
      </c>
      <c r="G52" s="250">
        <f t="shared" si="4"/>
        <v>0</v>
      </c>
      <c r="H52" s="247">
        <f t="shared" si="3"/>
        <v>0</v>
      </c>
      <c r="I52" s="178"/>
      <c r="L52"/>
      <c r="M52"/>
    </row>
    <row r="53" spans="1:13" ht="15" thickBot="1">
      <c r="A53" s="200" t="s">
        <v>59</v>
      </c>
      <c r="B53" s="41">
        <v>153872.73000000001</v>
      </c>
      <c r="C53" s="41">
        <v>99403.48</v>
      </c>
      <c r="D53" s="32">
        <v>7763</v>
      </c>
      <c r="E53" s="31">
        <v>221</v>
      </c>
      <c r="F53" s="13">
        <f t="shared" si="2"/>
        <v>7984</v>
      </c>
      <c r="G53" s="250">
        <f t="shared" si="4"/>
        <v>1.2462782726740256</v>
      </c>
      <c r="H53" s="247">
        <f t="shared" si="3"/>
        <v>1.9888550382749972</v>
      </c>
      <c r="I53" s="178">
        <f t="shared" si="6"/>
        <v>6.4242121743486971</v>
      </c>
      <c r="L53"/>
      <c r="M53"/>
    </row>
    <row r="54" spans="1:13" ht="15" thickBot="1">
      <c r="A54" s="199" t="s">
        <v>73</v>
      </c>
      <c r="B54" s="55">
        <v>428700.7</v>
      </c>
      <c r="C54" s="55">
        <v>106918.16</v>
      </c>
      <c r="D54" s="55">
        <v>5103</v>
      </c>
      <c r="E54" s="31">
        <v>641</v>
      </c>
      <c r="F54" s="13">
        <f t="shared" si="2"/>
        <v>5744</v>
      </c>
      <c r="G54" s="250">
        <f t="shared" si="4"/>
        <v>3.4722225821959851</v>
      </c>
      <c r="H54" s="247">
        <f t="shared" si="3"/>
        <v>1.4308596367549578</v>
      </c>
      <c r="I54" s="179">
        <f t="shared" si="6"/>
        <v>24.8781743268338</v>
      </c>
      <c r="L54"/>
      <c r="M54"/>
    </row>
    <row r="55" spans="1:13" ht="15" thickBot="1">
      <c r="A55" s="199" t="s">
        <v>60</v>
      </c>
      <c r="B55" s="55">
        <v>30204.23</v>
      </c>
      <c r="C55" s="55">
        <v>1779.66</v>
      </c>
      <c r="D55" s="32">
        <v>1194</v>
      </c>
      <c r="E55" s="31">
        <v>0</v>
      </c>
      <c r="F55" s="269">
        <f t="shared" si="2"/>
        <v>1194</v>
      </c>
      <c r="G55" s="270">
        <f t="shared" si="4"/>
        <v>0.24463643162663701</v>
      </c>
      <c r="H55" s="247">
        <f t="shared" si="3"/>
        <v>0.29743147741737808</v>
      </c>
      <c r="I55" s="178">
        <f t="shared" si="6"/>
        <v>8.4322250139586821</v>
      </c>
      <c r="L55"/>
      <c r="M55"/>
    </row>
    <row r="56" spans="1:13" ht="15" thickBot="1">
      <c r="A56" s="199" t="s">
        <v>91</v>
      </c>
      <c r="B56" s="55">
        <v>11450</v>
      </c>
      <c r="C56" s="55">
        <v>0</v>
      </c>
      <c r="D56" s="55">
        <v>593</v>
      </c>
      <c r="E56" s="31">
        <v>2</v>
      </c>
      <c r="F56" s="13">
        <f t="shared" si="2"/>
        <v>595</v>
      </c>
      <c r="G56" s="272">
        <f t="shared" si="4"/>
        <v>9.2738240376430511E-2</v>
      </c>
      <c r="H56" s="250">
        <f t="shared" si="3"/>
        <v>0.14821752852876044</v>
      </c>
      <c r="I56" s="178">
        <f t="shared" si="6"/>
        <v>6.4145658263305316</v>
      </c>
      <c r="L56"/>
      <c r="M56"/>
    </row>
    <row r="57" spans="1:13" ht="15" thickBot="1">
      <c r="A57" s="199" t="s">
        <v>74</v>
      </c>
      <c r="B57" s="41">
        <v>1024.4000000000001</v>
      </c>
      <c r="C57" s="55">
        <v>95</v>
      </c>
      <c r="D57" s="32">
        <v>85</v>
      </c>
      <c r="E57" s="31">
        <v>0</v>
      </c>
      <c r="F57" s="13">
        <f t="shared" si="2"/>
        <v>85</v>
      </c>
      <c r="G57" s="272">
        <f t="shared" si="4"/>
        <v>8.2970352350755835E-3</v>
      </c>
      <c r="H57" s="250">
        <f t="shared" si="3"/>
        <v>2.1173932646965776E-2</v>
      </c>
      <c r="I57" s="179">
        <f t="shared" si="6"/>
        <v>4.0172549019607846</v>
      </c>
      <c r="L57"/>
      <c r="M57"/>
    </row>
    <row r="58" spans="1:13" ht="15" thickBot="1">
      <c r="A58" s="199" t="s">
        <v>63</v>
      </c>
      <c r="B58" s="55">
        <v>113000</v>
      </c>
      <c r="C58" s="55">
        <v>26600</v>
      </c>
      <c r="D58" s="55">
        <v>3839</v>
      </c>
      <c r="E58" s="31">
        <v>274</v>
      </c>
      <c r="F58" s="13">
        <f t="shared" si="2"/>
        <v>4113</v>
      </c>
      <c r="G58" s="272">
        <f t="shared" si="4"/>
        <v>0.91523328930451076</v>
      </c>
      <c r="H58" s="250">
        <f t="shared" si="3"/>
        <v>1.0245692350231792</v>
      </c>
      <c r="I58" s="178">
        <f t="shared" si="6"/>
        <v>9.1579544533592685</v>
      </c>
      <c r="L58"/>
      <c r="M58"/>
    </row>
    <row r="59" spans="1:13" ht="15" thickBot="1">
      <c r="A59" s="199" t="s">
        <v>80</v>
      </c>
      <c r="B59" s="55"/>
      <c r="C59" s="55"/>
      <c r="D59" s="55"/>
      <c r="E59" s="31"/>
      <c r="F59" s="13">
        <f t="shared" si="2"/>
        <v>0</v>
      </c>
      <c r="G59" s="272">
        <f t="shared" si="4"/>
        <v>0</v>
      </c>
      <c r="H59" s="250">
        <f t="shared" si="3"/>
        <v>0</v>
      </c>
      <c r="I59" s="178"/>
      <c r="L59"/>
      <c r="M59"/>
    </row>
    <row r="60" spans="1:13" ht="15" thickBot="1">
      <c r="A60" s="199" t="s">
        <v>114</v>
      </c>
      <c r="B60" s="55"/>
      <c r="C60" s="55"/>
      <c r="D60" s="55"/>
      <c r="E60" s="31"/>
      <c r="F60" s="13">
        <f t="shared" si="2"/>
        <v>0</v>
      </c>
      <c r="G60" s="273">
        <f t="shared" si="4"/>
        <v>0</v>
      </c>
      <c r="H60" s="250">
        <f t="shared" si="3"/>
        <v>0</v>
      </c>
      <c r="I60" s="178"/>
      <c r="L60"/>
      <c r="M60"/>
    </row>
    <row r="61" spans="1:13">
      <c r="A61" s="215" t="s">
        <v>64</v>
      </c>
      <c r="B61" s="216">
        <f t="shared" ref="B61:H61" si="7">SUM(B4:B60)</f>
        <v>12346578.879999997</v>
      </c>
      <c r="C61" s="216">
        <f t="shared" si="7"/>
        <v>3546079.46</v>
      </c>
      <c r="D61" s="216">
        <f t="shared" si="7"/>
        <v>378823</v>
      </c>
      <c r="E61" s="216">
        <f t="shared" si="7"/>
        <v>22614</v>
      </c>
      <c r="F61" s="256">
        <f t="shared" si="7"/>
        <v>401437</v>
      </c>
      <c r="G61" s="271">
        <f t="shared" si="7"/>
        <v>100</v>
      </c>
      <c r="H61" s="216">
        <f t="shared" si="7"/>
        <v>99.999999999999957</v>
      </c>
      <c r="I61" s="178">
        <f>B61/F61/3</f>
        <v>10.251985475512553</v>
      </c>
      <c r="L61"/>
      <c r="M61"/>
    </row>
    <row r="62" spans="1:13">
      <c r="A62" s="106" t="s">
        <v>65</v>
      </c>
      <c r="B62" s="24">
        <f>SUM(B8:B60)-B54-B45-B42-B11</f>
        <v>2030734.0399999998</v>
      </c>
      <c r="C62" s="24">
        <f>SUM(C8:C59)</f>
        <v>982494.08000000007</v>
      </c>
      <c r="D62" s="24">
        <f>SUM(D8:D59)</f>
        <v>79269</v>
      </c>
      <c r="E62" s="24">
        <f>SUM(E8:E59)</f>
        <v>3556</v>
      </c>
      <c r="F62" s="126">
        <f>SUM(F8:F60)-F45-F42-F54-F11</f>
        <v>75506</v>
      </c>
      <c r="G62" s="126"/>
      <c r="H62" s="126"/>
      <c r="I62" s="80"/>
      <c r="L62"/>
      <c r="M62"/>
    </row>
    <row r="63" spans="1:13">
      <c r="A63"/>
      <c r="B63"/>
      <c r="C63"/>
      <c r="D63"/>
      <c r="E63"/>
      <c r="F63"/>
      <c r="G63"/>
      <c r="H63"/>
      <c r="L63"/>
      <c r="M63"/>
    </row>
    <row r="64" spans="1:13">
      <c r="A64"/>
      <c r="B64"/>
      <c r="C64"/>
      <c r="D64"/>
      <c r="E64"/>
      <c r="F64"/>
      <c r="G64"/>
      <c r="H64"/>
      <c r="L64"/>
      <c r="M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</sheetData>
  <mergeCells count="2">
    <mergeCell ref="A1:F1"/>
    <mergeCell ref="D2:F2"/>
  </mergeCells>
  <hyperlinks>
    <hyperlink ref="A11" r:id="rId1" xr:uid="{00000000-0004-0000-1500-000000000000}"/>
  </hyperlinks>
  <pageMargins left="0.7" right="0.7" top="0.75" bottom="0.75" header="0.3" footer="0.3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99"/>
  <sheetViews>
    <sheetView topLeftCell="A36" workbookViewId="0">
      <selection activeCell="I59" sqref="I59"/>
    </sheetView>
  </sheetViews>
  <sheetFormatPr defaultRowHeight="14.5"/>
  <cols>
    <col min="1" max="1" width="21.453125" style="103" customWidth="1"/>
    <col min="2" max="2" width="16.7265625" style="26" customWidth="1"/>
    <col min="3" max="3" width="13.81640625" style="26" customWidth="1"/>
    <col min="4" max="4" width="11.26953125" style="27" customWidth="1"/>
    <col min="5" max="5" width="12" style="27" customWidth="1"/>
    <col min="6" max="7" width="12.26953125" style="26" customWidth="1"/>
    <col min="8" max="8" width="12.81640625" style="26" bestFit="1" customWidth="1"/>
    <col min="9" max="9" width="13.453125" customWidth="1"/>
    <col min="10" max="10" width="12.26953125" bestFit="1" customWidth="1"/>
    <col min="11" max="11" width="13.26953125" bestFit="1" customWidth="1"/>
    <col min="12" max="12" width="25.453125" style="94" customWidth="1"/>
    <col min="13" max="13" width="19" style="94" customWidth="1"/>
    <col min="14" max="14" width="18.816406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  <col min="16384" max="16384" width="9.1796875" customWidth="1"/>
  </cols>
  <sheetData>
    <row r="1" spans="1:13">
      <c r="A1" s="288" t="s">
        <v>0</v>
      </c>
      <c r="B1" s="289"/>
      <c r="C1" s="289"/>
      <c r="D1" s="289"/>
      <c r="E1" s="289"/>
      <c r="F1" s="290"/>
      <c r="G1" s="222"/>
      <c r="H1" s="222"/>
      <c r="L1"/>
      <c r="M1"/>
    </row>
    <row r="2" spans="1:13">
      <c r="A2" s="104"/>
      <c r="B2" s="104"/>
      <c r="C2" s="104"/>
      <c r="D2" s="291" t="s">
        <v>1</v>
      </c>
      <c r="E2" s="291"/>
      <c r="F2" s="291"/>
      <c r="G2" s="222"/>
      <c r="H2" s="222"/>
      <c r="L2"/>
      <c r="M2"/>
    </row>
    <row r="3" spans="1:13" ht="44" thickBot="1">
      <c r="A3" s="217" t="s">
        <v>2</v>
      </c>
      <c r="B3" s="218" t="s">
        <v>3</v>
      </c>
      <c r="C3" s="219" t="s">
        <v>4</v>
      </c>
      <c r="D3" s="251" t="s">
        <v>5</v>
      </c>
      <c r="E3" s="252" t="s">
        <v>6</v>
      </c>
      <c r="F3" s="253" t="s">
        <v>7</v>
      </c>
      <c r="G3" s="246" t="s">
        <v>115</v>
      </c>
      <c r="H3" s="244" t="s">
        <v>116</v>
      </c>
      <c r="I3" s="176" t="s">
        <v>87</v>
      </c>
      <c r="L3"/>
      <c r="M3"/>
    </row>
    <row r="4" spans="1:13" ht="15" thickBot="1">
      <c r="A4" s="200" t="s">
        <v>9</v>
      </c>
      <c r="B4" s="47">
        <v>825380.89</v>
      </c>
      <c r="C4" s="47">
        <v>152255.88</v>
      </c>
      <c r="D4" s="255">
        <v>21255</v>
      </c>
      <c r="E4" s="255">
        <v>3882</v>
      </c>
      <c r="F4" s="13">
        <f>D4+E4</f>
        <v>25137</v>
      </c>
      <c r="G4" s="250">
        <f t="shared" ref="G4:G9" si="0">(B4/B$62)*100</f>
        <v>8.1347986745301171</v>
      </c>
      <c r="H4" s="247">
        <f>(F4/F$62)*100</f>
        <v>6.5483447435055799</v>
      </c>
      <c r="I4" s="178">
        <f t="shared" ref="I4:I32" si="1">B4/F4/3</f>
        <v>10.945099388683348</v>
      </c>
      <c r="L4"/>
      <c r="M4"/>
    </row>
    <row r="5" spans="1:13" ht="15" thickBot="1">
      <c r="A5" s="200" t="s">
        <v>11</v>
      </c>
      <c r="B5" s="47">
        <v>2691779.65</v>
      </c>
      <c r="C5" s="47">
        <v>1728943.73</v>
      </c>
      <c r="D5" s="255">
        <v>96536</v>
      </c>
      <c r="E5" s="255">
        <v>11762</v>
      </c>
      <c r="F5" s="13">
        <f t="shared" ref="F5:F61" si="2">D5+E5</f>
        <v>108298</v>
      </c>
      <c r="G5" s="250">
        <f t="shared" si="0"/>
        <v>26.529673504976763</v>
      </c>
      <c r="H5" s="247">
        <f t="shared" ref="H5:H60" si="3">(F5/F$62)*100</f>
        <v>28.212302145529193</v>
      </c>
      <c r="I5" s="178">
        <f t="shared" si="1"/>
        <v>8.2851011406797301</v>
      </c>
      <c r="L5"/>
      <c r="M5"/>
    </row>
    <row r="6" spans="1:13" ht="15" thickBot="1">
      <c r="A6" s="200" t="s">
        <v>13</v>
      </c>
      <c r="B6" s="55">
        <v>1621670</v>
      </c>
      <c r="C6" s="47">
        <v>393094</v>
      </c>
      <c r="D6" s="55">
        <v>66687</v>
      </c>
      <c r="E6" s="55">
        <v>622</v>
      </c>
      <c r="F6" s="13">
        <f t="shared" si="2"/>
        <v>67309</v>
      </c>
      <c r="G6" s="250">
        <f t="shared" si="0"/>
        <v>15.982874241885167</v>
      </c>
      <c r="H6" s="247">
        <f t="shared" si="3"/>
        <v>17.534412871091103</v>
      </c>
      <c r="I6" s="178">
        <f t="shared" si="1"/>
        <v>8.0309715887424655</v>
      </c>
      <c r="L6"/>
      <c r="M6"/>
    </row>
    <row r="7" spans="1:13" ht="15" thickBot="1">
      <c r="A7" s="200" t="s">
        <v>82</v>
      </c>
      <c r="B7" s="47">
        <v>2327405.5</v>
      </c>
      <c r="C7" s="47">
        <v>625327</v>
      </c>
      <c r="D7" s="254">
        <v>97943</v>
      </c>
      <c r="E7" s="33">
        <v>2874</v>
      </c>
      <c r="F7" s="13">
        <f t="shared" si="2"/>
        <v>100817</v>
      </c>
      <c r="G7" s="250">
        <f t="shared" si="0"/>
        <v>22.938470475726795</v>
      </c>
      <c r="H7" s="247">
        <f t="shared" si="3"/>
        <v>26.263455146039782</v>
      </c>
      <c r="I7" s="236">
        <f t="shared" si="1"/>
        <v>7.6951489662788353</v>
      </c>
      <c r="L7"/>
      <c r="M7"/>
    </row>
    <row r="8" spans="1:13" ht="15" thickBot="1">
      <c r="A8" s="200" t="s">
        <v>16</v>
      </c>
      <c r="B8" s="55">
        <v>5633</v>
      </c>
      <c r="C8" s="55">
        <v>3493</v>
      </c>
      <c r="D8" s="32">
        <v>400</v>
      </c>
      <c r="E8" s="31">
        <v>47</v>
      </c>
      <c r="F8" s="13">
        <f t="shared" si="2"/>
        <v>447</v>
      </c>
      <c r="G8" s="250">
        <f t="shared" si="0"/>
        <v>5.5517787592135978E-2</v>
      </c>
      <c r="H8" s="247">
        <f t="shared" si="3"/>
        <v>0.11644627840820282</v>
      </c>
      <c r="I8" s="179">
        <f t="shared" si="1"/>
        <v>4.2005965697240866</v>
      </c>
      <c r="L8"/>
      <c r="M8"/>
    </row>
    <row r="9" spans="1:13" ht="15" thickBot="1">
      <c r="A9" s="274" t="s">
        <v>95</v>
      </c>
      <c r="B9" s="55">
        <v>19864.759999999998</v>
      </c>
      <c r="C9" s="55">
        <v>4700</v>
      </c>
      <c r="D9" s="47">
        <v>625</v>
      </c>
      <c r="E9" s="31">
        <v>0</v>
      </c>
      <c r="F9" s="13">
        <f t="shared" si="2"/>
        <v>625</v>
      </c>
      <c r="G9" s="250">
        <f t="shared" si="0"/>
        <v>0.19578333503439713</v>
      </c>
      <c r="H9" s="247">
        <f t="shared" si="3"/>
        <v>0.16281638479894131</v>
      </c>
      <c r="I9" s="178">
        <f t="shared" si="1"/>
        <v>10.594538666666667</v>
      </c>
      <c r="L9"/>
      <c r="M9"/>
    </row>
    <row r="10" spans="1:13" ht="15" thickBot="1">
      <c r="A10" s="200" t="s">
        <v>113</v>
      </c>
      <c r="B10" s="249">
        <v>535593</v>
      </c>
      <c r="C10" s="47">
        <v>289486.28999999998</v>
      </c>
      <c r="D10" s="47">
        <v>15523</v>
      </c>
      <c r="E10" s="31">
        <v>873</v>
      </c>
      <c r="F10" s="13">
        <f t="shared" si="2"/>
        <v>16396</v>
      </c>
      <c r="G10" s="250">
        <f>(B10/B$62)*100</f>
        <v>5.2787037830347741</v>
      </c>
      <c r="H10" s="247">
        <f t="shared" si="3"/>
        <v>4.2712599122615069</v>
      </c>
      <c r="I10" s="178">
        <f t="shared" si="1"/>
        <v>10.888692363991218</v>
      </c>
      <c r="L10"/>
      <c r="M10"/>
    </row>
    <row r="11" spans="1:13" ht="15" thickBot="1">
      <c r="A11" s="201" t="s">
        <v>19</v>
      </c>
      <c r="B11" s="55">
        <v>4500</v>
      </c>
      <c r="C11" s="47">
        <v>2361.0300000000002</v>
      </c>
      <c r="D11" s="32">
        <v>24</v>
      </c>
      <c r="E11" s="31">
        <v>0</v>
      </c>
      <c r="F11" s="13">
        <f t="shared" si="2"/>
        <v>24</v>
      </c>
      <c r="G11" s="250">
        <f>(B11/B$62)*100</f>
        <v>4.4351152878503802E-2</v>
      </c>
      <c r="H11" s="247">
        <f t="shared" si="3"/>
        <v>6.2521491762793455E-3</v>
      </c>
      <c r="I11" s="178">
        <f t="shared" si="1"/>
        <v>62.5</v>
      </c>
      <c r="L11"/>
      <c r="M11"/>
    </row>
    <row r="12" spans="1:13" ht="15" thickBot="1">
      <c r="A12" s="200" t="s">
        <v>117</v>
      </c>
      <c r="B12" s="41">
        <v>303735.77</v>
      </c>
      <c r="C12" s="234">
        <v>76580.88</v>
      </c>
      <c r="D12" s="47">
        <v>10086</v>
      </c>
      <c r="E12" s="47">
        <v>149</v>
      </c>
      <c r="F12" s="13">
        <f t="shared" si="2"/>
        <v>10235</v>
      </c>
      <c r="G12" s="250">
        <f t="shared" ref="G12:G60" si="4">(B12/B$62)*100</f>
        <v>2.9935625710977929</v>
      </c>
      <c r="H12" s="247">
        <f t="shared" si="3"/>
        <v>2.6662811174674625</v>
      </c>
      <c r="I12" s="178">
        <f t="shared" si="1"/>
        <v>9.8920622048526301</v>
      </c>
      <c r="L12"/>
      <c r="M12"/>
    </row>
    <row r="13" spans="1:13" ht="15" thickBot="1">
      <c r="A13" s="199" t="s">
        <v>107</v>
      </c>
      <c r="B13" s="47">
        <v>16200</v>
      </c>
      <c r="C13" s="47">
        <v>156330</v>
      </c>
      <c r="D13" s="47">
        <v>1300</v>
      </c>
      <c r="E13" s="31">
        <v>80</v>
      </c>
      <c r="F13" s="13">
        <f t="shared" si="2"/>
        <v>1380</v>
      </c>
      <c r="G13" s="250">
        <f t="shared" si="4"/>
        <v>0.15966415036261367</v>
      </c>
      <c r="H13" s="247">
        <f t="shared" si="3"/>
        <v>0.35949857763606241</v>
      </c>
      <c r="I13" s="178">
        <f t="shared" si="1"/>
        <v>3.9130434782608696</v>
      </c>
      <c r="L13"/>
      <c r="M13"/>
    </row>
    <row r="14" spans="1:13" ht="15" thickBot="1">
      <c r="A14" s="199" t="s">
        <v>98</v>
      </c>
      <c r="B14" s="47">
        <v>67279</v>
      </c>
      <c r="C14" s="47">
        <v>24107</v>
      </c>
      <c r="D14" s="47">
        <v>1453</v>
      </c>
      <c r="E14" s="31">
        <v>15</v>
      </c>
      <c r="F14" s="13">
        <f t="shared" si="2"/>
        <v>1468</v>
      </c>
      <c r="G14" s="250">
        <f t="shared" si="4"/>
        <v>0.6630891587806349</v>
      </c>
      <c r="H14" s="247">
        <f t="shared" si="3"/>
        <v>0.38242312461575334</v>
      </c>
      <c r="I14" s="236">
        <f t="shared" si="1"/>
        <v>15.276793823796547</v>
      </c>
      <c r="L14"/>
      <c r="M14"/>
    </row>
    <row r="15" spans="1:13" ht="15" thickBot="1">
      <c r="A15" s="200" t="s">
        <v>24</v>
      </c>
      <c r="B15" s="55">
        <v>988.89</v>
      </c>
      <c r="C15" s="47">
        <v>0</v>
      </c>
      <c r="D15" s="31">
        <v>0</v>
      </c>
      <c r="E15" s="31">
        <v>3</v>
      </c>
      <c r="F15" s="13">
        <f t="shared" si="2"/>
        <v>3</v>
      </c>
      <c r="G15" s="250">
        <f t="shared" si="4"/>
        <v>9.7463136822274719E-3</v>
      </c>
      <c r="H15" s="247">
        <f t="shared" si="3"/>
        <v>7.8151864703491819E-4</v>
      </c>
      <c r="I15" s="178">
        <f t="shared" si="1"/>
        <v>109.87666666666667</v>
      </c>
      <c r="L15"/>
      <c r="M15"/>
    </row>
    <row r="16" spans="1:13" ht="15" thickBot="1">
      <c r="A16" s="90" t="s">
        <v>66</v>
      </c>
      <c r="B16" s="261"/>
      <c r="C16" s="260"/>
      <c r="D16" s="259"/>
      <c r="E16" s="259"/>
      <c r="F16" s="75">
        <f t="shared" si="2"/>
        <v>0</v>
      </c>
      <c r="G16" s="250">
        <f t="shared" si="4"/>
        <v>0</v>
      </c>
      <c r="H16" s="247">
        <f t="shared" si="3"/>
        <v>0</v>
      </c>
      <c r="I16" s="178"/>
      <c r="L16"/>
      <c r="M16"/>
    </row>
    <row r="17" spans="1:13" ht="15" thickBot="1">
      <c r="A17" s="200" t="s">
        <v>109</v>
      </c>
      <c r="B17" s="55">
        <v>3402</v>
      </c>
      <c r="C17" s="62">
        <v>0</v>
      </c>
      <c r="D17" s="31">
        <v>45</v>
      </c>
      <c r="E17" s="31">
        <v>25</v>
      </c>
      <c r="F17" s="168">
        <f t="shared" si="2"/>
        <v>70</v>
      </c>
      <c r="G17" s="250">
        <f t="shared" si="4"/>
        <v>3.3529471576148877E-2</v>
      </c>
      <c r="H17" s="247">
        <f t="shared" si="3"/>
        <v>1.8235435097481427E-2</v>
      </c>
      <c r="I17" s="178">
        <f t="shared" si="1"/>
        <v>16.2</v>
      </c>
      <c r="L17"/>
      <c r="M17"/>
    </row>
    <row r="18" spans="1:13" ht="15" thickBot="1">
      <c r="A18" s="200" t="s">
        <v>108</v>
      </c>
      <c r="B18" s="55">
        <v>19002.439999999999</v>
      </c>
      <c r="C18" s="31">
        <v>4480.6400000000003</v>
      </c>
      <c r="D18" s="31">
        <v>1254</v>
      </c>
      <c r="E18" s="31">
        <v>128</v>
      </c>
      <c r="F18" s="13">
        <f t="shared" si="2"/>
        <v>1382</v>
      </c>
      <c r="G18" s="250">
        <f t="shared" si="4"/>
        <v>0.1872844714454657</v>
      </c>
      <c r="H18" s="247">
        <f t="shared" si="3"/>
        <v>0.36001959006741902</v>
      </c>
      <c r="I18" s="178">
        <f t="shared" si="1"/>
        <v>4.5833188615533045</v>
      </c>
      <c r="L18"/>
      <c r="M18"/>
    </row>
    <row r="19" spans="1:13" ht="15" thickBot="1">
      <c r="A19" s="90" t="s">
        <v>29</v>
      </c>
      <c r="B19" s="261"/>
      <c r="C19" s="258"/>
      <c r="D19" s="259"/>
      <c r="E19" s="259"/>
      <c r="F19" s="75">
        <f t="shared" si="2"/>
        <v>0</v>
      </c>
      <c r="G19" s="250">
        <f t="shared" si="4"/>
        <v>0</v>
      </c>
      <c r="H19" s="247">
        <f t="shared" si="3"/>
        <v>0</v>
      </c>
      <c r="I19" s="178"/>
      <c r="L19"/>
      <c r="M19"/>
    </row>
    <row r="20" spans="1:13" ht="15" thickBot="1">
      <c r="A20" s="200" t="s">
        <v>33</v>
      </c>
      <c r="B20" s="55">
        <v>116781.87</v>
      </c>
      <c r="C20" s="47">
        <v>0</v>
      </c>
      <c r="D20" s="31">
        <v>6061</v>
      </c>
      <c r="E20" s="31">
        <v>4</v>
      </c>
      <c r="F20" s="13">
        <f t="shared" si="2"/>
        <v>6065</v>
      </c>
      <c r="G20" s="250">
        <f t="shared" si="4"/>
        <v>1.1509801266239013</v>
      </c>
      <c r="H20" s="247">
        <f t="shared" si="3"/>
        <v>1.5799701980889265</v>
      </c>
      <c r="I20" s="178">
        <f t="shared" si="1"/>
        <v>6.4183495465787308</v>
      </c>
      <c r="L20"/>
      <c r="M20"/>
    </row>
    <row r="21" spans="1:13" ht="15" thickBot="1">
      <c r="A21" s="200" t="s">
        <v>34</v>
      </c>
      <c r="B21" s="55">
        <v>1800</v>
      </c>
      <c r="C21" s="47">
        <v>4900</v>
      </c>
      <c r="D21" s="31">
        <v>700</v>
      </c>
      <c r="E21" s="31">
        <v>15</v>
      </c>
      <c r="F21" s="13">
        <f t="shared" si="2"/>
        <v>715</v>
      </c>
      <c r="G21" s="250">
        <f t="shared" si="4"/>
        <v>1.7740461151401519E-2</v>
      </c>
      <c r="H21" s="247">
        <f t="shared" si="3"/>
        <v>0.18626194420998884</v>
      </c>
      <c r="I21" s="178">
        <f t="shared" si="1"/>
        <v>0.83916083916083917</v>
      </c>
      <c r="L21"/>
      <c r="M21"/>
    </row>
    <row r="22" spans="1:13" ht="15" thickBot="1">
      <c r="A22" s="200" t="s">
        <v>85</v>
      </c>
      <c r="B22" s="55">
        <v>4500</v>
      </c>
      <c r="C22" s="47">
        <v>1000</v>
      </c>
      <c r="D22" s="31">
        <v>308</v>
      </c>
      <c r="E22" s="31">
        <v>0</v>
      </c>
      <c r="F22" s="13">
        <f t="shared" si="2"/>
        <v>308</v>
      </c>
      <c r="G22" s="250">
        <f t="shared" si="4"/>
        <v>4.4351152878503802E-2</v>
      </c>
      <c r="H22" s="247">
        <f t="shared" si="3"/>
        <v>8.0235914428918267E-2</v>
      </c>
      <c r="I22" s="180">
        <f t="shared" si="1"/>
        <v>4.8701298701298699</v>
      </c>
      <c r="L22"/>
      <c r="M22"/>
    </row>
    <row r="23" spans="1:13" ht="15" thickBot="1">
      <c r="A23" s="200" t="s">
        <v>35</v>
      </c>
      <c r="B23" s="55">
        <v>2956.3</v>
      </c>
      <c r="C23" s="47">
        <v>0</v>
      </c>
      <c r="D23" s="31">
        <v>207</v>
      </c>
      <c r="E23" s="31">
        <v>32</v>
      </c>
      <c r="F23" s="13">
        <f t="shared" si="2"/>
        <v>239</v>
      </c>
      <c r="G23" s="250">
        <f t="shared" si="4"/>
        <v>2.913673627882684E-2</v>
      </c>
      <c r="H23" s="247">
        <f t="shared" si="3"/>
        <v>6.2260985547115157E-2</v>
      </c>
      <c r="I23" s="179">
        <f t="shared" si="1"/>
        <v>4.1231520223152023</v>
      </c>
      <c r="L23"/>
      <c r="M23"/>
    </row>
    <row r="24" spans="1:13" ht="15" thickBot="1">
      <c r="A24" s="200" t="s">
        <v>103</v>
      </c>
      <c r="B24" s="55">
        <v>14850</v>
      </c>
      <c r="C24" s="47">
        <v>0</v>
      </c>
      <c r="D24" s="31">
        <v>340</v>
      </c>
      <c r="E24" s="31">
        <v>0</v>
      </c>
      <c r="F24" s="13">
        <f t="shared" si="2"/>
        <v>340</v>
      </c>
      <c r="G24" s="250">
        <f t="shared" si="4"/>
        <v>0.14635880449906255</v>
      </c>
      <c r="H24" s="247">
        <f t="shared" si="3"/>
        <v>8.8572113330624078E-2</v>
      </c>
      <c r="I24" s="178">
        <f t="shared" si="1"/>
        <v>14.558823529411766</v>
      </c>
      <c r="L24"/>
      <c r="M24"/>
    </row>
    <row r="25" spans="1:13" ht="15" thickBot="1">
      <c r="A25" s="257" t="s">
        <v>100</v>
      </c>
      <c r="B25" s="239"/>
      <c r="C25" s="260"/>
      <c r="D25" s="259"/>
      <c r="E25" s="259"/>
      <c r="F25" s="75">
        <f t="shared" si="2"/>
        <v>0</v>
      </c>
      <c r="G25" s="250">
        <f t="shared" si="4"/>
        <v>0</v>
      </c>
      <c r="H25" s="247">
        <f t="shared" si="3"/>
        <v>0</v>
      </c>
      <c r="I25" s="179"/>
      <c r="L25"/>
      <c r="M25"/>
    </row>
    <row r="26" spans="1:13" ht="15" thickBot="1">
      <c r="A26" s="200" t="s">
        <v>36</v>
      </c>
      <c r="B26" s="55">
        <v>152681</v>
      </c>
      <c r="C26" s="47">
        <v>20310</v>
      </c>
      <c r="D26" s="31">
        <v>4105</v>
      </c>
      <c r="E26" s="31">
        <v>95</v>
      </c>
      <c r="F26" s="13">
        <f t="shared" si="2"/>
        <v>4200</v>
      </c>
      <c r="G26" s="250">
        <f t="shared" si="4"/>
        <v>1.5047951939206308</v>
      </c>
      <c r="H26" s="247">
        <f t="shared" si="3"/>
        <v>1.0941261058488856</v>
      </c>
      <c r="I26" s="178">
        <f t="shared" si="1"/>
        <v>12.117539682539684</v>
      </c>
      <c r="L26"/>
      <c r="M26"/>
    </row>
    <row r="27" spans="1:13" ht="15" thickBot="1">
      <c r="A27" s="200" t="s">
        <v>101</v>
      </c>
      <c r="B27" s="55">
        <v>1055</v>
      </c>
      <c r="C27" s="47">
        <v>0</v>
      </c>
      <c r="D27" s="31">
        <v>40</v>
      </c>
      <c r="E27" s="31">
        <v>5</v>
      </c>
      <c r="F27" s="13">
        <f t="shared" si="2"/>
        <v>45</v>
      </c>
      <c r="G27" s="250">
        <f t="shared" si="4"/>
        <v>1.0397881397071446E-2</v>
      </c>
      <c r="H27" s="247">
        <f t="shared" si="3"/>
        <v>1.1722779705523774E-2</v>
      </c>
      <c r="I27" s="178">
        <f t="shared" si="1"/>
        <v>7.814814814814814</v>
      </c>
      <c r="L27"/>
      <c r="M27"/>
    </row>
    <row r="28" spans="1:13" ht="15" thickBot="1">
      <c r="A28" s="199" t="s">
        <v>69</v>
      </c>
      <c r="B28" s="55">
        <v>28454</v>
      </c>
      <c r="C28" s="47">
        <v>12992</v>
      </c>
      <c r="D28" s="31">
        <v>1119</v>
      </c>
      <c r="E28" s="31">
        <v>0</v>
      </c>
      <c r="F28" s="13">
        <f t="shared" si="2"/>
        <v>1119</v>
      </c>
      <c r="G28" s="250">
        <f t="shared" si="4"/>
        <v>0.28043726755665493</v>
      </c>
      <c r="H28" s="247">
        <f t="shared" si="3"/>
        <v>0.29150645534402453</v>
      </c>
      <c r="I28" s="178">
        <f t="shared" si="1"/>
        <v>8.4760202561811138</v>
      </c>
      <c r="L28"/>
      <c r="M28"/>
    </row>
    <row r="29" spans="1:13" ht="15" thickBot="1">
      <c r="A29" s="199" t="s">
        <v>37</v>
      </c>
      <c r="B29" s="47">
        <v>26451</v>
      </c>
      <c r="C29" s="47">
        <v>1296</v>
      </c>
      <c r="D29" s="31">
        <v>920</v>
      </c>
      <c r="E29" s="31">
        <v>0</v>
      </c>
      <c r="F29" s="13">
        <f t="shared" si="2"/>
        <v>920</v>
      </c>
      <c r="G29" s="250">
        <f t="shared" si="4"/>
        <v>0.26069607661984534</v>
      </c>
      <c r="H29" s="247">
        <f t="shared" si="3"/>
        <v>0.23966571842404158</v>
      </c>
      <c r="I29" s="237">
        <f t="shared" si="1"/>
        <v>9.5836956521739136</v>
      </c>
      <c r="L29"/>
      <c r="M29"/>
    </row>
    <row r="30" spans="1:13" ht="15" thickBot="1">
      <c r="A30" s="199" t="s">
        <v>38</v>
      </c>
      <c r="B30" s="40">
        <v>12000</v>
      </c>
      <c r="C30" s="47">
        <v>4000</v>
      </c>
      <c r="D30" s="31">
        <v>400</v>
      </c>
      <c r="E30" s="31">
        <v>5</v>
      </c>
      <c r="F30" s="13">
        <f t="shared" si="2"/>
        <v>405</v>
      </c>
      <c r="G30" s="250">
        <f t="shared" si="4"/>
        <v>0.11826974100934345</v>
      </c>
      <c r="H30" s="247">
        <f t="shared" si="3"/>
        <v>0.10550501734971397</v>
      </c>
      <c r="I30" s="178">
        <f t="shared" si="1"/>
        <v>9.8765432098765427</v>
      </c>
      <c r="L30"/>
      <c r="M30"/>
    </row>
    <row r="31" spans="1:13" ht="15" thickBot="1">
      <c r="A31" s="199" t="s">
        <v>94</v>
      </c>
      <c r="B31" s="40">
        <v>7347.44</v>
      </c>
      <c r="C31" s="47">
        <v>0</v>
      </c>
      <c r="D31" s="47">
        <v>786</v>
      </c>
      <c r="E31" s="31">
        <v>81</v>
      </c>
      <c r="F31" s="13">
        <f t="shared" si="2"/>
        <v>867</v>
      </c>
      <c r="G31" s="250">
        <f t="shared" si="4"/>
        <v>7.2414985490140873E-2</v>
      </c>
      <c r="H31" s="247">
        <f t="shared" si="3"/>
        <v>0.22585888899309139</v>
      </c>
      <c r="I31" s="237">
        <f t="shared" si="1"/>
        <v>2.8248519800076894</v>
      </c>
      <c r="L31"/>
      <c r="M31"/>
    </row>
    <row r="32" spans="1:13" ht="15" thickBot="1">
      <c r="A32" s="275" t="s">
        <v>39</v>
      </c>
      <c r="B32" s="55"/>
      <c r="C32" s="47"/>
      <c r="D32" s="31"/>
      <c r="E32" s="31"/>
      <c r="F32" s="13">
        <f t="shared" si="2"/>
        <v>0</v>
      </c>
      <c r="G32" s="250">
        <f t="shared" si="4"/>
        <v>0</v>
      </c>
      <c r="H32" s="247">
        <f t="shared" si="3"/>
        <v>0</v>
      </c>
      <c r="I32" s="178"/>
      <c r="L32"/>
      <c r="M32"/>
    </row>
    <row r="33" spans="1:13" ht="15" thickBot="1">
      <c r="A33" s="200" t="s">
        <v>110</v>
      </c>
      <c r="B33" s="55">
        <v>19093.64</v>
      </c>
      <c r="C33" s="47">
        <v>8030.51</v>
      </c>
      <c r="D33" s="31">
        <v>75</v>
      </c>
      <c r="E33" s="31">
        <v>6</v>
      </c>
      <c r="F33" s="13">
        <f t="shared" si="2"/>
        <v>81</v>
      </c>
      <c r="G33" s="250">
        <f t="shared" si="4"/>
        <v>0.18818332147713673</v>
      </c>
      <c r="H33" s="247">
        <f t="shared" si="3"/>
        <v>2.1101003469942793E-2</v>
      </c>
      <c r="I33" s="178"/>
      <c r="L33"/>
      <c r="M33"/>
    </row>
    <row r="34" spans="1:13" ht="15" thickBot="1">
      <c r="A34" s="200" t="s">
        <v>41</v>
      </c>
      <c r="B34" s="55">
        <v>8650</v>
      </c>
      <c r="C34" s="47">
        <v>0</v>
      </c>
      <c r="D34" s="31">
        <v>0</v>
      </c>
      <c r="E34" s="31">
        <v>46</v>
      </c>
      <c r="F34" s="13">
        <f t="shared" si="2"/>
        <v>46</v>
      </c>
      <c r="G34" s="250">
        <f t="shared" si="4"/>
        <v>8.5252771644235087E-2</v>
      </c>
      <c r="H34" s="247">
        <f t="shared" si="3"/>
        <v>1.198328592120208E-2</v>
      </c>
      <c r="I34" s="178">
        <f t="shared" ref="I34:I47" si="5">B34/F34/3</f>
        <v>62.681159420289852</v>
      </c>
      <c r="L34"/>
      <c r="M34"/>
    </row>
    <row r="35" spans="1:13" ht="15" thickBot="1">
      <c r="A35" s="200" t="s">
        <v>102</v>
      </c>
      <c r="B35" s="55">
        <v>15495.15</v>
      </c>
      <c r="C35" s="47">
        <v>1243</v>
      </c>
      <c r="D35" s="31">
        <v>465</v>
      </c>
      <c r="E35" s="31">
        <v>0</v>
      </c>
      <c r="F35" s="13">
        <f t="shared" si="2"/>
        <v>465</v>
      </c>
      <c r="G35" s="250">
        <f t="shared" si="4"/>
        <v>0.15271728145007735</v>
      </c>
      <c r="H35" s="247">
        <f t="shared" si="3"/>
        <v>0.12113539029041233</v>
      </c>
      <c r="I35" s="178">
        <f t="shared" si="5"/>
        <v>11.10763440860215</v>
      </c>
      <c r="L35"/>
      <c r="M35"/>
    </row>
    <row r="36" spans="1:13" ht="15" thickBot="1">
      <c r="A36" s="200" t="s">
        <v>75</v>
      </c>
      <c r="B36" s="55">
        <v>32775</v>
      </c>
      <c r="C36" s="235">
        <v>0</v>
      </c>
      <c r="D36" s="31">
        <v>1440</v>
      </c>
      <c r="E36" s="31">
        <v>0</v>
      </c>
      <c r="F36" s="13">
        <f t="shared" si="2"/>
        <v>1440</v>
      </c>
      <c r="G36" s="250">
        <f t="shared" si="4"/>
        <v>0.32302423013176934</v>
      </c>
      <c r="H36" s="247">
        <f t="shared" si="3"/>
        <v>0.37512895057676077</v>
      </c>
      <c r="I36" s="178">
        <f t="shared" si="5"/>
        <v>7.5868055555555562</v>
      </c>
      <c r="L36"/>
      <c r="M36"/>
    </row>
    <row r="37" spans="1:13" ht="15" thickBot="1">
      <c r="A37" s="90" t="s">
        <v>44</v>
      </c>
      <c r="B37" s="239"/>
      <c r="C37" s="258"/>
      <c r="D37" s="259"/>
      <c r="E37" s="259"/>
      <c r="F37" s="75">
        <f t="shared" si="2"/>
        <v>0</v>
      </c>
      <c r="G37" s="250">
        <f t="shared" si="4"/>
        <v>0</v>
      </c>
      <c r="H37" s="247">
        <f t="shared" si="3"/>
        <v>0</v>
      </c>
      <c r="I37" s="178"/>
      <c r="L37"/>
      <c r="M37"/>
    </row>
    <row r="38" spans="1:13" ht="15" thickBot="1">
      <c r="A38" s="200" t="s">
        <v>45</v>
      </c>
      <c r="B38" s="55">
        <v>5140</v>
      </c>
      <c r="C38" s="47">
        <v>0</v>
      </c>
      <c r="D38" s="31">
        <v>171</v>
      </c>
      <c r="E38" s="31">
        <v>0</v>
      </c>
      <c r="F38" s="13">
        <f t="shared" si="2"/>
        <v>171</v>
      </c>
      <c r="G38" s="250">
        <f t="shared" si="4"/>
        <v>5.065887239900211E-2</v>
      </c>
      <c r="H38" s="247">
        <f t="shared" si="3"/>
        <v>4.4546562880990341E-2</v>
      </c>
      <c r="I38" s="180">
        <f t="shared" si="5"/>
        <v>10.019493177387915</v>
      </c>
      <c r="L38"/>
      <c r="M38"/>
    </row>
    <row r="39" spans="1:13" ht="15" thickBot="1">
      <c r="A39" s="200" t="s">
        <v>76</v>
      </c>
      <c r="B39" s="55">
        <v>4694</v>
      </c>
      <c r="C39" s="47">
        <v>0</v>
      </c>
      <c r="D39" s="31">
        <v>53</v>
      </c>
      <c r="E39" s="31">
        <v>82</v>
      </c>
      <c r="F39" s="13">
        <f t="shared" si="2"/>
        <v>135</v>
      </c>
      <c r="G39" s="250">
        <f t="shared" si="4"/>
        <v>4.6263180358154847E-2</v>
      </c>
      <c r="H39" s="247">
        <f t="shared" si="3"/>
        <v>3.5168339116571322E-2</v>
      </c>
      <c r="I39" s="178">
        <f t="shared" si="5"/>
        <v>11.590123456790124</v>
      </c>
      <c r="L39"/>
      <c r="M39"/>
    </row>
    <row r="40" spans="1:13" ht="15" thickBot="1">
      <c r="A40" s="200" t="s">
        <v>47</v>
      </c>
      <c r="B40" s="55">
        <v>47608</v>
      </c>
      <c r="C40" s="40">
        <v>17406</v>
      </c>
      <c r="D40" s="31">
        <v>1900</v>
      </c>
      <c r="E40" s="31">
        <v>0</v>
      </c>
      <c r="F40" s="13">
        <f t="shared" si="2"/>
        <v>1900</v>
      </c>
      <c r="G40" s="250">
        <f t="shared" si="4"/>
        <v>0.46921548583106859</v>
      </c>
      <c r="H40" s="247">
        <f t="shared" si="3"/>
        <v>0.49496180978878151</v>
      </c>
      <c r="I40" s="178">
        <f t="shared" si="5"/>
        <v>8.3522807017543865</v>
      </c>
      <c r="L40"/>
      <c r="M40"/>
    </row>
    <row r="41" spans="1:13" ht="15" thickBot="1">
      <c r="A41" s="194" t="s">
        <v>48</v>
      </c>
      <c r="B41" s="55"/>
      <c r="C41" s="40"/>
      <c r="D41" s="33"/>
      <c r="E41" s="33"/>
      <c r="F41" s="13">
        <f t="shared" si="2"/>
        <v>0</v>
      </c>
      <c r="G41" s="250">
        <f t="shared" si="4"/>
        <v>0</v>
      </c>
      <c r="H41" s="247">
        <f t="shared" si="3"/>
        <v>0</v>
      </c>
      <c r="I41" s="178"/>
      <c r="L41"/>
      <c r="M41"/>
    </row>
    <row r="42" spans="1:13" ht="15" thickBot="1">
      <c r="A42" s="200" t="s">
        <v>49</v>
      </c>
      <c r="B42" s="41">
        <v>126173</v>
      </c>
      <c r="C42" s="40">
        <v>30886</v>
      </c>
      <c r="D42" s="31">
        <v>2055</v>
      </c>
      <c r="E42" s="31">
        <v>12</v>
      </c>
      <c r="F42" s="13">
        <f t="shared" si="2"/>
        <v>2067</v>
      </c>
      <c r="G42" s="250">
        <f t="shared" si="4"/>
        <v>1.2435373360309909</v>
      </c>
      <c r="H42" s="247">
        <f t="shared" si="3"/>
        <v>0.53846634780705871</v>
      </c>
      <c r="I42" s="237">
        <f t="shared" si="5"/>
        <v>20.347202064183197</v>
      </c>
      <c r="L42"/>
      <c r="M42"/>
    </row>
    <row r="43" spans="1:13" ht="15" thickBot="1">
      <c r="A43" s="90" t="s">
        <v>97</v>
      </c>
      <c r="B43" s="262"/>
      <c r="C43" s="263"/>
      <c r="D43" s="263"/>
      <c r="E43" s="264"/>
      <c r="F43" s="75">
        <f t="shared" si="2"/>
        <v>0</v>
      </c>
      <c r="G43" s="250">
        <f t="shared" si="4"/>
        <v>0</v>
      </c>
      <c r="H43" s="247">
        <f t="shared" si="3"/>
        <v>0</v>
      </c>
      <c r="I43" s="178"/>
      <c r="L43"/>
      <c r="M43"/>
    </row>
    <row r="44" spans="1:13" ht="15" thickBot="1">
      <c r="A44" s="199" t="s">
        <v>77</v>
      </c>
      <c r="B44" s="74">
        <v>174215.82</v>
      </c>
      <c r="C44" s="74">
        <v>0</v>
      </c>
      <c r="D44" s="74">
        <v>5954</v>
      </c>
      <c r="E44" s="35">
        <v>360</v>
      </c>
      <c r="F44" s="13">
        <f t="shared" si="2"/>
        <v>6314</v>
      </c>
      <c r="G44" s="250">
        <f t="shared" si="4"/>
        <v>1.7170383259275335</v>
      </c>
      <c r="H44" s="247">
        <f t="shared" si="3"/>
        <v>1.6448362457928245</v>
      </c>
      <c r="I44" s="178">
        <f t="shared" si="5"/>
        <v>9.1973297434273054</v>
      </c>
      <c r="L44"/>
      <c r="M44"/>
    </row>
    <row r="45" spans="1:13" ht="15" thickBot="1">
      <c r="A45" s="200" t="s">
        <v>52</v>
      </c>
      <c r="B45" s="47">
        <v>1300</v>
      </c>
      <c r="C45" s="40">
        <v>0</v>
      </c>
      <c r="D45" s="32">
        <v>50</v>
      </c>
      <c r="E45" s="31">
        <v>0</v>
      </c>
      <c r="F45" s="13">
        <f t="shared" si="2"/>
        <v>50</v>
      </c>
      <c r="G45" s="250">
        <f t="shared" si="4"/>
        <v>1.2812555276012208E-2</v>
      </c>
      <c r="H45" s="247">
        <f t="shared" si="3"/>
        <v>1.3025310783915304E-2</v>
      </c>
      <c r="I45" s="178">
        <f t="shared" si="5"/>
        <v>8.6666666666666661</v>
      </c>
      <c r="L45"/>
      <c r="M45"/>
    </row>
    <row r="46" spans="1:13" ht="15" thickBot="1">
      <c r="A46" s="90" t="s">
        <v>104</v>
      </c>
      <c r="B46" s="260"/>
      <c r="C46" s="258"/>
      <c r="D46" s="259"/>
      <c r="E46" s="259"/>
      <c r="F46" s="75">
        <f t="shared" si="2"/>
        <v>0</v>
      </c>
      <c r="G46" s="250">
        <f t="shared" si="4"/>
        <v>0</v>
      </c>
      <c r="H46" s="247">
        <f t="shared" si="3"/>
        <v>0</v>
      </c>
      <c r="I46" s="178"/>
      <c r="L46"/>
      <c r="M46"/>
    </row>
    <row r="47" spans="1:13" s="108" customFormat="1" ht="15" thickBot="1">
      <c r="A47" s="199" t="s">
        <v>83</v>
      </c>
      <c r="B47" s="55">
        <v>14434.22</v>
      </c>
      <c r="C47" s="47">
        <v>0</v>
      </c>
      <c r="D47" s="47">
        <v>325</v>
      </c>
      <c r="E47" s="31">
        <v>0</v>
      </c>
      <c r="F47" s="13">
        <f t="shared" si="2"/>
        <v>325</v>
      </c>
      <c r="G47" s="250">
        <f t="shared" si="4"/>
        <v>0.14226095508932379</v>
      </c>
      <c r="H47" s="247">
        <f t="shared" si="3"/>
        <v>8.4664520095449475E-2</v>
      </c>
      <c r="I47" s="178">
        <f t="shared" si="5"/>
        <v>14.804328205128206</v>
      </c>
    </row>
    <row r="48" spans="1:13" ht="15" thickBot="1">
      <c r="A48" s="267" t="s">
        <v>96</v>
      </c>
      <c r="B48" s="42"/>
      <c r="C48" s="55"/>
      <c r="D48" s="32"/>
      <c r="E48" s="31"/>
      <c r="F48" s="13">
        <f t="shared" si="2"/>
        <v>0</v>
      </c>
      <c r="G48" s="250">
        <f t="shared" si="4"/>
        <v>0</v>
      </c>
      <c r="H48" s="247">
        <f t="shared" si="3"/>
        <v>0</v>
      </c>
      <c r="I48" s="178"/>
      <c r="L48"/>
      <c r="M48"/>
    </row>
    <row r="49" spans="1:13" ht="15" thickBot="1">
      <c r="A49" s="199" t="s">
        <v>53</v>
      </c>
      <c r="B49" s="42">
        <v>17923.73</v>
      </c>
      <c r="C49" s="55">
        <v>2828.38</v>
      </c>
      <c r="D49" s="32">
        <v>1410</v>
      </c>
      <c r="E49" s="31">
        <v>0</v>
      </c>
      <c r="F49" s="13">
        <f t="shared" si="2"/>
        <v>1410</v>
      </c>
      <c r="G49" s="250">
        <f t="shared" si="4"/>
        <v>0.1766529087517833</v>
      </c>
      <c r="H49" s="247">
        <f t="shared" si="3"/>
        <v>0.36731376410641159</v>
      </c>
      <c r="I49" s="179">
        <f t="shared" ref="I49:I59" si="6">B49/F49/3</f>
        <v>4.2372884160756499</v>
      </c>
      <c r="L49"/>
      <c r="M49"/>
    </row>
    <row r="50" spans="1:13" ht="15" thickBot="1">
      <c r="A50" s="90" t="s">
        <v>55</v>
      </c>
      <c r="B50" s="239"/>
      <c r="C50" s="261"/>
      <c r="D50" s="265"/>
      <c r="E50" s="259"/>
      <c r="F50" s="75">
        <f t="shared" si="2"/>
        <v>0</v>
      </c>
      <c r="G50" s="250">
        <f t="shared" si="4"/>
        <v>0</v>
      </c>
      <c r="H50" s="247">
        <f t="shared" si="3"/>
        <v>0</v>
      </c>
      <c r="I50" s="178"/>
      <c r="L50"/>
      <c r="M50"/>
    </row>
    <row r="51" spans="1:13" ht="15" thickBot="1">
      <c r="A51" s="199" t="s">
        <v>105</v>
      </c>
      <c r="B51" s="55">
        <v>36290.85</v>
      </c>
      <c r="C51" s="55">
        <v>31242.91</v>
      </c>
      <c r="D51" s="32">
        <v>995</v>
      </c>
      <c r="E51" s="31">
        <v>7</v>
      </c>
      <c r="F51" s="13">
        <f t="shared" si="2"/>
        <v>1002</v>
      </c>
      <c r="G51" s="250">
        <f t="shared" si="4"/>
        <v>0.35767578587574433</v>
      </c>
      <c r="H51" s="247">
        <f t="shared" si="3"/>
        <v>0.26102722810966272</v>
      </c>
      <c r="I51" s="178">
        <f t="shared" si="6"/>
        <v>12.072804391217565</v>
      </c>
      <c r="L51"/>
      <c r="M51"/>
    </row>
    <row r="52" spans="1:13" ht="15" thickBot="1">
      <c r="A52" s="99" t="s">
        <v>99</v>
      </c>
      <c r="B52" s="239"/>
      <c r="C52" s="266"/>
      <c r="D52" s="265"/>
      <c r="E52" s="259"/>
      <c r="F52" s="75">
        <f t="shared" si="2"/>
        <v>0</v>
      </c>
      <c r="G52" s="250">
        <f t="shared" si="4"/>
        <v>0</v>
      </c>
      <c r="H52" s="247">
        <f t="shared" si="3"/>
        <v>0</v>
      </c>
      <c r="I52" s="178"/>
      <c r="L52"/>
      <c r="M52"/>
    </row>
    <row r="53" spans="1:13" ht="15" thickBot="1">
      <c r="A53" s="200" t="s">
        <v>59</v>
      </c>
      <c r="B53" s="41">
        <v>176389.04</v>
      </c>
      <c r="C53" s="41">
        <v>95375.71</v>
      </c>
      <c r="D53" s="32">
        <v>6935</v>
      </c>
      <c r="E53" s="31">
        <v>181</v>
      </c>
      <c r="F53" s="13">
        <f t="shared" si="2"/>
        <v>7116</v>
      </c>
      <c r="G53" s="250">
        <f t="shared" si="4"/>
        <v>1.7384571731405605</v>
      </c>
      <c r="H53" s="247">
        <f t="shared" si="3"/>
        <v>1.8537622307668262</v>
      </c>
      <c r="I53" s="178">
        <f t="shared" si="6"/>
        <v>8.2625557429267378</v>
      </c>
      <c r="L53"/>
      <c r="M53"/>
    </row>
    <row r="54" spans="1:13" ht="15" thickBot="1">
      <c r="A54" s="199" t="s">
        <v>73</v>
      </c>
      <c r="B54" s="55">
        <v>481866.48</v>
      </c>
      <c r="C54" s="55">
        <v>79282.59</v>
      </c>
      <c r="D54" s="55">
        <v>5382</v>
      </c>
      <c r="E54" s="31">
        <v>706</v>
      </c>
      <c r="F54" s="13">
        <f t="shared" si="2"/>
        <v>6088</v>
      </c>
      <c r="G54" s="250">
        <f t="shared" si="4"/>
        <v>4.7491853158903314</v>
      </c>
      <c r="H54" s="247">
        <f t="shared" si="3"/>
        <v>1.5859618410495275</v>
      </c>
      <c r="I54" s="179">
        <f t="shared" si="6"/>
        <v>26.383403416557162</v>
      </c>
      <c r="L54"/>
      <c r="M54"/>
    </row>
    <row r="55" spans="1:13" ht="15" thickBot="1">
      <c r="A55" s="199" t="s">
        <v>60</v>
      </c>
      <c r="B55" s="55">
        <v>27750.45</v>
      </c>
      <c r="C55" s="55">
        <v>0</v>
      </c>
      <c r="D55" s="32">
        <v>1097</v>
      </c>
      <c r="E55" s="31">
        <v>0</v>
      </c>
      <c r="F55" s="269">
        <f t="shared" si="2"/>
        <v>1097</v>
      </c>
      <c r="G55" s="270">
        <f t="shared" si="4"/>
        <v>0.27350321119939464</v>
      </c>
      <c r="H55" s="247">
        <f t="shared" si="3"/>
        <v>0.28577531859910177</v>
      </c>
      <c r="I55" s="178">
        <f t="shared" si="6"/>
        <v>8.4322242479489518</v>
      </c>
      <c r="L55"/>
      <c r="M55"/>
    </row>
    <row r="56" spans="1:13" ht="15" thickBot="1">
      <c r="A56" s="199" t="s">
        <v>91</v>
      </c>
      <c r="B56" s="55">
        <v>14100</v>
      </c>
      <c r="C56" s="55">
        <v>0</v>
      </c>
      <c r="D56" s="55">
        <v>554</v>
      </c>
      <c r="E56" s="31">
        <v>2</v>
      </c>
      <c r="F56" s="13">
        <f t="shared" si="2"/>
        <v>556</v>
      </c>
      <c r="G56" s="272">
        <f t="shared" si="4"/>
        <v>0.13896694568597856</v>
      </c>
      <c r="H56" s="250">
        <f t="shared" si="3"/>
        <v>0.14484145591713818</v>
      </c>
      <c r="I56" s="178">
        <f t="shared" si="6"/>
        <v>8.4532374100719423</v>
      </c>
      <c r="L56"/>
      <c r="M56"/>
    </row>
    <row r="57" spans="1:13" ht="15" thickBot="1">
      <c r="A57" s="199" t="s">
        <v>74</v>
      </c>
      <c r="B57" s="41">
        <v>1009</v>
      </c>
      <c r="C57" s="55">
        <v>5055</v>
      </c>
      <c r="D57" s="32">
        <v>80</v>
      </c>
      <c r="E57" s="31">
        <v>0</v>
      </c>
      <c r="F57" s="13">
        <f t="shared" si="2"/>
        <v>80</v>
      </c>
      <c r="G57" s="272">
        <f t="shared" si="4"/>
        <v>9.9445140565356284E-3</v>
      </c>
      <c r="H57" s="250">
        <f t="shared" si="3"/>
        <v>2.0840497254264487E-2</v>
      </c>
      <c r="I57" s="179">
        <f t="shared" si="6"/>
        <v>4.2041666666666666</v>
      </c>
      <c r="L57"/>
      <c r="M57"/>
    </row>
    <row r="58" spans="1:13" ht="15" thickBot="1">
      <c r="A58" s="199" t="s">
        <v>63</v>
      </c>
      <c r="B58" s="55">
        <v>116000</v>
      </c>
      <c r="C58" s="55">
        <v>28000</v>
      </c>
      <c r="D58" s="55">
        <v>3929</v>
      </c>
      <c r="E58" s="31">
        <v>283</v>
      </c>
      <c r="F58" s="13">
        <f t="shared" si="2"/>
        <v>4212</v>
      </c>
      <c r="G58" s="272">
        <f t="shared" si="4"/>
        <v>1.14327416309032</v>
      </c>
      <c r="H58" s="250">
        <f t="shared" si="3"/>
        <v>1.0972521804370252</v>
      </c>
      <c r="I58" s="178">
        <f t="shared" si="6"/>
        <v>9.1801202912314022</v>
      </c>
      <c r="L58"/>
      <c r="M58"/>
    </row>
    <row r="59" spans="1:13" ht="15" thickBot="1">
      <c r="A59" s="199" t="s">
        <v>80</v>
      </c>
      <c r="B59" s="55"/>
      <c r="C59" s="55"/>
      <c r="D59" s="55"/>
      <c r="E59" s="31"/>
      <c r="F59" s="13">
        <f t="shared" si="2"/>
        <v>0</v>
      </c>
      <c r="G59" s="272">
        <f t="shared" si="4"/>
        <v>0</v>
      </c>
      <c r="H59" s="250">
        <f t="shared" si="3"/>
        <v>0</v>
      </c>
      <c r="I59" s="178"/>
      <c r="L59"/>
      <c r="M59"/>
    </row>
    <row r="60" spans="1:13" ht="15" thickBot="1">
      <c r="A60" s="199" t="s">
        <v>114</v>
      </c>
      <c r="B60" s="55"/>
      <c r="C60" s="55"/>
      <c r="D60" s="55"/>
      <c r="E60" s="31"/>
      <c r="F60" s="13">
        <f t="shared" si="2"/>
        <v>0</v>
      </c>
      <c r="G60" s="273">
        <f t="shared" si="4"/>
        <v>0</v>
      </c>
      <c r="H60" s="250">
        <f t="shared" si="3"/>
        <v>0</v>
      </c>
      <c r="I60" s="178"/>
      <c r="L60"/>
      <c r="M60"/>
    </row>
    <row r="61" spans="1:13">
      <c r="A61" s="199" t="s">
        <v>118</v>
      </c>
      <c r="B61" s="55">
        <v>14077.8</v>
      </c>
      <c r="C61" s="55">
        <v>4880.45</v>
      </c>
      <c r="D61" s="55">
        <v>475</v>
      </c>
      <c r="E61" s="31">
        <v>24</v>
      </c>
      <c r="F61" s="13">
        <f t="shared" si="2"/>
        <v>499</v>
      </c>
      <c r="G61" s="276"/>
      <c r="H61" s="277"/>
      <c r="I61" s="178"/>
      <c r="L61"/>
      <c r="M61"/>
    </row>
    <row r="62" spans="1:13">
      <c r="A62" s="215" t="s">
        <v>64</v>
      </c>
      <c r="B62" s="216">
        <f>SUM(B4:B61)</f>
        <v>10146297.690000001</v>
      </c>
      <c r="C62" s="216">
        <f>SUM(C4:C61)</f>
        <v>3809887.9999999995</v>
      </c>
      <c r="D62" s="216">
        <f>SUM(D4:D61)</f>
        <v>361462</v>
      </c>
      <c r="E62" s="216">
        <f>SUM(E4:E61)</f>
        <v>22406</v>
      </c>
      <c r="F62" s="256">
        <f>SUM(F4:F61)</f>
        <v>383868</v>
      </c>
      <c r="G62" s="271">
        <f>SUM(G4:G60)</f>
        <v>99.861251853334878</v>
      </c>
      <c r="H62" s="216">
        <f>SUM(H4:H60)</f>
        <v>99.870007398376544</v>
      </c>
      <c r="I62" s="178">
        <f>B62/F62/3</f>
        <v>8.8105787145581314</v>
      </c>
      <c r="L62"/>
      <c r="M62"/>
    </row>
    <row r="63" spans="1:13">
      <c r="A63" s="106" t="s">
        <v>65</v>
      </c>
      <c r="B63" s="24">
        <f>SUM(B8:B60)-B54-B45-B42-B11</f>
        <v>2052144.37</v>
      </c>
      <c r="C63" s="24">
        <f>SUM(C8:C59)</f>
        <v>905386.94</v>
      </c>
      <c r="D63" s="24">
        <f>SUM(D8:D59)</f>
        <v>78566</v>
      </c>
      <c r="E63" s="24">
        <f>SUM(E8:E59)</f>
        <v>3242</v>
      </c>
      <c r="F63" s="126">
        <f>SUM(F8:F60)-F45-F42-F54-F11</f>
        <v>73579</v>
      </c>
      <c r="G63" s="126"/>
      <c r="H63" s="126"/>
      <c r="I63" s="80"/>
      <c r="L63"/>
      <c r="M63"/>
    </row>
    <row r="64" spans="1:13">
      <c r="A64"/>
      <c r="B64"/>
      <c r="C64"/>
      <c r="D64"/>
      <c r="E64"/>
      <c r="F64"/>
      <c r="G64"/>
      <c r="H64"/>
      <c r="L64"/>
      <c r="M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spans="1:13">
      <c r="A81"/>
      <c r="B81"/>
      <c r="C81"/>
      <c r="D81"/>
      <c r="E81"/>
      <c r="F81"/>
      <c r="G81"/>
      <c r="H81"/>
      <c r="L81"/>
      <c r="M81"/>
    </row>
    <row r="82" spans="1:13">
      <c r="A82"/>
      <c r="B82"/>
      <c r="C82"/>
      <c r="D82"/>
      <c r="E82"/>
      <c r="F82"/>
      <c r="G82"/>
      <c r="H82"/>
      <c r="L82"/>
      <c r="M82"/>
    </row>
    <row r="83" spans="1:13">
      <c r="A83"/>
      <c r="B83"/>
      <c r="C83"/>
      <c r="D83"/>
      <c r="E83"/>
      <c r="F83"/>
      <c r="G83"/>
      <c r="H83"/>
      <c r="L83"/>
      <c r="M83"/>
    </row>
    <row r="84" spans="1:13">
      <c r="A84"/>
      <c r="B84"/>
      <c r="C84"/>
      <c r="D84"/>
      <c r="E84"/>
      <c r="F84"/>
      <c r="G84"/>
      <c r="H84"/>
      <c r="L84"/>
      <c r="M84"/>
    </row>
    <row r="85" spans="1:13">
      <c r="A85"/>
      <c r="B85"/>
      <c r="C85"/>
      <c r="D85"/>
      <c r="E85"/>
      <c r="F85"/>
      <c r="G85"/>
      <c r="H85"/>
      <c r="L85"/>
      <c r="M85"/>
    </row>
    <row r="86" spans="1:13">
      <c r="A86"/>
      <c r="B86"/>
      <c r="C86"/>
      <c r="D86"/>
      <c r="E86"/>
      <c r="F86"/>
      <c r="G86"/>
      <c r="H86"/>
      <c r="L86"/>
      <c r="M86"/>
    </row>
    <row r="87" spans="1:13">
      <c r="A87"/>
      <c r="B87"/>
      <c r="C87"/>
      <c r="D87"/>
      <c r="E87"/>
      <c r="F87"/>
      <c r="G87"/>
      <c r="H87"/>
      <c r="L87"/>
      <c r="M87"/>
    </row>
    <row r="88" spans="1:13">
      <c r="A88"/>
      <c r="B88"/>
      <c r="C88"/>
      <c r="D88"/>
      <c r="E88"/>
      <c r="F88"/>
      <c r="G88"/>
      <c r="H88"/>
      <c r="L88"/>
      <c r="M88"/>
    </row>
    <row r="89" spans="1:13">
      <c r="A89"/>
      <c r="B89"/>
      <c r="C89"/>
      <c r="D89"/>
      <c r="E89"/>
      <c r="F89"/>
      <c r="G89"/>
      <c r="H89"/>
      <c r="L89"/>
      <c r="M89"/>
    </row>
    <row r="90" spans="1:13">
      <c r="A90"/>
      <c r="B90"/>
      <c r="C90"/>
      <c r="D90"/>
      <c r="E90"/>
      <c r="F90"/>
      <c r="G90"/>
      <c r="H90"/>
      <c r="L90"/>
      <c r="M90"/>
    </row>
    <row r="91" spans="1:13">
      <c r="A91"/>
      <c r="B91"/>
      <c r="C91"/>
      <c r="D91"/>
      <c r="E91"/>
      <c r="F91"/>
      <c r="G91"/>
      <c r="H91"/>
      <c r="L91"/>
      <c r="M91"/>
    </row>
    <row r="92" spans="1:13">
      <c r="A92" s="94"/>
      <c r="B92"/>
      <c r="C92"/>
      <c r="D92"/>
      <c r="E92"/>
      <c r="F92"/>
      <c r="G92"/>
      <c r="H92"/>
      <c r="L92"/>
      <c r="M92"/>
    </row>
    <row r="93" spans="1:13">
      <c r="A93" s="94"/>
      <c r="B93"/>
      <c r="C93"/>
      <c r="D93"/>
      <c r="E93"/>
      <c r="F93"/>
      <c r="G93"/>
      <c r="H93"/>
      <c r="L93"/>
      <c r="M93"/>
    </row>
    <row r="94" spans="1:13">
      <c r="A94" s="94"/>
      <c r="B94"/>
      <c r="C94"/>
      <c r="D94"/>
      <c r="E94"/>
      <c r="F94"/>
      <c r="G94"/>
      <c r="H94"/>
      <c r="L94"/>
      <c r="M94"/>
    </row>
    <row r="95" spans="1:13">
      <c r="A95" s="94"/>
      <c r="B95"/>
      <c r="C95"/>
      <c r="D95"/>
      <c r="E95"/>
      <c r="F95"/>
      <c r="G95"/>
      <c r="H95"/>
      <c r="L95"/>
      <c r="M95"/>
    </row>
    <row r="96" spans="1:13">
      <c r="A96" s="94"/>
      <c r="B96"/>
      <c r="C96"/>
      <c r="D96"/>
      <c r="E96"/>
      <c r="F96"/>
      <c r="G96"/>
      <c r="H96"/>
      <c r="L96"/>
      <c r="M96"/>
    </row>
    <row r="97" spans="1:13">
      <c r="A97" s="94"/>
      <c r="B97"/>
      <c r="C97"/>
      <c r="D97"/>
      <c r="E97"/>
      <c r="F97"/>
      <c r="G97"/>
      <c r="H97"/>
      <c r="L97"/>
      <c r="M97"/>
    </row>
    <row r="98" spans="1:13">
      <c r="A98" s="94"/>
      <c r="B98"/>
      <c r="C98"/>
      <c r="D98"/>
      <c r="E98"/>
      <c r="F98"/>
      <c r="G98"/>
      <c r="H98"/>
      <c r="L98"/>
      <c r="M98"/>
    </row>
    <row r="99" spans="1:13">
      <c r="A99" s="94"/>
      <c r="B99"/>
      <c r="C99"/>
      <c r="D99"/>
      <c r="E99"/>
      <c r="F99"/>
      <c r="G99"/>
      <c r="H99"/>
      <c r="L99"/>
      <c r="M99"/>
    </row>
  </sheetData>
  <mergeCells count="2">
    <mergeCell ref="A1:F1"/>
    <mergeCell ref="D2:F2"/>
  </mergeCells>
  <hyperlinks>
    <hyperlink ref="A11" r:id="rId1" xr:uid="{00000000-0004-0000-1600-000000000000}"/>
  </hyperlinks>
  <pageMargins left="0.7" right="0.7" top="0.75" bottom="0.75" header="0.3" footer="0.3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97"/>
  <sheetViews>
    <sheetView topLeftCell="A41" workbookViewId="0">
      <selection activeCell="I59" sqref="I59"/>
    </sheetView>
  </sheetViews>
  <sheetFormatPr defaultRowHeight="14.5"/>
  <cols>
    <col min="1" max="1" width="21.453125" style="103" customWidth="1"/>
    <col min="2" max="2" width="16.7265625" style="26" customWidth="1"/>
    <col min="3" max="3" width="13.81640625" style="26" customWidth="1"/>
    <col min="4" max="4" width="11.26953125" style="27" customWidth="1"/>
    <col min="5" max="5" width="12" style="27" customWidth="1"/>
    <col min="6" max="8" width="12.26953125" style="26" customWidth="1"/>
    <col min="9" max="9" width="13.453125" customWidth="1"/>
    <col min="10" max="10" width="12.26953125" bestFit="1" customWidth="1"/>
    <col min="11" max="11" width="13.26953125" bestFit="1" customWidth="1"/>
    <col min="12" max="12" width="25.453125" style="94" customWidth="1"/>
    <col min="13" max="13" width="19" style="94" customWidth="1"/>
    <col min="14" max="14" width="18.81640625" customWidth="1"/>
    <col min="15" max="15" width="15.269531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</cols>
  <sheetData>
    <row r="1" spans="1:13">
      <c r="A1" s="288" t="s">
        <v>0</v>
      </c>
      <c r="B1" s="289"/>
      <c r="C1" s="289"/>
      <c r="D1" s="289"/>
      <c r="E1" s="289"/>
      <c r="F1" s="290"/>
      <c r="G1" s="222"/>
      <c r="H1" s="222"/>
      <c r="L1"/>
      <c r="M1"/>
    </row>
    <row r="2" spans="1:13">
      <c r="A2" s="104"/>
      <c r="B2" s="104"/>
      <c r="C2" s="104"/>
      <c r="D2" s="291" t="s">
        <v>1</v>
      </c>
      <c r="E2" s="291"/>
      <c r="F2" s="291"/>
      <c r="G2" s="222"/>
      <c r="H2" s="222"/>
      <c r="L2"/>
      <c r="M2"/>
    </row>
    <row r="3" spans="1:13" ht="44" thickBot="1">
      <c r="A3" s="217" t="s">
        <v>2</v>
      </c>
      <c r="B3" s="218" t="s">
        <v>3</v>
      </c>
      <c r="C3" s="219" t="s">
        <v>4</v>
      </c>
      <c r="D3" s="251" t="s">
        <v>5</v>
      </c>
      <c r="E3" s="252" t="s">
        <v>6</v>
      </c>
      <c r="F3" s="253" t="s">
        <v>7</v>
      </c>
      <c r="G3" s="246" t="s">
        <v>115</v>
      </c>
      <c r="H3" s="244" t="s">
        <v>116</v>
      </c>
      <c r="I3" s="176" t="s">
        <v>87</v>
      </c>
      <c r="L3"/>
      <c r="M3"/>
    </row>
    <row r="4" spans="1:13" ht="15" thickBot="1">
      <c r="A4" s="194" t="s">
        <v>9</v>
      </c>
      <c r="B4" s="47">
        <v>728561</v>
      </c>
      <c r="C4" s="47">
        <v>101428.61</v>
      </c>
      <c r="D4" s="255">
        <v>20493</v>
      </c>
      <c r="E4" s="255">
        <v>3922</v>
      </c>
      <c r="F4" s="13">
        <f>D4+E4</f>
        <v>24415</v>
      </c>
      <c r="G4" s="250">
        <f t="shared" ref="G4:G11" si="0">(B4/B$62)*100</f>
        <v>8.4157788049155826</v>
      </c>
      <c r="H4" s="247">
        <f>(F4/F$62)*100</f>
        <v>6.5972400487463485</v>
      </c>
      <c r="I4" s="178">
        <f t="shared" ref="I4:I32" si="1">B4/F4/3</f>
        <v>9.9469042255444062</v>
      </c>
      <c r="L4"/>
      <c r="M4"/>
    </row>
    <row r="5" spans="1:13" ht="15" thickBot="1">
      <c r="A5" s="194" t="s">
        <v>11</v>
      </c>
      <c r="B5" s="47">
        <v>2602139.7200000002</v>
      </c>
      <c r="C5" s="47">
        <v>889519.22</v>
      </c>
      <c r="D5" s="255">
        <v>93219</v>
      </c>
      <c r="E5" s="255">
        <v>11749</v>
      </c>
      <c r="F5" s="13">
        <f t="shared" ref="F5:F61" si="2">D5+E5</f>
        <v>104968</v>
      </c>
      <c r="G5" s="250">
        <f t="shared" si="0"/>
        <v>30.057925558745215</v>
      </c>
      <c r="H5" s="247">
        <f t="shared" ref="H5:H61" si="3">(F5/F$62)*100</f>
        <v>28.363673702101444</v>
      </c>
      <c r="I5" s="178">
        <f t="shared" si="1"/>
        <v>8.2632793486268827</v>
      </c>
      <c r="L5"/>
      <c r="M5"/>
    </row>
    <row r="6" spans="1:13" ht="15" thickBot="1">
      <c r="A6" s="194" t="s">
        <v>13</v>
      </c>
      <c r="B6" s="55">
        <v>1582861</v>
      </c>
      <c r="C6" s="47">
        <v>417565</v>
      </c>
      <c r="D6" s="55">
        <v>62384</v>
      </c>
      <c r="E6" s="55">
        <v>714</v>
      </c>
      <c r="F6" s="13">
        <f t="shared" si="2"/>
        <v>63098</v>
      </c>
      <c r="G6" s="250">
        <f t="shared" si="0"/>
        <v>18.283998258110831</v>
      </c>
      <c r="H6" s="247">
        <f t="shared" si="3"/>
        <v>17.049873135195458</v>
      </c>
      <c r="I6" s="178">
        <f t="shared" si="1"/>
        <v>8.361918497152578</v>
      </c>
      <c r="L6"/>
      <c r="M6"/>
    </row>
    <row r="7" spans="1:13" ht="15" thickBot="1">
      <c r="A7" s="194" t="s">
        <v>82</v>
      </c>
      <c r="B7" s="47">
        <v>1265823</v>
      </c>
      <c r="C7" s="47">
        <v>134536</v>
      </c>
      <c r="D7" s="254">
        <v>100273</v>
      </c>
      <c r="E7" s="33">
        <v>3204</v>
      </c>
      <c r="F7" s="13">
        <f t="shared" si="2"/>
        <v>103477</v>
      </c>
      <c r="G7" s="250">
        <f t="shared" si="0"/>
        <v>14.621818041556791</v>
      </c>
      <c r="H7" s="247">
        <f t="shared" si="3"/>
        <v>27.960786750936961</v>
      </c>
      <c r="I7" s="236">
        <f t="shared" si="1"/>
        <v>4.077630777854016</v>
      </c>
      <c r="L7"/>
      <c r="M7"/>
    </row>
    <row r="8" spans="1:13" ht="15" thickBot="1">
      <c r="A8" s="194" t="s">
        <v>16</v>
      </c>
      <c r="B8" s="55">
        <v>5140.49</v>
      </c>
      <c r="C8" s="55">
        <v>3283.63</v>
      </c>
      <c r="D8" s="32">
        <v>400</v>
      </c>
      <c r="E8" s="31">
        <v>47</v>
      </c>
      <c r="F8" s="13">
        <f t="shared" si="2"/>
        <v>447</v>
      </c>
      <c r="G8" s="250">
        <f t="shared" si="0"/>
        <v>5.9379004350878652E-2</v>
      </c>
      <c r="H8" s="247">
        <f t="shared" si="3"/>
        <v>0.12078502157647421</v>
      </c>
      <c r="I8" s="179">
        <f t="shared" si="1"/>
        <v>3.8333258762117821</v>
      </c>
      <c r="L8"/>
      <c r="M8"/>
    </row>
    <row r="9" spans="1:13" ht="15" thickBot="1">
      <c r="A9" s="274" t="s">
        <v>95</v>
      </c>
      <c r="B9" s="55"/>
      <c r="C9" s="55"/>
      <c r="D9" s="47"/>
      <c r="E9" s="31"/>
      <c r="F9" s="13"/>
      <c r="G9" s="250">
        <f t="shared" si="0"/>
        <v>0</v>
      </c>
      <c r="H9" s="247">
        <f t="shared" si="3"/>
        <v>0</v>
      </c>
      <c r="I9" s="178" t="e">
        <f t="shared" si="1"/>
        <v>#DIV/0!</v>
      </c>
      <c r="L9"/>
      <c r="M9"/>
    </row>
    <row r="10" spans="1:13" ht="15" thickBot="1">
      <c r="A10" s="194" t="s">
        <v>113</v>
      </c>
      <c r="B10" s="55">
        <v>554987.51</v>
      </c>
      <c r="C10" s="55">
        <v>376174</v>
      </c>
      <c r="D10" s="47">
        <v>15660</v>
      </c>
      <c r="E10" s="31">
        <v>913</v>
      </c>
      <c r="F10" s="13">
        <f>D10+E10</f>
        <v>16573</v>
      </c>
      <c r="G10" s="250">
        <f t="shared" si="0"/>
        <v>6.4107907555453494</v>
      </c>
      <c r="H10" s="247">
        <f t="shared" si="3"/>
        <v>4.478233025921492</v>
      </c>
      <c r="I10" s="178">
        <f t="shared" si="1"/>
        <v>11.162483356463325</v>
      </c>
      <c r="L10"/>
      <c r="M10"/>
    </row>
    <row r="11" spans="1:13" ht="15" thickBot="1">
      <c r="A11" s="201" t="s">
        <v>19</v>
      </c>
      <c r="B11" s="55"/>
      <c r="C11" s="47"/>
      <c r="D11" s="32"/>
      <c r="E11" s="31"/>
      <c r="F11" s="13">
        <f t="shared" si="2"/>
        <v>0</v>
      </c>
      <c r="G11" s="250">
        <f t="shared" si="0"/>
        <v>0</v>
      </c>
      <c r="H11" s="247">
        <f t="shared" si="3"/>
        <v>0</v>
      </c>
      <c r="I11" s="178" t="e">
        <f t="shared" si="1"/>
        <v>#DIV/0!</v>
      </c>
      <c r="L11"/>
      <c r="M11"/>
    </row>
    <row r="12" spans="1:13" ht="15" thickBot="1">
      <c r="A12" s="194" t="s">
        <v>117</v>
      </c>
      <c r="B12" s="41">
        <v>297448.32000000001</v>
      </c>
      <c r="C12" s="234">
        <v>132058.06</v>
      </c>
      <c r="D12" s="47">
        <v>10060</v>
      </c>
      <c r="E12" s="47">
        <v>126</v>
      </c>
      <c r="F12" s="13">
        <f t="shared" si="2"/>
        <v>10186</v>
      </c>
      <c r="G12" s="250">
        <f t="shared" ref="G12:G61" si="4">(B12/B$62)*100</f>
        <v>3.4358952332251493</v>
      </c>
      <c r="H12" s="247">
        <f>(F12/F$62)*100</f>
        <v>2.752385301516703</v>
      </c>
      <c r="I12" s="178">
        <f t="shared" si="1"/>
        <v>9.7338935794227375</v>
      </c>
      <c r="L12"/>
      <c r="M12"/>
    </row>
    <row r="13" spans="1:13" ht="15" thickBot="1">
      <c r="A13" s="267" t="s">
        <v>107</v>
      </c>
      <c r="B13" s="47">
        <v>8625</v>
      </c>
      <c r="C13" s="47">
        <v>156330</v>
      </c>
      <c r="D13" s="47">
        <v>1100</v>
      </c>
      <c r="E13" s="31">
        <v>80</v>
      </c>
      <c r="F13" s="13">
        <f t="shared" si="2"/>
        <v>1180</v>
      </c>
      <c r="G13" s="250">
        <f t="shared" si="4"/>
        <v>9.9629395743660323E-2</v>
      </c>
      <c r="H13" s="247">
        <f t="shared" si="3"/>
        <v>0.31885083995579322</v>
      </c>
      <c r="I13" s="178">
        <f t="shared" si="1"/>
        <v>2.4364406779661016</v>
      </c>
      <c r="L13"/>
      <c r="M13"/>
    </row>
    <row r="14" spans="1:13" ht="15" thickBot="1">
      <c r="A14" s="267" t="s">
        <v>98</v>
      </c>
      <c r="B14" s="47">
        <v>51173.78</v>
      </c>
      <c r="C14" s="47">
        <v>69480.98</v>
      </c>
      <c r="D14" s="47">
        <v>1260</v>
      </c>
      <c r="E14" s="31">
        <v>15</v>
      </c>
      <c r="F14" s="13">
        <f t="shared" si="2"/>
        <v>1275</v>
      </c>
      <c r="G14" s="250">
        <f t="shared" si="4"/>
        <v>0.59112032223988509</v>
      </c>
      <c r="H14" s="247">
        <f t="shared" si="3"/>
        <v>0.34452103469799694</v>
      </c>
      <c r="I14" s="236">
        <f t="shared" si="1"/>
        <v>13.378766013071896</v>
      </c>
      <c r="L14"/>
      <c r="M14"/>
    </row>
    <row r="15" spans="1:13" ht="15" thickBot="1">
      <c r="A15" s="194" t="s">
        <v>24</v>
      </c>
      <c r="B15" s="55">
        <v>841.53</v>
      </c>
      <c r="C15" s="47">
        <v>927.85</v>
      </c>
      <c r="D15" s="31">
        <v>0</v>
      </c>
      <c r="E15" s="31">
        <v>1</v>
      </c>
      <c r="F15" s="13">
        <f t="shared" si="2"/>
        <v>1</v>
      </c>
      <c r="G15" s="250">
        <f t="shared" si="4"/>
        <v>9.7207101913231835E-3</v>
      </c>
      <c r="H15" s="247">
        <f t="shared" si="3"/>
        <v>2.7021257623372304E-4</v>
      </c>
      <c r="I15" s="178">
        <f t="shared" si="1"/>
        <v>280.51</v>
      </c>
      <c r="L15"/>
      <c r="M15"/>
    </row>
    <row r="16" spans="1:13" ht="15" thickBot="1">
      <c r="A16" s="90" t="s">
        <v>66</v>
      </c>
      <c r="B16" s="261"/>
      <c r="C16" s="260"/>
      <c r="D16" s="259"/>
      <c r="E16" s="259"/>
      <c r="F16" s="75">
        <f t="shared" si="2"/>
        <v>0</v>
      </c>
      <c r="G16" s="250">
        <f t="shared" si="4"/>
        <v>0</v>
      </c>
      <c r="H16" s="247">
        <f t="shared" si="3"/>
        <v>0</v>
      </c>
      <c r="I16" s="178" t="e">
        <f t="shared" si="1"/>
        <v>#DIV/0!</v>
      </c>
      <c r="L16"/>
      <c r="M16"/>
    </row>
    <row r="17" spans="1:13" ht="15" thickBot="1">
      <c r="A17" s="194" t="s">
        <v>109</v>
      </c>
      <c r="B17" s="55">
        <v>4877</v>
      </c>
      <c r="C17" s="62">
        <v>0</v>
      </c>
      <c r="D17" s="31">
        <v>48</v>
      </c>
      <c r="E17" s="31">
        <v>39</v>
      </c>
      <c r="F17" s="168">
        <f t="shared" si="2"/>
        <v>87</v>
      </c>
      <c r="G17" s="250">
        <f t="shared" si="4"/>
        <v>5.6335369628038423E-2</v>
      </c>
      <c r="H17" s="247">
        <f t="shared" si="3"/>
        <v>2.3508494132333906E-2</v>
      </c>
      <c r="I17" s="178">
        <f t="shared" si="1"/>
        <v>18.685823754789272</v>
      </c>
      <c r="L17"/>
      <c r="M17"/>
    </row>
    <row r="18" spans="1:13" ht="15" thickBot="1">
      <c r="A18" s="194" t="s">
        <v>108</v>
      </c>
      <c r="B18" s="55">
        <v>10500</v>
      </c>
      <c r="C18" s="31">
        <v>2858.32</v>
      </c>
      <c r="D18" s="31">
        <v>1045</v>
      </c>
      <c r="E18" s="31">
        <v>115</v>
      </c>
      <c r="F18" s="13">
        <f t="shared" si="2"/>
        <v>1160</v>
      </c>
      <c r="G18" s="250">
        <f t="shared" si="4"/>
        <v>0.12128796003576037</v>
      </c>
      <c r="H18" s="247">
        <f t="shared" si="3"/>
        <v>0.31344658843111878</v>
      </c>
      <c r="I18" s="178">
        <f t="shared" si="1"/>
        <v>3.0172413793103448</v>
      </c>
      <c r="L18"/>
      <c r="M18"/>
    </row>
    <row r="19" spans="1:13" ht="15" thickBot="1">
      <c r="A19" s="90" t="s">
        <v>29</v>
      </c>
      <c r="B19" s="261"/>
      <c r="C19" s="258"/>
      <c r="D19" s="259"/>
      <c r="E19" s="259"/>
      <c r="F19" s="75">
        <f t="shared" si="2"/>
        <v>0</v>
      </c>
      <c r="G19" s="250">
        <f t="shared" si="4"/>
        <v>0</v>
      </c>
      <c r="H19" s="247">
        <f t="shared" si="3"/>
        <v>0</v>
      </c>
      <c r="I19" s="178" t="e">
        <f t="shared" si="1"/>
        <v>#DIV/0!</v>
      </c>
      <c r="L19"/>
      <c r="M19"/>
    </row>
    <row r="20" spans="1:13" ht="15" thickBot="1">
      <c r="A20" s="194" t="s">
        <v>33</v>
      </c>
      <c r="B20" s="55">
        <v>103207.62</v>
      </c>
      <c r="C20" s="47">
        <v>0</v>
      </c>
      <c r="D20" s="31">
        <v>5559</v>
      </c>
      <c r="E20" s="31">
        <v>11</v>
      </c>
      <c r="F20" s="13">
        <f t="shared" si="2"/>
        <v>5570</v>
      </c>
      <c r="G20" s="250">
        <f t="shared" si="4"/>
        <v>1.1921753990424708</v>
      </c>
      <c r="H20" s="247">
        <f t="shared" si="3"/>
        <v>1.5050840496218374</v>
      </c>
      <c r="I20" s="178">
        <f t="shared" si="1"/>
        <v>6.1763985637342911</v>
      </c>
      <c r="L20"/>
      <c r="M20"/>
    </row>
    <row r="21" spans="1:13" ht="15" thickBot="1">
      <c r="A21" s="194" t="s">
        <v>34</v>
      </c>
      <c r="B21" s="55">
        <v>21260</v>
      </c>
      <c r="C21" s="47">
        <v>0</v>
      </c>
      <c r="D21" s="31">
        <v>560</v>
      </c>
      <c r="E21" s="31">
        <v>45</v>
      </c>
      <c r="F21" s="13">
        <f t="shared" si="2"/>
        <v>605</v>
      </c>
      <c r="G21" s="250">
        <f t="shared" si="4"/>
        <v>0.24557924098669198</v>
      </c>
      <c r="H21" s="247">
        <f t="shared" si="3"/>
        <v>0.16347860862140245</v>
      </c>
      <c r="I21" s="178">
        <f t="shared" si="1"/>
        <v>11.713498622589531</v>
      </c>
      <c r="L21"/>
      <c r="M21"/>
    </row>
    <row r="22" spans="1:13" ht="15" thickBot="1">
      <c r="A22" s="194" t="s">
        <v>85</v>
      </c>
      <c r="B22" s="55">
        <v>4500</v>
      </c>
      <c r="C22" s="47">
        <v>1000</v>
      </c>
      <c r="D22" s="31">
        <v>318</v>
      </c>
      <c r="E22" s="31">
        <v>0</v>
      </c>
      <c r="F22" s="13">
        <f t="shared" si="2"/>
        <v>318</v>
      </c>
      <c r="G22" s="250">
        <f t="shared" si="4"/>
        <v>5.1980554301040163E-2</v>
      </c>
      <c r="H22" s="247">
        <f t="shared" si="3"/>
        <v>8.5927599242323932E-2</v>
      </c>
      <c r="I22" s="180">
        <f t="shared" si="1"/>
        <v>4.716981132075472</v>
      </c>
      <c r="L22"/>
      <c r="M22"/>
    </row>
    <row r="23" spans="1:13" ht="15" thickBot="1">
      <c r="A23" s="200" t="s">
        <v>35</v>
      </c>
      <c r="B23" s="55"/>
      <c r="C23" s="47"/>
      <c r="D23" s="31"/>
      <c r="E23" s="31"/>
      <c r="F23" s="13">
        <f t="shared" si="2"/>
        <v>0</v>
      </c>
      <c r="G23" s="250">
        <f t="shared" si="4"/>
        <v>0</v>
      </c>
      <c r="H23" s="247">
        <f t="shared" si="3"/>
        <v>0</v>
      </c>
      <c r="I23" s="179"/>
      <c r="L23"/>
      <c r="M23"/>
    </row>
    <row r="24" spans="1:13" ht="15" thickBot="1">
      <c r="A24" s="194" t="s">
        <v>103</v>
      </c>
      <c r="B24" s="55">
        <v>22905</v>
      </c>
      <c r="C24" s="47">
        <v>0</v>
      </c>
      <c r="D24" s="31">
        <v>430</v>
      </c>
      <c r="E24" s="31">
        <v>0</v>
      </c>
      <c r="F24" s="13">
        <f t="shared" si="2"/>
        <v>430</v>
      </c>
      <c r="G24" s="250">
        <f t="shared" si="4"/>
        <v>0.26458102139229445</v>
      </c>
      <c r="H24" s="247">
        <f t="shared" si="3"/>
        <v>0.11619140778050092</v>
      </c>
      <c r="I24" s="178">
        <f t="shared" si="1"/>
        <v>17.755813953488374</v>
      </c>
      <c r="L24"/>
      <c r="M24"/>
    </row>
    <row r="25" spans="1:13" ht="15" thickBot="1">
      <c r="A25" s="257" t="s">
        <v>100</v>
      </c>
      <c r="B25" s="239"/>
      <c r="C25" s="260"/>
      <c r="D25" s="259"/>
      <c r="E25" s="259"/>
      <c r="F25" s="75">
        <f t="shared" si="2"/>
        <v>0</v>
      </c>
      <c r="G25" s="250">
        <f t="shared" si="4"/>
        <v>0</v>
      </c>
      <c r="H25" s="247">
        <f t="shared" si="3"/>
        <v>0</v>
      </c>
      <c r="I25" s="179"/>
      <c r="L25"/>
      <c r="M25"/>
    </row>
    <row r="26" spans="1:13" ht="15" thickBot="1">
      <c r="A26" s="200" t="s">
        <v>36</v>
      </c>
      <c r="B26" s="55"/>
      <c r="C26" s="47"/>
      <c r="D26" s="31"/>
      <c r="E26" s="31"/>
      <c r="F26" s="13">
        <f t="shared" si="2"/>
        <v>0</v>
      </c>
      <c r="G26" s="250">
        <f t="shared" si="4"/>
        <v>0</v>
      </c>
      <c r="H26" s="247">
        <f t="shared" si="3"/>
        <v>0</v>
      </c>
      <c r="I26" s="178"/>
      <c r="L26"/>
      <c r="M26"/>
    </row>
    <row r="27" spans="1:13" ht="15" thickBot="1">
      <c r="A27" s="194" t="s">
        <v>101</v>
      </c>
      <c r="B27" s="55">
        <v>1065</v>
      </c>
      <c r="C27" s="47">
        <v>0</v>
      </c>
      <c r="D27" s="31">
        <v>40</v>
      </c>
      <c r="E27" s="31">
        <v>5</v>
      </c>
      <c r="F27" s="13">
        <f t="shared" si="2"/>
        <v>45</v>
      </c>
      <c r="G27" s="250">
        <f t="shared" si="4"/>
        <v>1.2302064517912839E-2</v>
      </c>
      <c r="H27" s="247">
        <f t="shared" si="3"/>
        <v>1.2159565930517539E-2</v>
      </c>
      <c r="I27" s="178">
        <f t="shared" si="1"/>
        <v>7.8888888888888893</v>
      </c>
      <c r="L27"/>
      <c r="M27"/>
    </row>
    <row r="28" spans="1:13" ht="15" thickBot="1">
      <c r="A28" s="267" t="s">
        <v>69</v>
      </c>
      <c r="B28" s="55">
        <v>20855</v>
      </c>
      <c r="C28" s="47">
        <v>7629</v>
      </c>
      <c r="D28" s="31">
        <v>700</v>
      </c>
      <c r="E28" s="31">
        <v>0</v>
      </c>
      <c r="F28" s="13">
        <f t="shared" si="2"/>
        <v>700</v>
      </c>
      <c r="G28" s="250">
        <f t="shared" si="4"/>
        <v>0.24090099109959837</v>
      </c>
      <c r="H28" s="247">
        <f t="shared" si="3"/>
        <v>0.18914880336360615</v>
      </c>
      <c r="I28" s="178">
        <f t="shared" si="1"/>
        <v>9.9309523809523821</v>
      </c>
      <c r="L28"/>
      <c r="M28"/>
    </row>
    <row r="29" spans="1:13" ht="15" thickBot="1">
      <c r="A29" s="267" t="s">
        <v>37</v>
      </c>
      <c r="B29" s="47">
        <v>27817</v>
      </c>
      <c r="C29" s="47">
        <v>1495</v>
      </c>
      <c r="D29" s="31">
        <v>930</v>
      </c>
      <c r="E29" s="31">
        <v>0</v>
      </c>
      <c r="F29" s="13">
        <f t="shared" si="2"/>
        <v>930</v>
      </c>
      <c r="G29" s="250">
        <f t="shared" si="4"/>
        <v>0.32132068422045207</v>
      </c>
      <c r="H29" s="247">
        <f t="shared" si="3"/>
        <v>0.25129769589736245</v>
      </c>
      <c r="I29" s="237">
        <f t="shared" si="1"/>
        <v>9.9702508960573475</v>
      </c>
      <c r="L29"/>
      <c r="M29"/>
    </row>
    <row r="30" spans="1:13" ht="15" thickBot="1">
      <c r="A30" s="267" t="s">
        <v>38</v>
      </c>
      <c r="B30" s="40">
        <v>4400</v>
      </c>
      <c r="C30" s="47">
        <v>2000</v>
      </c>
      <c r="D30" s="31">
        <v>430</v>
      </c>
      <c r="E30" s="31">
        <v>5</v>
      </c>
      <c r="F30" s="13">
        <f t="shared" si="2"/>
        <v>435</v>
      </c>
      <c r="G30" s="250">
        <f t="shared" si="4"/>
        <v>5.0825430872128159E-2</v>
      </c>
      <c r="H30" s="247">
        <f t="shared" si="3"/>
        <v>0.11754247066166953</v>
      </c>
      <c r="I30" s="178">
        <f t="shared" si="1"/>
        <v>3.3716475095785441</v>
      </c>
      <c r="L30"/>
      <c r="M30"/>
    </row>
    <row r="31" spans="1:13" ht="15" thickBot="1">
      <c r="A31" s="267" t="s">
        <v>94</v>
      </c>
      <c r="B31" s="40">
        <v>18999</v>
      </c>
      <c r="C31" s="47">
        <v>0</v>
      </c>
      <c r="D31" s="47">
        <v>870</v>
      </c>
      <c r="E31" s="31">
        <v>81</v>
      </c>
      <c r="F31" s="13">
        <f t="shared" si="2"/>
        <v>951</v>
      </c>
      <c r="G31" s="250">
        <f t="shared" si="4"/>
        <v>0.21946190025899157</v>
      </c>
      <c r="H31" s="247">
        <f t="shared" si="3"/>
        <v>0.25697215999827061</v>
      </c>
      <c r="I31" s="237">
        <f t="shared" si="1"/>
        <v>6.6593059936908512</v>
      </c>
      <c r="L31"/>
      <c r="M31"/>
    </row>
    <row r="32" spans="1:13" ht="15" thickBot="1">
      <c r="A32" s="275" t="s">
        <v>39</v>
      </c>
      <c r="B32" s="55"/>
      <c r="C32" s="47"/>
      <c r="D32" s="31"/>
      <c r="E32" s="31"/>
      <c r="F32" s="13">
        <f t="shared" si="2"/>
        <v>0</v>
      </c>
      <c r="G32" s="250">
        <f t="shared" si="4"/>
        <v>0</v>
      </c>
      <c r="H32" s="247">
        <f t="shared" si="3"/>
        <v>0</v>
      </c>
      <c r="I32" s="178"/>
      <c r="L32"/>
      <c r="M32"/>
    </row>
    <row r="33" spans="1:13" ht="15" thickBot="1">
      <c r="A33" s="194" t="s">
        <v>110</v>
      </c>
      <c r="B33" s="55">
        <v>8900</v>
      </c>
      <c r="C33" s="47">
        <v>1205</v>
      </c>
      <c r="D33" s="31">
        <v>73</v>
      </c>
      <c r="E33" s="31">
        <v>6</v>
      </c>
      <c r="F33" s="13">
        <f t="shared" si="2"/>
        <v>79</v>
      </c>
      <c r="G33" s="250">
        <f t="shared" si="4"/>
        <v>0.10280598517316833</v>
      </c>
      <c r="H33" s="247">
        <f t="shared" si="3"/>
        <v>2.1346793522464123E-2</v>
      </c>
      <c r="I33" s="178"/>
      <c r="L33"/>
      <c r="M33"/>
    </row>
    <row r="34" spans="1:13" ht="15" thickBot="1">
      <c r="A34" s="194" t="s">
        <v>41</v>
      </c>
      <c r="B34" s="55">
        <v>8350</v>
      </c>
      <c r="C34" s="47">
        <v>0</v>
      </c>
      <c r="D34" s="31">
        <v>0</v>
      </c>
      <c r="E34" s="31">
        <v>42</v>
      </c>
      <c r="F34" s="13">
        <f t="shared" si="2"/>
        <v>42</v>
      </c>
      <c r="G34" s="250">
        <f t="shared" si="4"/>
        <v>9.6452806314152303E-2</v>
      </c>
      <c r="H34" s="247">
        <f t="shared" si="3"/>
        <v>1.1348928201816369E-2</v>
      </c>
      <c r="I34" s="178">
        <f t="shared" ref="I34:I47" si="5">B34/F34/3</f>
        <v>66.269841269841265</v>
      </c>
      <c r="L34"/>
      <c r="M34"/>
    </row>
    <row r="35" spans="1:13" ht="15" thickBot="1">
      <c r="A35" s="194" t="s">
        <v>102</v>
      </c>
      <c r="B35" s="55">
        <v>16521.900000000001</v>
      </c>
      <c r="C35" s="47">
        <v>1360</v>
      </c>
      <c r="D35" s="31">
        <v>470</v>
      </c>
      <c r="E35" s="31">
        <v>0</v>
      </c>
      <c r="F35" s="13">
        <f t="shared" si="2"/>
        <v>470</v>
      </c>
      <c r="G35" s="250">
        <f t="shared" si="4"/>
        <v>0.19084833780141236</v>
      </c>
      <c r="H35" s="247">
        <f t="shared" si="3"/>
        <v>0.12699991082984985</v>
      </c>
      <c r="I35" s="178">
        <f t="shared" si="5"/>
        <v>11.717659574468087</v>
      </c>
      <c r="L35"/>
      <c r="M35"/>
    </row>
    <row r="36" spans="1:13" ht="15" thickBot="1">
      <c r="A36" s="194" t="s">
        <v>75</v>
      </c>
      <c r="B36" s="55">
        <v>33100</v>
      </c>
      <c r="C36" s="235">
        <v>12656</v>
      </c>
      <c r="D36" s="31">
        <v>1480</v>
      </c>
      <c r="E36" s="31">
        <v>0</v>
      </c>
      <c r="F36" s="13">
        <f t="shared" si="2"/>
        <v>1480</v>
      </c>
      <c r="G36" s="250">
        <f t="shared" si="4"/>
        <v>0.38234585496987317</v>
      </c>
      <c r="H36" s="247">
        <f t="shared" si="3"/>
        <v>0.39991461282591018</v>
      </c>
      <c r="I36" s="178">
        <f t="shared" si="5"/>
        <v>7.4549549549549541</v>
      </c>
      <c r="L36"/>
      <c r="M36"/>
    </row>
    <row r="37" spans="1:13" ht="15" thickBot="1">
      <c r="A37" s="90" t="s">
        <v>44</v>
      </c>
      <c r="B37" s="239"/>
      <c r="C37" s="258"/>
      <c r="D37" s="259"/>
      <c r="E37" s="259"/>
      <c r="F37" s="75">
        <f t="shared" si="2"/>
        <v>0</v>
      </c>
      <c r="G37" s="250">
        <f t="shared" si="4"/>
        <v>0</v>
      </c>
      <c r="H37" s="247">
        <f t="shared" si="3"/>
        <v>0</v>
      </c>
      <c r="I37" s="178"/>
      <c r="L37"/>
      <c r="M37"/>
    </row>
    <row r="38" spans="1:13" ht="15" thickBot="1">
      <c r="A38" s="194" t="s">
        <v>45</v>
      </c>
      <c r="B38" s="55">
        <v>6015</v>
      </c>
      <c r="C38" s="47">
        <v>369.13</v>
      </c>
      <c r="D38" s="31">
        <v>196</v>
      </c>
      <c r="E38" s="31">
        <v>0</v>
      </c>
      <c r="F38" s="13">
        <f t="shared" si="2"/>
        <v>196</v>
      </c>
      <c r="G38" s="250">
        <f t="shared" si="4"/>
        <v>6.9480674249057017E-2</v>
      </c>
      <c r="H38" s="247">
        <f t="shared" si="3"/>
        <v>5.2961664941809719E-2</v>
      </c>
      <c r="I38" s="180">
        <f t="shared" si="5"/>
        <v>10.229591836734693</v>
      </c>
      <c r="L38"/>
      <c r="M38"/>
    </row>
    <row r="39" spans="1:13" ht="15" thickBot="1">
      <c r="A39" s="194" t="s">
        <v>76</v>
      </c>
      <c r="B39" s="55">
        <v>4349</v>
      </c>
      <c r="C39" s="47">
        <v>0</v>
      </c>
      <c r="D39" s="31">
        <v>24</v>
      </c>
      <c r="E39" s="31">
        <v>57</v>
      </c>
      <c r="F39" s="13">
        <f t="shared" si="2"/>
        <v>81</v>
      </c>
      <c r="G39" s="250">
        <f t="shared" si="4"/>
        <v>5.0236317923383039E-2</v>
      </c>
      <c r="H39" s="247">
        <f t="shared" si="3"/>
        <v>2.1887218674931569E-2</v>
      </c>
      <c r="I39" s="178">
        <f t="shared" si="5"/>
        <v>17.897119341563787</v>
      </c>
      <c r="L39"/>
      <c r="M39"/>
    </row>
    <row r="40" spans="1:13" ht="15" thickBot="1">
      <c r="A40" s="194" t="s">
        <v>47</v>
      </c>
      <c r="B40" s="55">
        <v>42762</v>
      </c>
      <c r="C40" s="40">
        <v>16480</v>
      </c>
      <c r="D40" s="31">
        <v>1920</v>
      </c>
      <c r="E40" s="31">
        <v>0</v>
      </c>
      <c r="F40" s="13">
        <f t="shared" si="2"/>
        <v>1920</v>
      </c>
      <c r="G40" s="250">
        <f t="shared" si="4"/>
        <v>0.49395388067135099</v>
      </c>
      <c r="H40" s="247">
        <f t="shared" si="3"/>
        <v>0.51880814636874828</v>
      </c>
      <c r="I40" s="178">
        <f t="shared" si="5"/>
        <v>7.4239583333333341</v>
      </c>
      <c r="L40"/>
      <c r="M40"/>
    </row>
    <row r="41" spans="1:13" ht="15" thickBot="1">
      <c r="A41" s="194" t="s">
        <v>48</v>
      </c>
      <c r="B41" s="55"/>
      <c r="C41" s="40"/>
      <c r="D41" s="33"/>
      <c r="E41" s="33"/>
      <c r="F41" s="13">
        <f t="shared" si="2"/>
        <v>0</v>
      </c>
      <c r="G41" s="250">
        <f t="shared" si="4"/>
        <v>0</v>
      </c>
      <c r="H41" s="247">
        <f t="shared" si="3"/>
        <v>0</v>
      </c>
      <c r="I41" s="178"/>
      <c r="L41"/>
      <c r="M41"/>
    </row>
    <row r="42" spans="1:13" ht="15" thickBot="1">
      <c r="A42" s="194" t="s">
        <v>49</v>
      </c>
      <c r="B42" s="41">
        <v>96448.79</v>
      </c>
      <c r="C42" s="40">
        <v>11938.49</v>
      </c>
      <c r="D42" s="31">
        <v>1789</v>
      </c>
      <c r="E42" s="31">
        <v>11</v>
      </c>
      <c r="F42" s="13">
        <f t="shared" si="2"/>
        <v>1800</v>
      </c>
      <c r="G42" s="250">
        <f t="shared" si="4"/>
        <v>1.1141025701921377</v>
      </c>
      <c r="H42" s="247">
        <f t="shared" si="3"/>
        <v>0.48638263722070152</v>
      </c>
      <c r="I42" s="237">
        <f t="shared" si="5"/>
        <v>17.860887037037035</v>
      </c>
      <c r="L42"/>
      <c r="M42"/>
    </row>
    <row r="43" spans="1:13" ht="15" thickBot="1">
      <c r="A43" s="90" t="s">
        <v>97</v>
      </c>
      <c r="B43" s="262"/>
      <c r="C43" s="263"/>
      <c r="D43" s="263"/>
      <c r="E43" s="264"/>
      <c r="F43" s="75">
        <f t="shared" si="2"/>
        <v>0</v>
      </c>
      <c r="G43" s="250">
        <f t="shared" si="4"/>
        <v>0</v>
      </c>
      <c r="H43" s="247">
        <f t="shared" si="3"/>
        <v>0</v>
      </c>
      <c r="I43" s="178"/>
      <c r="L43"/>
      <c r="M43"/>
    </row>
    <row r="44" spans="1:13" ht="15" thickBot="1">
      <c r="A44" s="267" t="s">
        <v>77</v>
      </c>
      <c r="B44" s="74">
        <v>215236.24</v>
      </c>
      <c r="C44" s="74"/>
      <c r="D44" s="74">
        <v>6130</v>
      </c>
      <c r="E44" s="35">
        <v>360</v>
      </c>
      <c r="F44" s="13">
        <f t="shared" si="2"/>
        <v>6490</v>
      </c>
      <c r="G44" s="250">
        <f t="shared" si="4"/>
        <v>2.4862442357492696</v>
      </c>
      <c r="H44" s="247">
        <f t="shared" si="3"/>
        <v>1.7536796197568629</v>
      </c>
      <c r="I44" s="178">
        <f t="shared" si="5"/>
        <v>11.05476322547509</v>
      </c>
      <c r="L44"/>
      <c r="M44"/>
    </row>
    <row r="45" spans="1:13" ht="15" thickBot="1">
      <c r="A45" s="194" t="s">
        <v>52</v>
      </c>
      <c r="B45" s="47">
        <v>1850</v>
      </c>
      <c r="C45" s="40">
        <v>0</v>
      </c>
      <c r="D45" s="32">
        <v>45</v>
      </c>
      <c r="E45" s="31">
        <v>0</v>
      </c>
      <c r="F45" s="13">
        <f t="shared" si="2"/>
        <v>45</v>
      </c>
      <c r="G45" s="250">
        <f t="shared" si="4"/>
        <v>2.1369783434872069E-2</v>
      </c>
      <c r="H45" s="247">
        <f t="shared" si="3"/>
        <v>1.2159565930517539E-2</v>
      </c>
      <c r="I45" s="178">
        <f t="shared" si="5"/>
        <v>13.703703703703704</v>
      </c>
      <c r="L45"/>
      <c r="M45"/>
    </row>
    <row r="46" spans="1:13" ht="15" thickBot="1">
      <c r="A46" s="90" t="s">
        <v>104</v>
      </c>
      <c r="B46" s="260"/>
      <c r="C46" s="258"/>
      <c r="D46" s="259"/>
      <c r="E46" s="259"/>
      <c r="F46" s="75">
        <f t="shared" si="2"/>
        <v>0</v>
      </c>
      <c r="G46" s="250">
        <f t="shared" si="4"/>
        <v>0</v>
      </c>
      <c r="H46" s="247">
        <f t="shared" si="3"/>
        <v>0</v>
      </c>
      <c r="I46" s="178"/>
      <c r="L46"/>
      <c r="M46"/>
    </row>
    <row r="47" spans="1:13" s="108" customFormat="1" ht="15" thickBot="1">
      <c r="A47" s="267" t="s">
        <v>83</v>
      </c>
      <c r="B47" s="55">
        <v>13116</v>
      </c>
      <c r="C47" s="47">
        <v>0</v>
      </c>
      <c r="D47" s="47">
        <v>391</v>
      </c>
      <c r="E47" s="31">
        <v>0</v>
      </c>
      <c r="F47" s="13">
        <f t="shared" si="2"/>
        <v>391</v>
      </c>
      <c r="G47" s="250">
        <f t="shared" si="4"/>
        <v>0.1515059889360984</v>
      </c>
      <c r="H47" s="247">
        <f t="shared" si="3"/>
        <v>0.10565311730738572</v>
      </c>
      <c r="I47" s="178">
        <f t="shared" si="5"/>
        <v>11.181585677749361</v>
      </c>
    </row>
    <row r="48" spans="1:13" ht="15" thickBot="1">
      <c r="A48" s="267" t="s">
        <v>96</v>
      </c>
      <c r="B48" s="42"/>
      <c r="C48" s="55"/>
      <c r="D48" s="32"/>
      <c r="E48" s="31"/>
      <c r="F48" s="13">
        <f t="shared" si="2"/>
        <v>0</v>
      </c>
      <c r="G48" s="250">
        <f t="shared" si="4"/>
        <v>0</v>
      </c>
      <c r="H48" s="247">
        <f t="shared" si="3"/>
        <v>0</v>
      </c>
      <c r="I48" s="178"/>
      <c r="L48"/>
      <c r="M48"/>
    </row>
    <row r="49" spans="1:13" ht="15" thickBot="1">
      <c r="A49" s="267" t="s">
        <v>53</v>
      </c>
      <c r="B49" s="42">
        <v>18050.849999999999</v>
      </c>
      <c r="C49" s="55">
        <v>4922</v>
      </c>
      <c r="D49" s="32">
        <v>1420</v>
      </c>
      <c r="E49" s="31">
        <v>0</v>
      </c>
      <c r="F49" s="13">
        <f t="shared" si="2"/>
        <v>1420</v>
      </c>
      <c r="G49" s="250">
        <f t="shared" si="4"/>
        <v>0.2085095974677624</v>
      </c>
      <c r="H49" s="247">
        <f t="shared" si="3"/>
        <v>0.38370185825188674</v>
      </c>
      <c r="I49" s="179">
        <f t="shared" ref="I49:I59" si="6">B49/F49/3</f>
        <v>4.237288732394366</v>
      </c>
      <c r="L49"/>
      <c r="M49"/>
    </row>
    <row r="50" spans="1:13" ht="15" thickBot="1">
      <c r="A50" s="90" t="s">
        <v>55</v>
      </c>
      <c r="B50" s="239"/>
      <c r="C50" s="261"/>
      <c r="D50" s="265"/>
      <c r="E50" s="259"/>
      <c r="F50" s="75">
        <f t="shared" si="2"/>
        <v>0</v>
      </c>
      <c r="G50" s="250">
        <f t="shared" si="4"/>
        <v>0</v>
      </c>
      <c r="H50" s="247">
        <f t="shared" si="3"/>
        <v>0</v>
      </c>
      <c r="I50" s="178"/>
      <c r="L50"/>
      <c r="M50"/>
    </row>
    <row r="51" spans="1:13" ht="15" thickBot="1">
      <c r="A51" s="199" t="s">
        <v>105</v>
      </c>
      <c r="B51" s="55"/>
      <c r="C51" s="55"/>
      <c r="D51" s="32"/>
      <c r="E51" s="31"/>
      <c r="F51" s="13">
        <f t="shared" si="2"/>
        <v>0</v>
      </c>
      <c r="G51" s="250">
        <f t="shared" si="4"/>
        <v>0</v>
      </c>
      <c r="H51" s="247">
        <f t="shared" si="3"/>
        <v>0</v>
      </c>
      <c r="I51" s="178"/>
      <c r="L51"/>
      <c r="M51"/>
    </row>
    <row r="52" spans="1:13" ht="15" thickBot="1">
      <c r="A52" s="99" t="s">
        <v>99</v>
      </c>
      <c r="B52" s="239"/>
      <c r="C52" s="266"/>
      <c r="D52" s="265"/>
      <c r="E52" s="259"/>
      <c r="F52" s="75">
        <f t="shared" si="2"/>
        <v>0</v>
      </c>
      <c r="G52" s="250">
        <f t="shared" si="4"/>
        <v>0</v>
      </c>
      <c r="H52" s="247">
        <f t="shared" si="3"/>
        <v>0</v>
      </c>
      <c r="I52" s="178"/>
      <c r="L52"/>
      <c r="M52"/>
    </row>
    <row r="53" spans="1:13" ht="15" thickBot="1">
      <c r="A53" s="194" t="s">
        <v>59</v>
      </c>
      <c r="B53" s="41">
        <v>140177.01999999999</v>
      </c>
      <c r="C53" s="41">
        <v>103345.33</v>
      </c>
      <c r="D53" s="32">
        <v>5883</v>
      </c>
      <c r="E53" s="31">
        <v>162</v>
      </c>
      <c r="F53" s="13">
        <f t="shared" si="2"/>
        <v>6045</v>
      </c>
      <c r="G53" s="250">
        <f t="shared" si="4"/>
        <v>1.6192175999706651</v>
      </c>
      <c r="H53" s="247">
        <f t="shared" si="3"/>
        <v>1.6334350233328558</v>
      </c>
      <c r="I53" s="178">
        <f t="shared" si="6"/>
        <v>7.729639922801212</v>
      </c>
      <c r="L53"/>
      <c r="M53"/>
    </row>
    <row r="54" spans="1:13" ht="15" thickBot="1">
      <c r="A54" s="267" t="s">
        <v>73</v>
      </c>
      <c r="B54" s="55">
        <v>539180.85</v>
      </c>
      <c r="C54" s="55">
        <v>105575.58</v>
      </c>
      <c r="D54" s="55">
        <v>5452</v>
      </c>
      <c r="E54" s="31">
        <v>753</v>
      </c>
      <c r="F54" s="13">
        <f t="shared" si="2"/>
        <v>6205</v>
      </c>
      <c r="G54" s="250">
        <f>(B54/B$62)*100</f>
        <v>6.2282043225568868</v>
      </c>
      <c r="H54" s="247">
        <f t="shared" si="3"/>
        <v>1.6766690355302518</v>
      </c>
      <c r="I54" s="179">
        <f t="shared" si="6"/>
        <v>28.964858984689766</v>
      </c>
      <c r="L54"/>
      <c r="M54"/>
    </row>
    <row r="55" spans="1:13" ht="15" thickBot="1">
      <c r="A55" s="267" t="s">
        <v>60</v>
      </c>
      <c r="B55" s="55">
        <v>28484.1</v>
      </c>
      <c r="C55" s="55">
        <v>0</v>
      </c>
      <c r="D55" s="32">
        <v>1126</v>
      </c>
      <c r="E55" s="31">
        <v>0</v>
      </c>
      <c r="F55" s="269">
        <f t="shared" si="2"/>
        <v>1126</v>
      </c>
      <c r="G55" s="270">
        <f t="shared" si="4"/>
        <v>0.32902651261472404</v>
      </c>
      <c r="H55" s="247">
        <f t="shared" si="3"/>
        <v>0.30425936083917215</v>
      </c>
      <c r="I55" s="178">
        <f t="shared" si="6"/>
        <v>8.4322380106571924</v>
      </c>
      <c r="L55"/>
      <c r="M55"/>
    </row>
    <row r="56" spans="1:13" ht="15" thickBot="1">
      <c r="A56" s="267" t="s">
        <v>91</v>
      </c>
      <c r="B56" s="55">
        <v>15000</v>
      </c>
      <c r="C56" s="55">
        <v>0</v>
      </c>
      <c r="D56" s="55">
        <v>587</v>
      </c>
      <c r="E56" s="31">
        <v>2</v>
      </c>
      <c r="F56" s="13">
        <f t="shared" si="2"/>
        <v>589</v>
      </c>
      <c r="G56" s="272">
        <f t="shared" si="4"/>
        <v>0.17326851433680054</v>
      </c>
      <c r="H56" s="247">
        <f t="shared" si="3"/>
        <v>0.15915520740166289</v>
      </c>
      <c r="I56" s="178">
        <f t="shared" si="6"/>
        <v>8.4889643463497446</v>
      </c>
      <c r="L56"/>
      <c r="M56"/>
    </row>
    <row r="57" spans="1:13" ht="15" thickBot="1">
      <c r="A57" s="267" t="s">
        <v>74</v>
      </c>
      <c r="B57" s="41">
        <v>852</v>
      </c>
      <c r="C57" s="55">
        <v>110</v>
      </c>
      <c r="D57" s="32">
        <v>72</v>
      </c>
      <c r="E57" s="31">
        <v>0</v>
      </c>
      <c r="F57" s="13">
        <f t="shared" si="2"/>
        <v>72</v>
      </c>
      <c r="G57" s="272">
        <f t="shared" si="4"/>
        <v>9.8416516143302706E-3</v>
      </c>
      <c r="H57" s="247">
        <f t="shared" si="3"/>
        <v>1.945530548882806E-2</v>
      </c>
      <c r="I57" s="179">
        <f t="shared" si="6"/>
        <v>3.9444444444444446</v>
      </c>
      <c r="L57"/>
      <c r="M57"/>
    </row>
    <row r="58" spans="1:13" ht="15" thickBot="1">
      <c r="A58" s="267" t="s">
        <v>63</v>
      </c>
      <c r="B58" s="55">
        <v>119000</v>
      </c>
      <c r="C58" s="55">
        <v>33000</v>
      </c>
      <c r="D58" s="55">
        <v>4016</v>
      </c>
      <c r="E58" s="31">
        <v>290</v>
      </c>
      <c r="F58" s="13">
        <f t="shared" si="2"/>
        <v>4306</v>
      </c>
      <c r="G58" s="272">
        <f t="shared" si="4"/>
        <v>1.3745968804052844</v>
      </c>
      <c r="H58" s="247">
        <f t="shared" si="3"/>
        <v>1.1635353532624115</v>
      </c>
      <c r="I58" s="178">
        <f t="shared" si="6"/>
        <v>9.2119523145997828</v>
      </c>
      <c r="L58"/>
      <c r="M58"/>
    </row>
    <row r="59" spans="1:13" ht="15" thickBot="1">
      <c r="A59" s="199" t="s">
        <v>80</v>
      </c>
      <c r="B59" s="55"/>
      <c r="C59" s="55"/>
      <c r="D59" s="55"/>
      <c r="E59" s="31"/>
      <c r="F59" s="13">
        <f t="shared" si="2"/>
        <v>0</v>
      </c>
      <c r="G59" s="272">
        <f t="shared" si="4"/>
        <v>0</v>
      </c>
      <c r="H59" s="247">
        <f t="shared" si="3"/>
        <v>0</v>
      </c>
      <c r="I59" s="178"/>
      <c r="L59"/>
      <c r="M59"/>
    </row>
    <row r="60" spans="1:13" ht="15" thickBot="1">
      <c r="A60" s="267" t="s">
        <v>114</v>
      </c>
      <c r="B60" s="55">
        <v>270</v>
      </c>
      <c r="C60" s="55">
        <v>0</v>
      </c>
      <c r="D60" s="55">
        <v>27</v>
      </c>
      <c r="E60" s="31">
        <v>0</v>
      </c>
      <c r="F60" s="13">
        <f t="shared" si="2"/>
        <v>27</v>
      </c>
      <c r="G60" s="273">
        <f t="shared" si="4"/>
        <v>3.1188332580624101E-3</v>
      </c>
      <c r="H60" s="247">
        <f t="shared" si="3"/>
        <v>7.2957395583105227E-3</v>
      </c>
      <c r="I60" s="178"/>
      <c r="L60"/>
      <c r="M60"/>
    </row>
    <row r="61" spans="1:13" ht="15" thickBot="1">
      <c r="A61" s="267" t="s">
        <v>118</v>
      </c>
      <c r="B61" s="55">
        <v>11432.8</v>
      </c>
      <c r="C61" s="55">
        <v>3525.53</v>
      </c>
      <c r="D61" s="55">
        <v>420</v>
      </c>
      <c r="E61" s="31">
        <v>24</v>
      </c>
      <c r="F61" s="13">
        <f t="shared" si="2"/>
        <v>444</v>
      </c>
      <c r="G61" s="276">
        <f t="shared" si="4"/>
        <v>0.13206295138065155</v>
      </c>
      <c r="H61" s="247">
        <f t="shared" si="3"/>
        <v>0.11997438384777305</v>
      </c>
      <c r="I61" s="178"/>
      <c r="L61"/>
      <c r="M61"/>
    </row>
    <row r="62" spans="1:13">
      <c r="A62" s="215" t="s">
        <v>64</v>
      </c>
      <c r="B62" s="216">
        <f t="shared" ref="B62:H62" si="7">SUM(B4:B61)</f>
        <v>8657083.5200000014</v>
      </c>
      <c r="C62" s="216">
        <f t="shared" si="7"/>
        <v>2590772.73</v>
      </c>
      <c r="D62" s="216">
        <f t="shared" si="7"/>
        <v>347300</v>
      </c>
      <c r="E62" s="216">
        <f t="shared" si="7"/>
        <v>22779</v>
      </c>
      <c r="F62" s="256">
        <f t="shared" si="7"/>
        <v>370079</v>
      </c>
      <c r="G62" s="271">
        <f t="shared" si="7"/>
        <v>99.999999999999929</v>
      </c>
      <c r="H62" s="216">
        <f t="shared" si="7"/>
        <v>100.00000000000004</v>
      </c>
      <c r="I62" s="178">
        <f>B62/F62/3</f>
        <v>7.7975094686990269</v>
      </c>
      <c r="L62"/>
      <c r="M62"/>
    </row>
    <row r="63" spans="1:13">
      <c r="A63" s="106" t="s">
        <v>65</v>
      </c>
      <c r="B63" s="24">
        <f>SUM(B8:B60)-B54-B45-B42-B11</f>
        <v>1828786.3599999999</v>
      </c>
      <c r="C63" s="24">
        <f>SUM(C8:C59)</f>
        <v>1044198.3699999998</v>
      </c>
      <c r="D63" s="24">
        <f>SUM(D8:D59)</f>
        <v>70484</v>
      </c>
      <c r="E63" s="24">
        <f>SUM(E8:E59)</f>
        <v>3166</v>
      </c>
      <c r="F63" s="278">
        <f>F62-F4-F5-F6-F7-F10-F12-F20-F44-F53-F54-F58</f>
        <v>18746</v>
      </c>
      <c r="G63" s="126"/>
      <c r="H63" s="126"/>
      <c r="I63" s="80"/>
      <c r="L63"/>
      <c r="M63"/>
    </row>
    <row r="64" spans="1:13">
      <c r="A64"/>
      <c r="B64"/>
      <c r="C64"/>
      <c r="D64"/>
      <c r="E64"/>
      <c r="F64"/>
      <c r="G64"/>
      <c r="H64"/>
      <c r="L64"/>
      <c r="M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spans="1:13">
      <c r="A81"/>
      <c r="B81"/>
      <c r="C81"/>
      <c r="D81"/>
      <c r="E81"/>
      <c r="F81"/>
      <c r="G81"/>
      <c r="H81"/>
      <c r="L81"/>
      <c r="M81"/>
    </row>
    <row r="82" spans="1:13">
      <c r="A82"/>
      <c r="B82"/>
      <c r="C82"/>
      <c r="D82"/>
      <c r="E82"/>
      <c r="F82"/>
      <c r="G82"/>
      <c r="H82"/>
      <c r="L82"/>
      <c r="M82"/>
    </row>
    <row r="83" spans="1:13">
      <c r="A83"/>
      <c r="B83"/>
      <c r="C83"/>
      <c r="D83"/>
      <c r="E83"/>
      <c r="F83"/>
      <c r="G83"/>
      <c r="H83"/>
      <c r="L83"/>
      <c r="M83"/>
    </row>
    <row r="84" spans="1:13">
      <c r="A84"/>
      <c r="B84"/>
      <c r="C84"/>
      <c r="D84"/>
      <c r="E84"/>
      <c r="F84"/>
      <c r="G84"/>
      <c r="H84"/>
      <c r="L84"/>
      <c r="M84"/>
    </row>
    <row r="85" spans="1:13">
      <c r="A85"/>
      <c r="B85"/>
      <c r="C85"/>
      <c r="D85"/>
      <c r="E85"/>
      <c r="F85"/>
      <c r="G85"/>
      <c r="H85"/>
      <c r="L85"/>
      <c r="M85"/>
    </row>
    <row r="86" spans="1:13">
      <c r="A86"/>
      <c r="B86"/>
      <c r="C86"/>
      <c r="D86"/>
      <c r="E86"/>
      <c r="F86"/>
      <c r="G86"/>
      <c r="H86"/>
      <c r="L86"/>
      <c r="M86"/>
    </row>
    <row r="87" spans="1:13">
      <c r="A87"/>
      <c r="B87"/>
      <c r="C87"/>
      <c r="D87"/>
      <c r="E87"/>
      <c r="F87"/>
      <c r="G87"/>
      <c r="H87"/>
      <c r="L87"/>
      <c r="M87"/>
    </row>
    <row r="88" spans="1:13">
      <c r="A88"/>
      <c r="B88"/>
      <c r="C88"/>
      <c r="D88"/>
      <c r="E88"/>
      <c r="F88"/>
      <c r="G88"/>
      <c r="H88"/>
      <c r="L88"/>
      <c r="M88"/>
    </row>
    <row r="89" spans="1:13">
      <c r="A89"/>
      <c r="B89"/>
      <c r="C89"/>
      <c r="D89"/>
      <c r="E89"/>
      <c r="F89"/>
      <c r="G89"/>
      <c r="H89"/>
      <c r="L89"/>
      <c r="M89"/>
    </row>
    <row r="90" spans="1:13">
      <c r="A90"/>
      <c r="B90"/>
      <c r="C90"/>
      <c r="D90"/>
      <c r="E90"/>
      <c r="F90"/>
      <c r="G90"/>
      <c r="H90"/>
      <c r="L90"/>
      <c r="M90"/>
    </row>
    <row r="91" spans="1:13">
      <c r="A91"/>
      <c r="B91"/>
      <c r="C91"/>
      <c r="D91"/>
      <c r="E91"/>
      <c r="F91"/>
      <c r="G91"/>
      <c r="H91"/>
      <c r="L91"/>
      <c r="M91"/>
    </row>
    <row r="92" spans="1:13">
      <c r="A92"/>
      <c r="B92"/>
      <c r="C92"/>
      <c r="D92"/>
      <c r="E92"/>
      <c r="F92"/>
      <c r="G92"/>
      <c r="H92"/>
      <c r="L92"/>
      <c r="M92"/>
    </row>
    <row r="93" spans="1:13">
      <c r="A93"/>
      <c r="B93"/>
      <c r="C93"/>
      <c r="D93"/>
      <c r="E93"/>
      <c r="F93"/>
      <c r="G93"/>
      <c r="H93"/>
      <c r="L93"/>
      <c r="M93"/>
    </row>
    <row r="94" spans="1:13">
      <c r="A94" s="94"/>
      <c r="B94"/>
      <c r="C94"/>
      <c r="D94"/>
      <c r="E94"/>
      <c r="F94"/>
      <c r="G94"/>
      <c r="H94"/>
      <c r="L94"/>
      <c r="M94"/>
    </row>
    <row r="95" spans="1:13">
      <c r="A95" s="94"/>
      <c r="B95"/>
      <c r="C95"/>
      <c r="D95"/>
      <c r="E95"/>
      <c r="F95"/>
      <c r="G95"/>
      <c r="H95"/>
      <c r="L95"/>
      <c r="M95"/>
    </row>
    <row r="96" spans="1:13">
      <c r="A96" s="94"/>
      <c r="B96"/>
      <c r="C96"/>
      <c r="D96"/>
      <c r="E96"/>
      <c r="F96"/>
      <c r="G96"/>
      <c r="H96"/>
      <c r="L96"/>
      <c r="M96"/>
    </row>
    <row r="97" spans="1:13">
      <c r="A97" s="94"/>
      <c r="B97"/>
      <c r="C97"/>
      <c r="D97"/>
      <c r="E97"/>
      <c r="F97"/>
      <c r="G97"/>
      <c r="H97"/>
      <c r="L97"/>
      <c r="M97"/>
    </row>
  </sheetData>
  <mergeCells count="2">
    <mergeCell ref="A1:F1"/>
    <mergeCell ref="D2:F2"/>
  </mergeCells>
  <hyperlinks>
    <hyperlink ref="A11" r:id="rId1" xr:uid="{00000000-0004-0000-1700-000000000000}"/>
  </hyperlinks>
  <pageMargins left="0.7" right="0.7" top="0.75" bottom="0.75" header="0.3" footer="0.3"/>
  <pageSetup orientation="portrait"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96"/>
  <sheetViews>
    <sheetView topLeftCell="A36" workbookViewId="0">
      <selection activeCell="I59" activeCellId="8" sqref="I32 I35 I37 I43 I41 I46 I50 I52 I59"/>
    </sheetView>
  </sheetViews>
  <sheetFormatPr defaultRowHeight="14.5"/>
  <cols>
    <col min="1" max="1" width="21.453125" style="103" customWidth="1"/>
    <col min="2" max="2" width="16.7265625" style="26" customWidth="1"/>
    <col min="3" max="3" width="13.81640625" style="26" customWidth="1"/>
    <col min="4" max="4" width="11.26953125" style="27" customWidth="1"/>
    <col min="5" max="5" width="12" style="27" customWidth="1"/>
    <col min="6" max="6" width="12.26953125" style="26" customWidth="1"/>
    <col min="7" max="7" width="17.453125" style="26" customWidth="1"/>
    <col min="8" max="8" width="15" style="26" customWidth="1"/>
    <col min="9" max="9" width="13.453125" customWidth="1"/>
    <col min="10" max="10" width="12.26953125" bestFit="1" customWidth="1"/>
    <col min="11" max="11" width="13.26953125" bestFit="1" customWidth="1"/>
    <col min="12" max="12" width="25.453125" style="94" customWidth="1"/>
    <col min="13" max="13" width="19" style="94" customWidth="1"/>
    <col min="14" max="14" width="18.81640625" customWidth="1"/>
    <col min="15" max="15" width="15.269531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</cols>
  <sheetData>
    <row r="1" spans="1:13">
      <c r="A1" s="288" t="s">
        <v>0</v>
      </c>
      <c r="B1" s="289"/>
      <c r="C1" s="289"/>
      <c r="D1" s="289"/>
      <c r="E1" s="289"/>
      <c r="F1" s="290"/>
      <c r="G1" s="222"/>
      <c r="H1" s="222"/>
    </row>
    <row r="2" spans="1:13">
      <c r="A2" s="104"/>
      <c r="B2" s="104"/>
      <c r="C2" s="104"/>
      <c r="D2" s="291" t="s">
        <v>1</v>
      </c>
      <c r="E2" s="291"/>
      <c r="F2" s="291"/>
      <c r="G2" s="222"/>
      <c r="H2" s="222"/>
    </row>
    <row r="3" spans="1:13" ht="44" thickBot="1">
      <c r="A3" s="217" t="s">
        <v>2</v>
      </c>
      <c r="B3" s="218" t="s">
        <v>3</v>
      </c>
      <c r="C3" s="219" t="s">
        <v>4</v>
      </c>
      <c r="D3" s="251" t="s">
        <v>5</v>
      </c>
      <c r="E3" s="252" t="s">
        <v>6</v>
      </c>
      <c r="F3" s="253" t="s">
        <v>7</v>
      </c>
      <c r="G3" s="246" t="s">
        <v>115</v>
      </c>
      <c r="H3" s="244" t="s">
        <v>116</v>
      </c>
      <c r="I3" s="176" t="s">
        <v>87</v>
      </c>
      <c r="L3"/>
      <c r="M3"/>
    </row>
    <row r="4" spans="1:13" ht="15" thickBot="1">
      <c r="A4" s="194" t="s">
        <v>9</v>
      </c>
      <c r="B4" s="47">
        <v>727610.91</v>
      </c>
      <c r="C4" s="47">
        <v>81016.97</v>
      </c>
      <c r="D4" s="255">
        <v>20367</v>
      </c>
      <c r="E4" s="255">
        <v>3737</v>
      </c>
      <c r="F4" s="13">
        <f>D4+E4</f>
        <v>24104</v>
      </c>
      <c r="G4" s="250">
        <f t="shared" ref="G4:G11" si="0">(B4/B$63)*100</f>
        <v>7.730580389280159</v>
      </c>
      <c r="H4" s="247">
        <f>(F4/F$63)*100</f>
        <v>6.1410213295015641</v>
      </c>
      <c r="I4" s="178">
        <f t="shared" ref="I4:I32" si="1">B4/F4/3</f>
        <v>10.062104629936941</v>
      </c>
      <c r="L4"/>
      <c r="M4"/>
    </row>
    <row r="5" spans="1:13" ht="15" thickBot="1">
      <c r="A5" s="194" t="s">
        <v>11</v>
      </c>
      <c r="B5" s="47">
        <v>2559710.5699999998</v>
      </c>
      <c r="C5" s="47">
        <v>1487242.97</v>
      </c>
      <c r="D5" s="255">
        <v>92919</v>
      </c>
      <c r="E5" s="255">
        <v>11841</v>
      </c>
      <c r="F5" s="13">
        <f t="shared" ref="F5:F62" si="2">D5+E5</f>
        <v>104760</v>
      </c>
      <c r="G5" s="250">
        <f t="shared" si="0"/>
        <v>27.195920323233107</v>
      </c>
      <c r="H5" s="247">
        <f t="shared" ref="H5:H62" si="3">(F5/F$63)*100</f>
        <v>26.689901861872876</v>
      </c>
      <c r="I5" s="178">
        <f t="shared" si="1"/>
        <v>8.1446817169403065</v>
      </c>
      <c r="L5"/>
      <c r="M5"/>
    </row>
    <row r="6" spans="1:13" ht="15" thickBot="1">
      <c r="A6" s="194" t="s">
        <v>13</v>
      </c>
      <c r="B6" s="55">
        <v>1665235</v>
      </c>
      <c r="C6" s="47">
        <v>364942</v>
      </c>
      <c r="D6" s="55">
        <v>70859</v>
      </c>
      <c r="E6" s="55">
        <v>691</v>
      </c>
      <c r="F6" s="13">
        <f t="shared" si="2"/>
        <v>71550</v>
      </c>
      <c r="G6" s="250">
        <f t="shared" si="0"/>
        <v>17.69246840257377</v>
      </c>
      <c r="H6" s="247">
        <f t="shared" si="3"/>
        <v>18.228927818031735</v>
      </c>
      <c r="I6" s="178">
        <f t="shared" si="1"/>
        <v>7.7579082226880969</v>
      </c>
      <c r="L6"/>
      <c r="M6"/>
    </row>
    <row r="7" spans="1:13" ht="15" thickBot="1">
      <c r="A7" s="194" t="s">
        <v>82</v>
      </c>
      <c r="B7" s="47">
        <v>1549709.51</v>
      </c>
      <c r="C7" s="47">
        <v>42982</v>
      </c>
      <c r="D7" s="254">
        <v>103282</v>
      </c>
      <c r="E7" s="33">
        <v>3305</v>
      </c>
      <c r="F7" s="13">
        <f t="shared" si="2"/>
        <v>106587</v>
      </c>
      <c r="G7" s="250">
        <f t="shared" si="0"/>
        <v>16.465055405899516</v>
      </c>
      <c r="H7" s="247">
        <f t="shared" si="3"/>
        <v>27.155370081628909</v>
      </c>
      <c r="I7" s="236">
        <f t="shared" si="1"/>
        <v>4.8464619199964973</v>
      </c>
      <c r="L7"/>
      <c r="M7"/>
    </row>
    <row r="8" spans="1:13" ht="15" thickBot="1">
      <c r="A8" s="194" t="s">
        <v>16</v>
      </c>
      <c r="B8" s="55">
        <v>4441</v>
      </c>
      <c r="C8" s="55">
        <v>5063.53</v>
      </c>
      <c r="D8" s="32">
        <v>400</v>
      </c>
      <c r="E8" s="31">
        <v>72</v>
      </c>
      <c r="F8" s="13">
        <f t="shared" si="2"/>
        <v>472</v>
      </c>
      <c r="G8" s="250">
        <f t="shared" si="0"/>
        <v>4.7183882260359709E-2</v>
      </c>
      <c r="H8" s="247">
        <f t="shared" si="3"/>
        <v>0.12025232606723939</v>
      </c>
      <c r="I8" s="179">
        <f t="shared" si="1"/>
        <v>3.1362994350282487</v>
      </c>
      <c r="L8"/>
      <c r="M8"/>
    </row>
    <row r="9" spans="1:13" ht="15" thickBot="1">
      <c r="A9" s="267" t="s">
        <v>95</v>
      </c>
      <c r="B9" s="55">
        <v>19915.75</v>
      </c>
      <c r="C9" s="55">
        <v>4700</v>
      </c>
      <c r="D9" s="47">
        <v>660</v>
      </c>
      <c r="E9" s="31">
        <v>0</v>
      </c>
      <c r="F9" s="13">
        <f t="shared" si="2"/>
        <v>660</v>
      </c>
      <c r="G9" s="250">
        <f t="shared" si="0"/>
        <v>0.21159702840053118</v>
      </c>
      <c r="H9" s="247">
        <f t="shared" si="3"/>
        <v>0.16814943899232626</v>
      </c>
      <c r="I9" s="178">
        <f t="shared" si="1"/>
        <v>10.058459595959595</v>
      </c>
      <c r="L9"/>
      <c r="M9"/>
    </row>
    <row r="10" spans="1:13" ht="15" thickBot="1">
      <c r="A10" s="194" t="s">
        <v>113</v>
      </c>
      <c r="B10" s="55">
        <v>692798.71</v>
      </c>
      <c r="C10" s="55">
        <v>254887</v>
      </c>
      <c r="D10" s="47">
        <v>16655</v>
      </c>
      <c r="E10" s="31">
        <v>937</v>
      </c>
      <c r="F10" s="13">
        <f>D10+E10</f>
        <v>17592</v>
      </c>
      <c r="G10" s="250">
        <f t="shared" si="0"/>
        <v>7.3607144253026542</v>
      </c>
      <c r="H10" s="247">
        <f t="shared" si="3"/>
        <v>4.481946864777278</v>
      </c>
      <c r="I10" s="178">
        <f t="shared" si="1"/>
        <v>13.127154577838411</v>
      </c>
      <c r="L10"/>
      <c r="M10"/>
    </row>
    <row r="11" spans="1:13" ht="15" thickBot="1">
      <c r="A11" s="281" t="s">
        <v>19</v>
      </c>
      <c r="B11" s="55">
        <v>2800</v>
      </c>
      <c r="C11" s="47">
        <v>1764.02</v>
      </c>
      <c r="D11" s="32">
        <v>16</v>
      </c>
      <c r="E11" s="31">
        <v>0</v>
      </c>
      <c r="F11" s="13">
        <f t="shared" si="2"/>
        <v>16</v>
      </c>
      <c r="G11" s="250">
        <f t="shared" si="0"/>
        <v>2.9748901222474033E-2</v>
      </c>
      <c r="H11" s="247">
        <f t="shared" si="3"/>
        <v>4.0763500361776063E-3</v>
      </c>
      <c r="I11" s="178">
        <f t="shared" si="1"/>
        <v>58.333333333333336</v>
      </c>
      <c r="L11"/>
      <c r="M11"/>
    </row>
    <row r="12" spans="1:13" ht="15" thickBot="1">
      <c r="A12" s="194" t="s">
        <v>117</v>
      </c>
      <c r="B12" s="41">
        <v>319552.12</v>
      </c>
      <c r="C12" s="234">
        <v>101112.99</v>
      </c>
      <c r="D12" s="47">
        <v>10098</v>
      </c>
      <c r="E12" s="47">
        <v>145</v>
      </c>
      <c r="F12" s="13">
        <f t="shared" si="2"/>
        <v>10243</v>
      </c>
      <c r="G12" s="250">
        <f t="shared" ref="G12:G62" si="4">(B12/B$63)*100</f>
        <v>3.3951158761829179</v>
      </c>
      <c r="H12" s="247">
        <f>(F12/F$63)*100</f>
        <v>2.6096283387854515</v>
      </c>
      <c r="I12" s="178">
        <f t="shared" si="1"/>
        <v>10.399040645644179</v>
      </c>
      <c r="L12"/>
      <c r="M12"/>
    </row>
    <row r="13" spans="1:13" ht="15" thickBot="1">
      <c r="A13" s="267" t="s">
        <v>107</v>
      </c>
      <c r="B13" s="47">
        <v>8625</v>
      </c>
      <c r="C13" s="47">
        <v>156330</v>
      </c>
      <c r="D13" s="47">
        <v>1100</v>
      </c>
      <c r="E13" s="31">
        <v>80</v>
      </c>
      <c r="F13" s="13">
        <f t="shared" si="2"/>
        <v>1180</v>
      </c>
      <c r="G13" s="250">
        <f t="shared" si="4"/>
        <v>9.1637240372799481E-2</v>
      </c>
      <c r="H13" s="247">
        <f t="shared" si="3"/>
        <v>0.30063081516809848</v>
      </c>
      <c r="I13" s="178">
        <f t="shared" si="1"/>
        <v>2.4364406779661016</v>
      </c>
      <c r="L13"/>
      <c r="M13"/>
    </row>
    <row r="14" spans="1:13" ht="15" thickBot="1">
      <c r="A14" s="267" t="s">
        <v>98</v>
      </c>
      <c r="B14" s="47">
        <v>44522</v>
      </c>
      <c r="C14" s="47">
        <v>79172</v>
      </c>
      <c r="D14" s="47">
        <v>1099</v>
      </c>
      <c r="E14" s="31">
        <v>15</v>
      </c>
      <c r="F14" s="13">
        <f t="shared" si="2"/>
        <v>1114</v>
      </c>
      <c r="G14" s="250">
        <f t="shared" si="4"/>
        <v>0.4730287786524961</v>
      </c>
      <c r="H14" s="247">
        <f t="shared" si="3"/>
        <v>0.28381587126886587</v>
      </c>
      <c r="I14" s="236">
        <f t="shared" si="1"/>
        <v>13.321962896469181</v>
      </c>
      <c r="L14"/>
      <c r="M14"/>
    </row>
    <row r="15" spans="1:13" ht="15" thickBot="1">
      <c r="A15" s="194" t="s">
        <v>24</v>
      </c>
      <c r="B15" s="55">
        <v>841.53</v>
      </c>
      <c r="C15" s="47">
        <v>125</v>
      </c>
      <c r="D15" s="31"/>
      <c r="E15" s="31">
        <v>1</v>
      </c>
      <c r="F15" s="13">
        <f t="shared" si="2"/>
        <v>1</v>
      </c>
      <c r="G15" s="250">
        <f t="shared" si="4"/>
        <v>8.9409260163387759E-3</v>
      </c>
      <c r="H15" s="247">
        <f t="shared" si="3"/>
        <v>2.547718772611004E-4</v>
      </c>
      <c r="I15" s="178">
        <f t="shared" si="1"/>
        <v>280.51</v>
      </c>
      <c r="L15"/>
      <c r="M15"/>
    </row>
    <row r="16" spans="1:13" ht="15" thickBot="1">
      <c r="A16" s="90" t="s">
        <v>66</v>
      </c>
      <c r="B16" s="261"/>
      <c r="C16" s="260"/>
      <c r="D16" s="259"/>
      <c r="E16" s="259"/>
      <c r="F16" s="279">
        <f t="shared" si="2"/>
        <v>0</v>
      </c>
      <c r="G16" s="250">
        <f t="shared" si="4"/>
        <v>0</v>
      </c>
      <c r="H16" s="247">
        <f t="shared" si="3"/>
        <v>0</v>
      </c>
      <c r="I16" s="178"/>
      <c r="L16"/>
      <c r="M16"/>
    </row>
    <row r="17" spans="1:13" ht="15" thickBot="1">
      <c r="A17" s="194" t="s">
        <v>109</v>
      </c>
      <c r="B17" s="55">
        <v>4430</v>
      </c>
      <c r="C17" s="62">
        <v>0</v>
      </c>
      <c r="D17" s="31">
        <v>61</v>
      </c>
      <c r="E17" s="31">
        <v>49</v>
      </c>
      <c r="F17" s="13">
        <f t="shared" si="2"/>
        <v>110</v>
      </c>
      <c r="G17" s="250">
        <f t="shared" si="4"/>
        <v>4.7067011576985701E-2</v>
      </c>
      <c r="H17" s="247">
        <f t="shared" si="3"/>
        <v>2.8024906498721042E-2</v>
      </c>
      <c r="I17" s="178">
        <f t="shared" si="1"/>
        <v>13.424242424242424</v>
      </c>
      <c r="L17"/>
      <c r="M17"/>
    </row>
    <row r="18" spans="1:13" ht="15" thickBot="1">
      <c r="A18" s="194" t="s">
        <v>108</v>
      </c>
      <c r="B18" s="55">
        <v>6770</v>
      </c>
      <c r="C18" s="31">
        <v>2858.32</v>
      </c>
      <c r="D18" s="31">
        <v>677</v>
      </c>
      <c r="E18" s="31">
        <v>94</v>
      </c>
      <c r="F18" s="13">
        <f t="shared" si="2"/>
        <v>771</v>
      </c>
      <c r="G18" s="250">
        <f t="shared" si="4"/>
        <v>7.1928593312910433E-2</v>
      </c>
      <c r="H18" s="247">
        <f t="shared" si="3"/>
        <v>0.19642911736830843</v>
      </c>
      <c r="I18" s="178">
        <f t="shared" si="1"/>
        <v>2.9269347168179856</v>
      </c>
      <c r="L18"/>
      <c r="M18"/>
    </row>
    <row r="19" spans="1:13" ht="15" thickBot="1">
      <c r="A19" s="90" t="s">
        <v>29</v>
      </c>
      <c r="B19" s="261"/>
      <c r="C19" s="258"/>
      <c r="D19" s="259"/>
      <c r="E19" s="259"/>
      <c r="F19" s="75">
        <f t="shared" si="2"/>
        <v>0</v>
      </c>
      <c r="G19" s="250">
        <f t="shared" si="4"/>
        <v>0</v>
      </c>
      <c r="H19" s="247">
        <f t="shared" si="3"/>
        <v>0</v>
      </c>
      <c r="I19" s="178"/>
      <c r="L19"/>
      <c r="M19"/>
    </row>
    <row r="20" spans="1:13" ht="15" thickBot="1">
      <c r="A20" s="194" t="s">
        <v>33</v>
      </c>
      <c r="B20" s="55">
        <v>199488.2</v>
      </c>
      <c r="C20" s="47">
        <v>0</v>
      </c>
      <c r="D20" s="31">
        <v>9133</v>
      </c>
      <c r="E20" s="31">
        <v>114</v>
      </c>
      <c r="F20" s="13">
        <f t="shared" si="2"/>
        <v>9247</v>
      </c>
      <c r="G20" s="250">
        <f t="shared" si="4"/>
        <v>2.1194838417318373</v>
      </c>
      <c r="H20" s="247">
        <f t="shared" si="3"/>
        <v>2.3558755490333954</v>
      </c>
      <c r="I20" s="178">
        <f t="shared" si="1"/>
        <v>7.1910962113838721</v>
      </c>
      <c r="L20"/>
      <c r="M20"/>
    </row>
    <row r="21" spans="1:13" ht="15" thickBot="1">
      <c r="A21" s="194" t="s">
        <v>34</v>
      </c>
      <c r="B21" s="55">
        <v>25200</v>
      </c>
      <c r="C21" s="47">
        <v>0</v>
      </c>
      <c r="D21" s="31">
        <v>550</v>
      </c>
      <c r="E21" s="31">
        <v>41</v>
      </c>
      <c r="F21" s="13">
        <f t="shared" si="2"/>
        <v>591</v>
      </c>
      <c r="G21" s="250">
        <f t="shared" si="4"/>
        <v>0.2677401110022663</v>
      </c>
      <c r="H21" s="247">
        <f t="shared" si="3"/>
        <v>0.15057017946131035</v>
      </c>
      <c r="I21" s="178">
        <f t="shared" si="1"/>
        <v>14.213197969543147</v>
      </c>
      <c r="L21"/>
      <c r="M21"/>
    </row>
    <row r="22" spans="1:13" ht="15" thickBot="1">
      <c r="A22" s="194" t="s">
        <v>85</v>
      </c>
      <c r="B22" s="55">
        <v>4500</v>
      </c>
      <c r="C22" s="47">
        <v>1000</v>
      </c>
      <c r="D22" s="31">
        <v>334</v>
      </c>
      <c r="E22" s="31">
        <v>0</v>
      </c>
      <c r="F22" s="13">
        <f t="shared" si="2"/>
        <v>334</v>
      </c>
      <c r="G22" s="250">
        <f t="shared" si="4"/>
        <v>4.7810734107547555E-2</v>
      </c>
      <c r="H22" s="247">
        <f t="shared" si="3"/>
        <v>8.5093807005207536E-2</v>
      </c>
      <c r="I22" s="180">
        <f t="shared" si="1"/>
        <v>4.4910179640718564</v>
      </c>
      <c r="L22"/>
      <c r="M22"/>
    </row>
    <row r="23" spans="1:13" ht="15" thickBot="1">
      <c r="A23" s="200" t="s">
        <v>35</v>
      </c>
      <c r="B23" s="55"/>
      <c r="C23" s="47"/>
      <c r="D23" s="31"/>
      <c r="E23" s="31"/>
      <c r="F23" s="13">
        <f t="shared" si="2"/>
        <v>0</v>
      </c>
      <c r="G23" s="250">
        <f t="shared" si="4"/>
        <v>0</v>
      </c>
      <c r="H23" s="247">
        <f t="shared" si="3"/>
        <v>0</v>
      </c>
      <c r="I23" s="179"/>
      <c r="L23"/>
      <c r="M23"/>
    </row>
    <row r="24" spans="1:13" ht="15" thickBot="1">
      <c r="A24" s="194" t="s">
        <v>103</v>
      </c>
      <c r="B24" s="55">
        <v>22905</v>
      </c>
      <c r="C24" s="47">
        <v>0</v>
      </c>
      <c r="D24" s="31">
        <v>430</v>
      </c>
      <c r="E24" s="31">
        <v>0</v>
      </c>
      <c r="F24" s="13">
        <f t="shared" si="2"/>
        <v>430</v>
      </c>
      <c r="G24" s="250">
        <f t="shared" si="4"/>
        <v>0.24335663660741708</v>
      </c>
      <c r="H24" s="247">
        <f t="shared" si="3"/>
        <v>0.10955190722227318</v>
      </c>
      <c r="I24" s="178">
        <f t="shared" si="1"/>
        <v>17.755813953488374</v>
      </c>
      <c r="L24"/>
      <c r="M24"/>
    </row>
    <row r="25" spans="1:13" ht="15" thickBot="1">
      <c r="A25" s="257" t="s">
        <v>100</v>
      </c>
      <c r="B25" s="239"/>
      <c r="C25" s="260"/>
      <c r="D25" s="259"/>
      <c r="E25" s="259"/>
      <c r="F25" s="75">
        <f t="shared" si="2"/>
        <v>0</v>
      </c>
      <c r="G25" s="250">
        <f t="shared" si="4"/>
        <v>0</v>
      </c>
      <c r="H25" s="247">
        <f t="shared" si="3"/>
        <v>0</v>
      </c>
      <c r="I25" s="179"/>
      <c r="L25"/>
      <c r="M25"/>
    </row>
    <row r="26" spans="1:13" ht="15" thickBot="1">
      <c r="A26" s="90" t="s">
        <v>36</v>
      </c>
      <c r="B26" s="239"/>
      <c r="C26" s="260"/>
      <c r="D26" s="259"/>
      <c r="E26" s="259"/>
      <c r="F26" s="75">
        <f t="shared" si="2"/>
        <v>0</v>
      </c>
      <c r="G26" s="250">
        <f t="shared" si="4"/>
        <v>0</v>
      </c>
      <c r="H26" s="247">
        <f t="shared" si="3"/>
        <v>0</v>
      </c>
      <c r="I26" s="178"/>
      <c r="L26"/>
      <c r="M26"/>
    </row>
    <row r="27" spans="1:13" ht="15" thickBot="1">
      <c r="A27" s="194" t="s">
        <v>101</v>
      </c>
      <c r="B27" s="55">
        <v>1190</v>
      </c>
      <c r="C27" s="47">
        <v>0</v>
      </c>
      <c r="D27" s="31">
        <v>43</v>
      </c>
      <c r="E27" s="31">
        <v>7</v>
      </c>
      <c r="F27" s="13">
        <f t="shared" si="2"/>
        <v>50</v>
      </c>
      <c r="G27" s="250">
        <f t="shared" si="4"/>
        <v>1.2643283019551466E-2</v>
      </c>
      <c r="H27" s="247">
        <f t="shared" si="3"/>
        <v>1.2738593863055019E-2</v>
      </c>
      <c r="I27" s="178">
        <f t="shared" si="1"/>
        <v>7.9333333333333336</v>
      </c>
      <c r="L27"/>
      <c r="M27"/>
    </row>
    <row r="28" spans="1:13" ht="15" thickBot="1">
      <c r="A28" s="267" t="s">
        <v>69</v>
      </c>
      <c r="B28" s="55">
        <v>22121</v>
      </c>
      <c r="C28" s="47">
        <v>6390</v>
      </c>
      <c r="D28" s="31">
        <v>737</v>
      </c>
      <c r="E28" s="31">
        <v>0</v>
      </c>
      <c r="F28" s="13">
        <f t="shared" si="2"/>
        <v>737</v>
      </c>
      <c r="G28" s="250">
        <f t="shared" si="4"/>
        <v>0.23502694426512433</v>
      </c>
      <c r="H28" s="247">
        <f t="shared" si="3"/>
        <v>0.18776687354143101</v>
      </c>
      <c r="I28" s="178">
        <f t="shared" si="1"/>
        <v>10.00497512437811</v>
      </c>
      <c r="L28"/>
      <c r="M28"/>
    </row>
    <row r="29" spans="1:13" ht="15" thickBot="1">
      <c r="A29" s="267" t="s">
        <v>37</v>
      </c>
      <c r="B29" s="47">
        <v>28197</v>
      </c>
      <c r="C29" s="47">
        <v>2925</v>
      </c>
      <c r="D29" s="31">
        <v>950</v>
      </c>
      <c r="E29" s="31">
        <v>0</v>
      </c>
      <c r="F29" s="13">
        <f t="shared" si="2"/>
        <v>950</v>
      </c>
      <c r="G29" s="250">
        <f t="shared" si="4"/>
        <v>0.299582059917893</v>
      </c>
      <c r="H29" s="247">
        <f t="shared" si="3"/>
        <v>0.24203328339804539</v>
      </c>
      <c r="I29" s="237">
        <f t="shared" si="1"/>
        <v>9.893684210526315</v>
      </c>
      <c r="L29"/>
      <c r="M29"/>
    </row>
    <row r="30" spans="1:13" ht="15" thickBot="1">
      <c r="A30" s="267" t="s">
        <v>38</v>
      </c>
      <c r="B30" s="40">
        <v>4550</v>
      </c>
      <c r="C30" s="47">
        <v>2500</v>
      </c>
      <c r="D30" s="31">
        <v>450</v>
      </c>
      <c r="E30" s="31">
        <v>5</v>
      </c>
      <c r="F30" s="13">
        <f t="shared" si="2"/>
        <v>455</v>
      </c>
      <c r="G30" s="250">
        <f t="shared" si="4"/>
        <v>4.8341964486520311E-2</v>
      </c>
      <c r="H30" s="247">
        <f t="shared" si="3"/>
        <v>0.11592120415380069</v>
      </c>
      <c r="I30" s="178">
        <f t="shared" si="1"/>
        <v>3.3333333333333335</v>
      </c>
      <c r="L30"/>
      <c r="M30"/>
    </row>
    <row r="31" spans="1:13" ht="15" thickBot="1">
      <c r="A31" s="267" t="s">
        <v>94</v>
      </c>
      <c r="B31" s="40">
        <v>28015</v>
      </c>
      <c r="C31" s="47">
        <v>0</v>
      </c>
      <c r="D31" s="47">
        <v>1376</v>
      </c>
      <c r="E31" s="31">
        <v>81</v>
      </c>
      <c r="F31" s="13">
        <f t="shared" si="2"/>
        <v>1457</v>
      </c>
      <c r="G31" s="250">
        <f t="shared" si="4"/>
        <v>0.29764838133843219</v>
      </c>
      <c r="H31" s="247">
        <f t="shared" si="3"/>
        <v>0.37120262516942332</v>
      </c>
      <c r="I31" s="237">
        <f t="shared" si="1"/>
        <v>6.4092884923358504</v>
      </c>
      <c r="L31"/>
      <c r="M31"/>
    </row>
    <row r="32" spans="1:13" ht="15" thickBot="1">
      <c r="A32" s="275" t="s">
        <v>39</v>
      </c>
      <c r="B32" s="55"/>
      <c r="C32" s="47"/>
      <c r="D32" s="31"/>
      <c r="E32" s="31"/>
      <c r="F32" s="13">
        <f t="shared" si="2"/>
        <v>0</v>
      </c>
      <c r="G32" s="250">
        <f t="shared" si="4"/>
        <v>0</v>
      </c>
      <c r="H32" s="247">
        <f t="shared" si="3"/>
        <v>0</v>
      </c>
      <c r="I32" s="178"/>
      <c r="L32"/>
      <c r="M32"/>
    </row>
    <row r="33" spans="1:13" ht="15" thickBot="1">
      <c r="A33" s="194" t="s">
        <v>110</v>
      </c>
      <c r="B33" s="55">
        <v>9457.35</v>
      </c>
      <c r="C33" s="47">
        <v>0</v>
      </c>
      <c r="D33" s="31">
        <v>115</v>
      </c>
      <c r="E33" s="31">
        <v>9</v>
      </c>
      <c r="F33" s="13">
        <f t="shared" si="2"/>
        <v>124</v>
      </c>
      <c r="G33" s="250">
        <f t="shared" si="4"/>
        <v>0.10048063249155886</v>
      </c>
      <c r="H33" s="247">
        <f t="shared" si="3"/>
        <v>3.1591712780376452E-2</v>
      </c>
      <c r="I33" s="178"/>
      <c r="L33"/>
      <c r="M33"/>
    </row>
    <row r="34" spans="1:13" ht="15" thickBot="1">
      <c r="A34" s="194" t="s">
        <v>41</v>
      </c>
      <c r="B34" s="55">
        <v>8350</v>
      </c>
      <c r="C34" s="47">
        <v>0</v>
      </c>
      <c r="D34" s="31">
        <v>42</v>
      </c>
      <c r="E34" s="31">
        <v>0</v>
      </c>
      <c r="F34" s="13">
        <f t="shared" si="2"/>
        <v>42</v>
      </c>
      <c r="G34" s="250">
        <f t="shared" si="4"/>
        <v>8.8715473288449351E-2</v>
      </c>
      <c r="H34" s="247">
        <f t="shared" si="3"/>
        <v>1.0700418844966217E-2</v>
      </c>
      <c r="I34" s="178">
        <f t="shared" ref="I34:I47" si="5">B34/F34/3</f>
        <v>66.269841269841265</v>
      </c>
      <c r="L34"/>
      <c r="M34"/>
    </row>
    <row r="35" spans="1:13" ht="15" thickBot="1">
      <c r="A35" s="194" t="s">
        <v>102</v>
      </c>
      <c r="B35" s="55"/>
      <c r="C35" s="47"/>
      <c r="D35" s="31"/>
      <c r="E35" s="31"/>
      <c r="F35" s="13">
        <f t="shared" si="2"/>
        <v>0</v>
      </c>
      <c r="G35" s="250">
        <f t="shared" si="4"/>
        <v>0</v>
      </c>
      <c r="H35" s="247">
        <f t="shared" si="3"/>
        <v>0</v>
      </c>
      <c r="I35" s="178"/>
      <c r="L35"/>
      <c r="M35"/>
    </row>
    <row r="36" spans="1:13" ht="15" thickBot="1">
      <c r="A36" s="194" t="s">
        <v>75</v>
      </c>
      <c r="B36" s="55">
        <v>41943</v>
      </c>
      <c r="C36" s="47">
        <v>24526</v>
      </c>
      <c r="D36" s="31">
        <v>1480</v>
      </c>
      <c r="E36" s="31">
        <v>0</v>
      </c>
      <c r="F36" s="13">
        <f t="shared" si="2"/>
        <v>1480</v>
      </c>
      <c r="G36" s="250">
        <f t="shared" si="4"/>
        <v>0.44562791570508153</v>
      </c>
      <c r="H36" s="247">
        <f t="shared" si="3"/>
        <v>0.37706237834642858</v>
      </c>
      <c r="I36" s="178">
        <f t="shared" si="5"/>
        <v>9.4466216216216221</v>
      </c>
      <c r="L36"/>
      <c r="M36"/>
    </row>
    <row r="37" spans="1:13" ht="15" thickBot="1">
      <c r="A37" s="90" t="s">
        <v>44</v>
      </c>
      <c r="B37" s="239"/>
      <c r="C37" s="258"/>
      <c r="D37" s="259"/>
      <c r="E37" s="259"/>
      <c r="F37" s="75">
        <f t="shared" si="2"/>
        <v>0</v>
      </c>
      <c r="G37" s="250">
        <f t="shared" si="4"/>
        <v>0</v>
      </c>
      <c r="H37" s="247">
        <f t="shared" si="3"/>
        <v>0</v>
      </c>
      <c r="I37" s="178"/>
      <c r="L37"/>
      <c r="M37"/>
    </row>
    <row r="38" spans="1:13" ht="15" thickBot="1">
      <c r="A38" s="194" t="s">
        <v>45</v>
      </c>
      <c r="B38" s="55">
        <v>5075</v>
      </c>
      <c r="C38" s="47">
        <v>384.5</v>
      </c>
      <c r="D38" s="31">
        <v>167</v>
      </c>
      <c r="E38" s="31">
        <v>0</v>
      </c>
      <c r="F38" s="13">
        <f t="shared" si="2"/>
        <v>167</v>
      </c>
      <c r="G38" s="250">
        <f t="shared" si="4"/>
        <v>5.3919883465734189E-2</v>
      </c>
      <c r="H38" s="247">
        <f t="shared" si="3"/>
        <v>4.2546903502603768E-2</v>
      </c>
      <c r="I38" s="180">
        <f t="shared" si="5"/>
        <v>10.129740518962075</v>
      </c>
      <c r="L38"/>
      <c r="M38"/>
    </row>
    <row r="39" spans="1:13" ht="15" thickBot="1">
      <c r="A39" s="194" t="s">
        <v>76</v>
      </c>
      <c r="B39" s="55">
        <v>4220</v>
      </c>
      <c r="C39" s="47">
        <v>0</v>
      </c>
      <c r="D39" s="31">
        <v>44</v>
      </c>
      <c r="E39" s="31">
        <v>74</v>
      </c>
      <c r="F39" s="13">
        <f t="shared" si="2"/>
        <v>118</v>
      </c>
      <c r="G39" s="250">
        <f t="shared" si="4"/>
        <v>4.4835843985300154E-2</v>
      </c>
      <c r="H39" s="247">
        <f t="shared" si="3"/>
        <v>3.0063081516809847E-2</v>
      </c>
      <c r="I39" s="178">
        <f t="shared" si="5"/>
        <v>11.920903954802261</v>
      </c>
      <c r="L39"/>
      <c r="M39"/>
    </row>
    <row r="40" spans="1:13" ht="15" thickBot="1">
      <c r="A40" s="194" t="s">
        <v>47</v>
      </c>
      <c r="B40" s="55">
        <v>66847</v>
      </c>
      <c r="C40" s="40">
        <v>9118.6299999999992</v>
      </c>
      <c r="D40" s="31">
        <v>5085</v>
      </c>
      <c r="E40" s="31">
        <v>15</v>
      </c>
      <c r="F40" s="13">
        <f t="shared" si="2"/>
        <v>5100</v>
      </c>
      <c r="G40" s="250">
        <f t="shared" si="4"/>
        <v>0.71022314286382926</v>
      </c>
      <c r="H40" s="247">
        <f t="shared" si="3"/>
        <v>1.2993365740316121</v>
      </c>
      <c r="I40" s="178">
        <f t="shared" si="5"/>
        <v>4.3690849673202612</v>
      </c>
      <c r="L40"/>
      <c r="M40"/>
    </row>
    <row r="41" spans="1:13" ht="15" thickBot="1">
      <c r="A41" s="90" t="s">
        <v>48</v>
      </c>
      <c r="B41" s="239"/>
      <c r="C41" s="258"/>
      <c r="D41" s="280"/>
      <c r="E41" s="280"/>
      <c r="F41" s="75">
        <f t="shared" si="2"/>
        <v>0</v>
      </c>
      <c r="G41" s="250">
        <f t="shared" si="4"/>
        <v>0</v>
      </c>
      <c r="H41" s="247">
        <f t="shared" si="3"/>
        <v>0</v>
      </c>
      <c r="I41" s="178"/>
      <c r="L41"/>
      <c r="M41"/>
    </row>
    <row r="42" spans="1:13" ht="15" thickBot="1">
      <c r="A42" s="194" t="s">
        <v>49</v>
      </c>
      <c r="B42" s="41">
        <v>96555</v>
      </c>
      <c r="C42" s="40">
        <v>31480</v>
      </c>
      <c r="D42" s="31">
        <v>1789</v>
      </c>
      <c r="E42" s="31">
        <v>121</v>
      </c>
      <c r="F42" s="13">
        <f t="shared" si="2"/>
        <v>1910</v>
      </c>
      <c r="G42" s="250">
        <f t="shared" si="4"/>
        <v>1.0258589848342787</v>
      </c>
      <c r="H42" s="247">
        <f t="shared" si="3"/>
        <v>0.48661428556870179</v>
      </c>
      <c r="I42" s="237">
        <f t="shared" si="5"/>
        <v>16.850785340314136</v>
      </c>
      <c r="L42"/>
      <c r="M42"/>
    </row>
    <row r="43" spans="1:13" ht="15" thickBot="1">
      <c r="A43" s="90" t="s">
        <v>97</v>
      </c>
      <c r="B43" s="262"/>
      <c r="C43" s="263"/>
      <c r="D43" s="263"/>
      <c r="E43" s="264"/>
      <c r="F43" s="75">
        <f t="shared" si="2"/>
        <v>0</v>
      </c>
      <c r="G43" s="250">
        <f t="shared" si="4"/>
        <v>0</v>
      </c>
      <c r="H43" s="247">
        <f t="shared" si="3"/>
        <v>0</v>
      </c>
      <c r="I43" s="178"/>
      <c r="L43"/>
      <c r="M43"/>
    </row>
    <row r="44" spans="1:13" ht="15" thickBot="1">
      <c r="A44" s="267" t="s">
        <v>77</v>
      </c>
      <c r="B44" s="74">
        <v>225740.07</v>
      </c>
      <c r="C44" s="74">
        <v>0</v>
      </c>
      <c r="D44" s="74">
        <v>6159</v>
      </c>
      <c r="E44" s="35">
        <v>357</v>
      </c>
      <c r="F44" s="13">
        <f t="shared" si="2"/>
        <v>6516</v>
      </c>
      <c r="G44" s="250">
        <f t="shared" si="4"/>
        <v>2.3983996587087053</v>
      </c>
      <c r="H44" s="247">
        <f t="shared" si="3"/>
        <v>1.6600935522333302</v>
      </c>
      <c r="I44" s="178">
        <f t="shared" si="5"/>
        <v>11.547988029465932</v>
      </c>
      <c r="L44"/>
      <c r="M44"/>
    </row>
    <row r="45" spans="1:13" ht="15" thickBot="1">
      <c r="A45" s="194" t="s">
        <v>52</v>
      </c>
      <c r="B45" s="47">
        <v>1476</v>
      </c>
      <c r="C45" s="40">
        <v>0</v>
      </c>
      <c r="D45" s="32">
        <v>40</v>
      </c>
      <c r="E45" s="31">
        <v>0</v>
      </c>
      <c r="F45" s="13">
        <f t="shared" si="2"/>
        <v>40</v>
      </c>
      <c r="G45" s="250">
        <f t="shared" si="4"/>
        <v>1.5681920787275601E-2</v>
      </c>
      <c r="H45" s="247">
        <f t="shared" si="3"/>
        <v>1.0190875090444017E-2</v>
      </c>
      <c r="I45" s="178">
        <f t="shared" si="5"/>
        <v>12.299999999999999</v>
      </c>
      <c r="L45"/>
      <c r="M45"/>
    </row>
    <row r="46" spans="1:13" ht="15" thickBot="1">
      <c r="A46" s="90" t="s">
        <v>104</v>
      </c>
      <c r="B46" s="260"/>
      <c r="C46" s="258"/>
      <c r="D46" s="259"/>
      <c r="E46" s="259"/>
      <c r="F46" s="75">
        <f t="shared" si="2"/>
        <v>0</v>
      </c>
      <c r="G46" s="250">
        <f t="shared" si="4"/>
        <v>0</v>
      </c>
      <c r="H46" s="247">
        <f t="shared" si="3"/>
        <v>0</v>
      </c>
      <c r="I46" s="178"/>
      <c r="L46"/>
      <c r="M46"/>
    </row>
    <row r="47" spans="1:13" s="108" customFormat="1" ht="15" thickBot="1">
      <c r="A47" s="267" t="s">
        <v>83</v>
      </c>
      <c r="B47" s="55">
        <v>22258.47</v>
      </c>
      <c r="C47" s="47">
        <v>0</v>
      </c>
      <c r="D47" s="47">
        <v>458</v>
      </c>
      <c r="E47" s="31">
        <v>0</v>
      </c>
      <c r="F47" s="13">
        <f t="shared" si="2"/>
        <v>458</v>
      </c>
      <c r="G47" s="250">
        <f t="shared" si="4"/>
        <v>0.23648750906907204</v>
      </c>
      <c r="H47" s="247">
        <f t="shared" si="3"/>
        <v>0.11668551978558399</v>
      </c>
      <c r="I47" s="178">
        <f t="shared" si="5"/>
        <v>16.199759825327511</v>
      </c>
    </row>
    <row r="48" spans="1:13" ht="15" thickBot="1">
      <c r="A48" s="267" t="s">
        <v>96</v>
      </c>
      <c r="B48" s="42"/>
      <c r="C48" s="55"/>
      <c r="D48" s="32"/>
      <c r="E48" s="31"/>
      <c r="F48" s="13">
        <f t="shared" si="2"/>
        <v>0</v>
      </c>
      <c r="G48" s="250">
        <f t="shared" si="4"/>
        <v>0</v>
      </c>
      <c r="H48" s="247">
        <f t="shared" si="3"/>
        <v>0</v>
      </c>
      <c r="I48" s="178"/>
      <c r="L48"/>
      <c r="M48"/>
    </row>
    <row r="49" spans="1:13" ht="15" thickBot="1">
      <c r="A49" s="267" t="s">
        <v>53</v>
      </c>
      <c r="B49" s="42">
        <v>18279.66</v>
      </c>
      <c r="C49" s="55">
        <v>1579.79</v>
      </c>
      <c r="D49" s="32">
        <v>1438</v>
      </c>
      <c r="E49" s="31">
        <v>0</v>
      </c>
      <c r="F49" s="13">
        <f t="shared" si="2"/>
        <v>1438</v>
      </c>
      <c r="G49" s="250">
        <f t="shared" si="4"/>
        <v>0.19421421418586063</v>
      </c>
      <c r="H49" s="247">
        <f t="shared" si="3"/>
        <v>0.36636195950146239</v>
      </c>
      <c r="I49" s="179">
        <f t="shared" ref="I49:I59" si="6">B49/F49/3</f>
        <v>4.2372878998609176</v>
      </c>
      <c r="L49"/>
      <c r="M49"/>
    </row>
    <row r="50" spans="1:13" ht="15" thickBot="1">
      <c r="A50" s="90" t="s">
        <v>55</v>
      </c>
      <c r="B50" s="239"/>
      <c r="C50" s="261"/>
      <c r="D50" s="265"/>
      <c r="E50" s="259"/>
      <c r="F50" s="75">
        <f t="shared" si="2"/>
        <v>0</v>
      </c>
      <c r="G50" s="250">
        <f t="shared" si="4"/>
        <v>0</v>
      </c>
      <c r="H50" s="247">
        <f t="shared" si="3"/>
        <v>0</v>
      </c>
      <c r="I50" s="178"/>
      <c r="L50"/>
      <c r="M50"/>
    </row>
    <row r="51" spans="1:13" ht="15" thickBot="1">
      <c r="A51" s="267" t="s">
        <v>105</v>
      </c>
      <c r="B51" s="55">
        <v>57850.52</v>
      </c>
      <c r="C51" s="55">
        <v>26531.06</v>
      </c>
      <c r="D51" s="32">
        <v>1293</v>
      </c>
      <c r="E51" s="31">
        <v>13</v>
      </c>
      <c r="F51" s="13">
        <f t="shared" si="2"/>
        <v>1306</v>
      </c>
      <c r="G51" s="250">
        <f t="shared" si="4"/>
        <v>0.61463907326741374</v>
      </c>
      <c r="H51" s="247">
        <f t="shared" si="3"/>
        <v>0.33273207170299712</v>
      </c>
      <c r="I51" s="178">
        <f t="shared" si="6"/>
        <v>14.765319040326697</v>
      </c>
      <c r="L51"/>
      <c r="M51"/>
    </row>
    <row r="52" spans="1:13" ht="15" thickBot="1">
      <c r="A52" s="99" t="s">
        <v>99</v>
      </c>
      <c r="B52" s="239"/>
      <c r="C52" s="266"/>
      <c r="D52" s="265"/>
      <c r="E52" s="259"/>
      <c r="F52" s="75">
        <f t="shared" si="2"/>
        <v>0</v>
      </c>
      <c r="G52" s="250">
        <f t="shared" si="4"/>
        <v>0</v>
      </c>
      <c r="H52" s="247">
        <f t="shared" si="3"/>
        <v>0</v>
      </c>
      <c r="I52" s="178"/>
      <c r="L52"/>
      <c r="M52"/>
    </row>
    <row r="53" spans="1:13" ht="15" thickBot="1">
      <c r="A53" s="194" t="s">
        <v>59</v>
      </c>
      <c r="B53" s="41">
        <v>158955.67000000001</v>
      </c>
      <c r="C53" s="41">
        <v>97961.33</v>
      </c>
      <c r="D53" s="32">
        <v>5905</v>
      </c>
      <c r="E53" s="31">
        <v>162</v>
      </c>
      <c r="F53" s="13">
        <f t="shared" si="2"/>
        <v>6067</v>
      </c>
      <c r="G53" s="250">
        <f t="shared" si="4"/>
        <v>1.68884161627935</v>
      </c>
      <c r="H53" s="247">
        <f t="shared" si="3"/>
        <v>1.5457009793430962</v>
      </c>
      <c r="I53" s="178">
        <f t="shared" si="6"/>
        <v>8.7333481676830953</v>
      </c>
      <c r="L53"/>
      <c r="M53"/>
    </row>
    <row r="54" spans="1:13" ht="15" thickBot="1">
      <c r="A54" s="267" t="s">
        <v>73</v>
      </c>
      <c r="B54" s="55">
        <v>568146.23</v>
      </c>
      <c r="C54" s="55">
        <v>42554.28</v>
      </c>
      <c r="D54" s="55">
        <v>5510</v>
      </c>
      <c r="E54" s="31">
        <v>761</v>
      </c>
      <c r="F54" s="13">
        <f t="shared" si="2"/>
        <v>6271</v>
      </c>
      <c r="G54" s="250">
        <f>(B54/B$63)*100</f>
        <v>6.0363307414967906</v>
      </c>
      <c r="H54" s="247">
        <f t="shared" si="3"/>
        <v>1.5976744423043607</v>
      </c>
      <c r="I54" s="179">
        <f t="shared" si="6"/>
        <v>30.199661404348053</v>
      </c>
      <c r="L54"/>
      <c r="M54"/>
    </row>
    <row r="55" spans="1:13" ht="15" thickBot="1">
      <c r="A55" s="267" t="s">
        <v>60</v>
      </c>
      <c r="B55" s="55">
        <v>30887.25</v>
      </c>
      <c r="C55" s="55">
        <v>2519.44</v>
      </c>
      <c r="D55" s="32">
        <v>1221</v>
      </c>
      <c r="E55" s="31">
        <v>0</v>
      </c>
      <c r="F55" s="269">
        <f t="shared" si="2"/>
        <v>1221</v>
      </c>
      <c r="G55" s="270">
        <f t="shared" si="4"/>
        <v>0.32816491045852181</v>
      </c>
      <c r="H55" s="247">
        <f t="shared" si="3"/>
        <v>0.31107646213580359</v>
      </c>
      <c r="I55" s="178">
        <f t="shared" si="6"/>
        <v>8.4322276822276816</v>
      </c>
      <c r="L55"/>
      <c r="M55"/>
    </row>
    <row r="56" spans="1:13" ht="15" thickBot="1">
      <c r="A56" s="267" t="s">
        <v>91</v>
      </c>
      <c r="B56" s="55">
        <v>15050</v>
      </c>
      <c r="C56" s="55">
        <v>0</v>
      </c>
      <c r="D56" s="55">
        <v>610</v>
      </c>
      <c r="E56" s="31">
        <v>2</v>
      </c>
      <c r="F56" s="13">
        <f t="shared" si="2"/>
        <v>612</v>
      </c>
      <c r="G56" s="272">
        <f t="shared" si="4"/>
        <v>0.15990034407079792</v>
      </c>
      <c r="H56" s="247">
        <f t="shared" si="3"/>
        <v>0.15592038888379345</v>
      </c>
      <c r="I56" s="178">
        <f t="shared" si="6"/>
        <v>8.1971677559912859</v>
      </c>
      <c r="L56"/>
      <c r="M56"/>
    </row>
    <row r="57" spans="1:13" ht="15" thickBot="1">
      <c r="A57" s="267" t="s">
        <v>74</v>
      </c>
      <c r="B57" s="41">
        <v>908</v>
      </c>
      <c r="C57" s="55">
        <v>350</v>
      </c>
      <c r="D57" s="32">
        <v>75</v>
      </c>
      <c r="E57" s="31">
        <v>0</v>
      </c>
      <c r="F57" s="13">
        <f t="shared" si="2"/>
        <v>75</v>
      </c>
      <c r="G57" s="272">
        <f t="shared" si="4"/>
        <v>9.6471436821451515E-3</v>
      </c>
      <c r="H57" s="247">
        <f t="shared" si="3"/>
        <v>1.9107890794582531E-2</v>
      </c>
      <c r="I57" s="179">
        <f t="shared" si="6"/>
        <v>4.0355555555555558</v>
      </c>
      <c r="L57"/>
      <c r="M57"/>
    </row>
    <row r="58" spans="1:13" ht="15" thickBot="1">
      <c r="A58" s="267" t="s">
        <v>63</v>
      </c>
      <c r="B58" s="55">
        <v>122000</v>
      </c>
      <c r="C58" s="55">
        <v>41200</v>
      </c>
      <c r="D58" s="55">
        <v>4295</v>
      </c>
      <c r="E58" s="31">
        <v>291</v>
      </c>
      <c r="F58" s="13">
        <f t="shared" si="2"/>
        <v>4586</v>
      </c>
      <c r="G58" s="272">
        <f t="shared" si="4"/>
        <v>1.2962021246935116</v>
      </c>
      <c r="H58" s="247">
        <f t="shared" si="3"/>
        <v>1.1683838291194066</v>
      </c>
      <c r="I58" s="178">
        <f t="shared" si="6"/>
        <v>8.86756796045937</v>
      </c>
      <c r="L58"/>
      <c r="M58"/>
    </row>
    <row r="59" spans="1:13" ht="15" thickBot="1">
      <c r="A59" s="267" t="s">
        <v>80</v>
      </c>
      <c r="B59" s="55"/>
      <c r="C59" s="55"/>
      <c r="D59" s="55"/>
      <c r="E59" s="31"/>
      <c r="F59" s="13">
        <f t="shared" si="2"/>
        <v>0</v>
      </c>
      <c r="G59" s="272">
        <f t="shared" si="4"/>
        <v>0</v>
      </c>
      <c r="H59" s="247">
        <f t="shared" si="3"/>
        <v>0</v>
      </c>
      <c r="I59" s="178"/>
      <c r="L59"/>
      <c r="M59"/>
    </row>
    <row r="60" spans="1:13" ht="15" thickBot="1">
      <c r="A60" s="267" t="s">
        <v>114</v>
      </c>
      <c r="B60" s="55"/>
      <c r="C60" s="55"/>
      <c r="D60" s="55"/>
      <c r="E60" s="31"/>
      <c r="F60" s="13">
        <f t="shared" si="2"/>
        <v>0</v>
      </c>
      <c r="G60" s="273">
        <f t="shared" si="4"/>
        <v>0</v>
      </c>
      <c r="H60" s="247">
        <f t="shared" si="3"/>
        <v>0</v>
      </c>
      <c r="I60" s="178"/>
      <c r="L60"/>
      <c r="M60"/>
    </row>
    <row r="61" spans="1:13" ht="15" thickBot="1">
      <c r="A61" s="267" t="s">
        <v>119</v>
      </c>
      <c r="B61" s="55">
        <v>1121</v>
      </c>
      <c r="C61" s="55">
        <v>0</v>
      </c>
      <c r="D61" s="55">
        <v>1074</v>
      </c>
      <c r="E61" s="31">
        <v>47</v>
      </c>
      <c r="F61" s="13">
        <f t="shared" si="2"/>
        <v>1121</v>
      </c>
      <c r="G61" s="276"/>
      <c r="H61" s="247"/>
      <c r="I61" s="178"/>
      <c r="L61"/>
      <c r="M61"/>
    </row>
    <row r="62" spans="1:13" ht="15" thickBot="1">
      <c r="A62" s="267" t="s">
        <v>118</v>
      </c>
      <c r="B62" s="55">
        <v>13863.81</v>
      </c>
      <c r="C62" s="55">
        <v>11231.74</v>
      </c>
      <c r="D62" s="55">
        <v>432</v>
      </c>
      <c r="E62" s="31">
        <v>13</v>
      </c>
      <c r="F62" s="13">
        <f t="shared" si="2"/>
        <v>445</v>
      </c>
      <c r="G62" s="276">
        <f t="shared" si="4"/>
        <v>0.1472975408061242</v>
      </c>
      <c r="H62" s="247">
        <f t="shared" si="3"/>
        <v>0.11337348538118967</v>
      </c>
      <c r="I62" s="178"/>
      <c r="L62"/>
      <c r="M62"/>
    </row>
    <row r="63" spans="1:13">
      <c r="A63" s="215" t="s">
        <v>64</v>
      </c>
      <c r="B63" s="216">
        <f t="shared" ref="B63:H63" si="7">SUM(B4:B62)</f>
        <v>9412112.3300000019</v>
      </c>
      <c r="C63" s="216">
        <f t="shared" si="7"/>
        <v>2884448.57</v>
      </c>
      <c r="D63" s="216">
        <f t="shared" si="7"/>
        <v>369428</v>
      </c>
      <c r="E63" s="216">
        <f t="shared" si="7"/>
        <v>23080</v>
      </c>
      <c r="F63" s="256">
        <f t="shared" si="7"/>
        <v>392508</v>
      </c>
      <c r="G63" s="271">
        <f t="shared" si="7"/>
        <v>99.988089814903404</v>
      </c>
      <c r="H63" s="216">
        <f t="shared" si="7"/>
        <v>99.714400725590352</v>
      </c>
      <c r="I63" s="178">
        <f>B63/F63/3</f>
        <v>7.9931384243548349</v>
      </c>
      <c r="L63"/>
      <c r="M63"/>
    </row>
    <row r="64" spans="1:13">
      <c r="A64" s="106" t="s">
        <v>65</v>
      </c>
      <c r="B64" s="24">
        <f>SUM(B8:B60)-B54-B45-B42-B11</f>
        <v>2225884.3000000003</v>
      </c>
      <c r="C64" s="24">
        <f>SUM(C8:C59)</f>
        <v>897032.89</v>
      </c>
      <c r="D64" s="24">
        <f>SUM(D8:D59)</f>
        <v>80495</v>
      </c>
      <c r="E64" s="24">
        <f>SUM(E8:E59)</f>
        <v>3446</v>
      </c>
      <c r="F64" s="278">
        <f>F63-F4-F5-F6-F7-F10-F12-F20-F44-F53-F54-F58</f>
        <v>24985</v>
      </c>
      <c r="G64" s="126"/>
      <c r="H64" s="126"/>
      <c r="I64" s="80"/>
      <c r="L64"/>
      <c r="M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</sheetData>
  <mergeCells count="2">
    <mergeCell ref="A1:F1"/>
    <mergeCell ref="D2:F2"/>
  </mergeCells>
  <hyperlinks>
    <hyperlink ref="A11" r:id="rId1" xr:uid="{00000000-0004-0000-1800-000000000000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3"/>
  <sheetViews>
    <sheetView workbookViewId="0">
      <selection sqref="A1:XFD1"/>
    </sheetView>
  </sheetViews>
  <sheetFormatPr defaultRowHeight="14.5"/>
  <cols>
    <col min="1" max="1" width="21.453125" customWidth="1"/>
    <col min="2" max="2" width="25.81640625" style="26" bestFit="1" customWidth="1"/>
    <col min="3" max="3" width="31.453125" style="26" bestFit="1" customWidth="1"/>
    <col min="4" max="4" width="16.1796875" style="27" bestFit="1" customWidth="1"/>
    <col min="5" max="5" width="15.26953125" style="27" bestFit="1" customWidth="1"/>
    <col min="6" max="6" width="12.26953125" style="26" customWidth="1"/>
    <col min="7" max="7" width="13.453125" customWidth="1"/>
    <col min="8" max="8" width="12.26953125" bestFit="1" customWidth="1"/>
    <col min="9" max="9" width="9.54296875" customWidth="1"/>
    <col min="10" max="10" width="25.453125" style="94" customWidth="1"/>
    <col min="11" max="11" width="19" style="94" customWidth="1"/>
    <col min="12" max="12" width="18.81640625" customWidth="1"/>
    <col min="17" max="17" width="18.54296875" customWidth="1"/>
    <col min="18" max="18" width="16.7265625" customWidth="1"/>
    <col min="19" max="19" width="25.26953125" customWidth="1"/>
    <col min="20" max="20" width="26" bestFit="1" customWidth="1"/>
    <col min="22" max="22" width="13.26953125" customWidth="1"/>
    <col min="260" max="260" width="21.453125" customWidth="1"/>
    <col min="261" max="261" width="16.453125" customWidth="1"/>
    <col min="262" max="262" width="17.453125" customWidth="1"/>
    <col min="263" max="263" width="14" customWidth="1"/>
    <col min="264" max="264" width="13.54296875" customWidth="1"/>
    <col min="265" max="265" width="12.26953125" customWidth="1"/>
    <col min="266" max="266" width="12.1796875" customWidth="1"/>
    <col min="267" max="267" width="12.26953125" bestFit="1" customWidth="1"/>
    <col min="273" max="273" width="10.54296875" bestFit="1" customWidth="1"/>
    <col min="274" max="274" width="16.7265625" customWidth="1"/>
    <col min="275" max="275" width="27.7265625" customWidth="1"/>
    <col min="276" max="276" width="26" bestFit="1" customWidth="1"/>
    <col min="516" max="516" width="21.453125" customWidth="1"/>
    <col min="517" max="517" width="16.453125" customWidth="1"/>
    <col min="518" max="518" width="17.453125" customWidth="1"/>
    <col min="519" max="519" width="14" customWidth="1"/>
    <col min="520" max="520" width="13.54296875" customWidth="1"/>
    <col min="521" max="521" width="12.26953125" customWidth="1"/>
    <col min="522" max="522" width="12.1796875" customWidth="1"/>
    <col min="523" max="523" width="12.26953125" bestFit="1" customWidth="1"/>
    <col min="529" max="529" width="10.54296875" bestFit="1" customWidth="1"/>
    <col min="530" max="530" width="16.7265625" customWidth="1"/>
    <col min="531" max="531" width="27.7265625" customWidth="1"/>
    <col min="532" max="532" width="26" bestFit="1" customWidth="1"/>
    <col min="772" max="772" width="21.453125" customWidth="1"/>
    <col min="773" max="773" width="16.453125" customWidth="1"/>
    <col min="774" max="774" width="17.453125" customWidth="1"/>
    <col min="775" max="775" width="14" customWidth="1"/>
    <col min="776" max="776" width="13.54296875" customWidth="1"/>
    <col min="777" max="777" width="12.26953125" customWidth="1"/>
    <col min="778" max="778" width="12.1796875" customWidth="1"/>
    <col min="779" max="779" width="12.26953125" bestFit="1" customWidth="1"/>
    <col min="785" max="785" width="10.54296875" bestFit="1" customWidth="1"/>
    <col min="786" max="786" width="16.7265625" customWidth="1"/>
    <col min="787" max="787" width="27.7265625" customWidth="1"/>
    <col min="788" max="788" width="26" bestFit="1" customWidth="1"/>
    <col min="1028" max="1028" width="21.453125" customWidth="1"/>
    <col min="1029" max="1029" width="16.453125" customWidth="1"/>
    <col min="1030" max="1030" width="17.453125" customWidth="1"/>
    <col min="1031" max="1031" width="14" customWidth="1"/>
    <col min="1032" max="1032" width="13.54296875" customWidth="1"/>
    <col min="1033" max="1033" width="12.26953125" customWidth="1"/>
    <col min="1034" max="1034" width="12.1796875" customWidth="1"/>
    <col min="1035" max="1035" width="12.26953125" bestFit="1" customWidth="1"/>
    <col min="1041" max="1041" width="10.54296875" bestFit="1" customWidth="1"/>
    <col min="1042" max="1042" width="16.7265625" customWidth="1"/>
    <col min="1043" max="1043" width="27.7265625" customWidth="1"/>
    <col min="1044" max="1044" width="26" bestFit="1" customWidth="1"/>
    <col min="1284" max="1284" width="21.453125" customWidth="1"/>
    <col min="1285" max="1285" width="16.453125" customWidth="1"/>
    <col min="1286" max="1286" width="17.453125" customWidth="1"/>
    <col min="1287" max="1287" width="14" customWidth="1"/>
    <col min="1288" max="1288" width="13.54296875" customWidth="1"/>
    <col min="1289" max="1289" width="12.26953125" customWidth="1"/>
    <col min="1290" max="1290" width="12.1796875" customWidth="1"/>
    <col min="1291" max="1291" width="12.26953125" bestFit="1" customWidth="1"/>
    <col min="1297" max="1297" width="10.54296875" bestFit="1" customWidth="1"/>
    <col min="1298" max="1298" width="16.7265625" customWidth="1"/>
    <col min="1299" max="1299" width="27.7265625" customWidth="1"/>
    <col min="1300" max="1300" width="26" bestFit="1" customWidth="1"/>
    <col min="1540" max="1540" width="21.453125" customWidth="1"/>
    <col min="1541" max="1541" width="16.453125" customWidth="1"/>
    <col min="1542" max="1542" width="17.453125" customWidth="1"/>
    <col min="1543" max="1543" width="14" customWidth="1"/>
    <col min="1544" max="1544" width="13.54296875" customWidth="1"/>
    <col min="1545" max="1545" width="12.26953125" customWidth="1"/>
    <col min="1546" max="1546" width="12.1796875" customWidth="1"/>
    <col min="1547" max="1547" width="12.26953125" bestFit="1" customWidth="1"/>
    <col min="1553" max="1553" width="10.54296875" bestFit="1" customWidth="1"/>
    <col min="1554" max="1554" width="16.7265625" customWidth="1"/>
    <col min="1555" max="1555" width="27.7265625" customWidth="1"/>
    <col min="1556" max="1556" width="26" bestFit="1" customWidth="1"/>
    <col min="1796" max="1796" width="21.453125" customWidth="1"/>
    <col min="1797" max="1797" width="16.453125" customWidth="1"/>
    <col min="1798" max="1798" width="17.453125" customWidth="1"/>
    <col min="1799" max="1799" width="14" customWidth="1"/>
    <col min="1800" max="1800" width="13.54296875" customWidth="1"/>
    <col min="1801" max="1801" width="12.26953125" customWidth="1"/>
    <col min="1802" max="1802" width="12.1796875" customWidth="1"/>
    <col min="1803" max="1803" width="12.26953125" bestFit="1" customWidth="1"/>
    <col min="1809" max="1809" width="10.54296875" bestFit="1" customWidth="1"/>
    <col min="1810" max="1810" width="16.7265625" customWidth="1"/>
    <col min="1811" max="1811" width="27.7265625" customWidth="1"/>
    <col min="1812" max="1812" width="26" bestFit="1" customWidth="1"/>
    <col min="2052" max="2052" width="21.453125" customWidth="1"/>
    <col min="2053" max="2053" width="16.453125" customWidth="1"/>
    <col min="2054" max="2054" width="17.453125" customWidth="1"/>
    <col min="2055" max="2055" width="14" customWidth="1"/>
    <col min="2056" max="2056" width="13.54296875" customWidth="1"/>
    <col min="2057" max="2057" width="12.26953125" customWidth="1"/>
    <col min="2058" max="2058" width="12.1796875" customWidth="1"/>
    <col min="2059" max="2059" width="12.26953125" bestFit="1" customWidth="1"/>
    <col min="2065" max="2065" width="10.54296875" bestFit="1" customWidth="1"/>
    <col min="2066" max="2066" width="16.7265625" customWidth="1"/>
    <col min="2067" max="2067" width="27.7265625" customWidth="1"/>
    <col min="2068" max="2068" width="26" bestFit="1" customWidth="1"/>
    <col min="2308" max="2308" width="21.453125" customWidth="1"/>
    <col min="2309" max="2309" width="16.453125" customWidth="1"/>
    <col min="2310" max="2310" width="17.453125" customWidth="1"/>
    <col min="2311" max="2311" width="14" customWidth="1"/>
    <col min="2312" max="2312" width="13.54296875" customWidth="1"/>
    <col min="2313" max="2313" width="12.26953125" customWidth="1"/>
    <col min="2314" max="2314" width="12.1796875" customWidth="1"/>
    <col min="2315" max="2315" width="12.26953125" bestFit="1" customWidth="1"/>
    <col min="2321" max="2321" width="10.54296875" bestFit="1" customWidth="1"/>
    <col min="2322" max="2322" width="16.7265625" customWidth="1"/>
    <col min="2323" max="2323" width="27.7265625" customWidth="1"/>
    <col min="2324" max="2324" width="26" bestFit="1" customWidth="1"/>
    <col min="2564" max="2564" width="21.453125" customWidth="1"/>
    <col min="2565" max="2565" width="16.453125" customWidth="1"/>
    <col min="2566" max="2566" width="17.453125" customWidth="1"/>
    <col min="2567" max="2567" width="14" customWidth="1"/>
    <col min="2568" max="2568" width="13.54296875" customWidth="1"/>
    <col min="2569" max="2569" width="12.26953125" customWidth="1"/>
    <col min="2570" max="2570" width="12.1796875" customWidth="1"/>
    <col min="2571" max="2571" width="12.26953125" bestFit="1" customWidth="1"/>
    <col min="2577" max="2577" width="10.54296875" bestFit="1" customWidth="1"/>
    <col min="2578" max="2578" width="16.7265625" customWidth="1"/>
    <col min="2579" max="2579" width="27.7265625" customWidth="1"/>
    <col min="2580" max="2580" width="26" bestFit="1" customWidth="1"/>
    <col min="2820" max="2820" width="21.453125" customWidth="1"/>
    <col min="2821" max="2821" width="16.453125" customWidth="1"/>
    <col min="2822" max="2822" width="17.453125" customWidth="1"/>
    <col min="2823" max="2823" width="14" customWidth="1"/>
    <col min="2824" max="2824" width="13.54296875" customWidth="1"/>
    <col min="2825" max="2825" width="12.26953125" customWidth="1"/>
    <col min="2826" max="2826" width="12.1796875" customWidth="1"/>
    <col min="2827" max="2827" width="12.26953125" bestFit="1" customWidth="1"/>
    <col min="2833" max="2833" width="10.54296875" bestFit="1" customWidth="1"/>
    <col min="2834" max="2834" width="16.7265625" customWidth="1"/>
    <col min="2835" max="2835" width="27.7265625" customWidth="1"/>
    <col min="2836" max="2836" width="26" bestFit="1" customWidth="1"/>
    <col min="3076" max="3076" width="21.453125" customWidth="1"/>
    <col min="3077" max="3077" width="16.453125" customWidth="1"/>
    <col min="3078" max="3078" width="17.453125" customWidth="1"/>
    <col min="3079" max="3079" width="14" customWidth="1"/>
    <col min="3080" max="3080" width="13.54296875" customWidth="1"/>
    <col min="3081" max="3081" width="12.26953125" customWidth="1"/>
    <col min="3082" max="3082" width="12.1796875" customWidth="1"/>
    <col min="3083" max="3083" width="12.26953125" bestFit="1" customWidth="1"/>
    <col min="3089" max="3089" width="10.54296875" bestFit="1" customWidth="1"/>
    <col min="3090" max="3090" width="16.7265625" customWidth="1"/>
    <col min="3091" max="3091" width="27.7265625" customWidth="1"/>
    <col min="3092" max="3092" width="26" bestFit="1" customWidth="1"/>
    <col min="3332" max="3332" width="21.453125" customWidth="1"/>
    <col min="3333" max="3333" width="16.453125" customWidth="1"/>
    <col min="3334" max="3334" width="17.453125" customWidth="1"/>
    <col min="3335" max="3335" width="14" customWidth="1"/>
    <col min="3336" max="3336" width="13.54296875" customWidth="1"/>
    <col min="3337" max="3337" width="12.26953125" customWidth="1"/>
    <col min="3338" max="3338" width="12.1796875" customWidth="1"/>
    <col min="3339" max="3339" width="12.26953125" bestFit="1" customWidth="1"/>
    <col min="3345" max="3345" width="10.54296875" bestFit="1" customWidth="1"/>
    <col min="3346" max="3346" width="16.7265625" customWidth="1"/>
    <col min="3347" max="3347" width="27.7265625" customWidth="1"/>
    <col min="3348" max="3348" width="26" bestFit="1" customWidth="1"/>
    <col min="3588" max="3588" width="21.453125" customWidth="1"/>
    <col min="3589" max="3589" width="16.453125" customWidth="1"/>
    <col min="3590" max="3590" width="17.453125" customWidth="1"/>
    <col min="3591" max="3591" width="14" customWidth="1"/>
    <col min="3592" max="3592" width="13.54296875" customWidth="1"/>
    <col min="3593" max="3593" width="12.26953125" customWidth="1"/>
    <col min="3594" max="3594" width="12.1796875" customWidth="1"/>
    <col min="3595" max="3595" width="12.26953125" bestFit="1" customWidth="1"/>
    <col min="3601" max="3601" width="10.54296875" bestFit="1" customWidth="1"/>
    <col min="3602" max="3602" width="16.7265625" customWidth="1"/>
    <col min="3603" max="3603" width="27.7265625" customWidth="1"/>
    <col min="3604" max="3604" width="26" bestFit="1" customWidth="1"/>
    <col min="3844" max="3844" width="21.453125" customWidth="1"/>
    <col min="3845" max="3845" width="16.453125" customWidth="1"/>
    <col min="3846" max="3846" width="17.453125" customWidth="1"/>
    <col min="3847" max="3847" width="14" customWidth="1"/>
    <col min="3848" max="3848" width="13.54296875" customWidth="1"/>
    <col min="3849" max="3849" width="12.26953125" customWidth="1"/>
    <col min="3850" max="3850" width="12.1796875" customWidth="1"/>
    <col min="3851" max="3851" width="12.26953125" bestFit="1" customWidth="1"/>
    <col min="3857" max="3857" width="10.54296875" bestFit="1" customWidth="1"/>
    <col min="3858" max="3858" width="16.7265625" customWidth="1"/>
    <col min="3859" max="3859" width="27.7265625" customWidth="1"/>
    <col min="3860" max="3860" width="26" bestFit="1" customWidth="1"/>
    <col min="4100" max="4100" width="21.453125" customWidth="1"/>
    <col min="4101" max="4101" width="16.453125" customWidth="1"/>
    <col min="4102" max="4102" width="17.453125" customWidth="1"/>
    <col min="4103" max="4103" width="14" customWidth="1"/>
    <col min="4104" max="4104" width="13.54296875" customWidth="1"/>
    <col min="4105" max="4105" width="12.26953125" customWidth="1"/>
    <col min="4106" max="4106" width="12.1796875" customWidth="1"/>
    <col min="4107" max="4107" width="12.26953125" bestFit="1" customWidth="1"/>
    <col min="4113" max="4113" width="10.54296875" bestFit="1" customWidth="1"/>
    <col min="4114" max="4114" width="16.7265625" customWidth="1"/>
    <col min="4115" max="4115" width="27.7265625" customWidth="1"/>
    <col min="4116" max="4116" width="26" bestFit="1" customWidth="1"/>
    <col min="4356" max="4356" width="21.453125" customWidth="1"/>
    <col min="4357" max="4357" width="16.453125" customWidth="1"/>
    <col min="4358" max="4358" width="17.453125" customWidth="1"/>
    <col min="4359" max="4359" width="14" customWidth="1"/>
    <col min="4360" max="4360" width="13.54296875" customWidth="1"/>
    <col min="4361" max="4361" width="12.26953125" customWidth="1"/>
    <col min="4362" max="4362" width="12.1796875" customWidth="1"/>
    <col min="4363" max="4363" width="12.26953125" bestFit="1" customWidth="1"/>
    <col min="4369" max="4369" width="10.54296875" bestFit="1" customWidth="1"/>
    <col min="4370" max="4370" width="16.7265625" customWidth="1"/>
    <col min="4371" max="4371" width="27.7265625" customWidth="1"/>
    <col min="4372" max="4372" width="26" bestFit="1" customWidth="1"/>
    <col min="4612" max="4612" width="21.453125" customWidth="1"/>
    <col min="4613" max="4613" width="16.453125" customWidth="1"/>
    <col min="4614" max="4614" width="17.453125" customWidth="1"/>
    <col min="4615" max="4615" width="14" customWidth="1"/>
    <col min="4616" max="4616" width="13.54296875" customWidth="1"/>
    <col min="4617" max="4617" width="12.26953125" customWidth="1"/>
    <col min="4618" max="4618" width="12.1796875" customWidth="1"/>
    <col min="4619" max="4619" width="12.26953125" bestFit="1" customWidth="1"/>
    <col min="4625" max="4625" width="10.54296875" bestFit="1" customWidth="1"/>
    <col min="4626" max="4626" width="16.7265625" customWidth="1"/>
    <col min="4627" max="4627" width="27.7265625" customWidth="1"/>
    <col min="4628" max="4628" width="26" bestFit="1" customWidth="1"/>
    <col min="4868" max="4868" width="21.453125" customWidth="1"/>
    <col min="4869" max="4869" width="16.453125" customWidth="1"/>
    <col min="4870" max="4870" width="17.453125" customWidth="1"/>
    <col min="4871" max="4871" width="14" customWidth="1"/>
    <col min="4872" max="4872" width="13.54296875" customWidth="1"/>
    <col min="4873" max="4873" width="12.26953125" customWidth="1"/>
    <col min="4874" max="4874" width="12.1796875" customWidth="1"/>
    <col min="4875" max="4875" width="12.26953125" bestFit="1" customWidth="1"/>
    <col min="4881" max="4881" width="10.54296875" bestFit="1" customWidth="1"/>
    <col min="4882" max="4882" width="16.7265625" customWidth="1"/>
    <col min="4883" max="4883" width="27.7265625" customWidth="1"/>
    <col min="4884" max="4884" width="26" bestFit="1" customWidth="1"/>
    <col min="5124" max="5124" width="21.453125" customWidth="1"/>
    <col min="5125" max="5125" width="16.453125" customWidth="1"/>
    <col min="5126" max="5126" width="17.453125" customWidth="1"/>
    <col min="5127" max="5127" width="14" customWidth="1"/>
    <col min="5128" max="5128" width="13.54296875" customWidth="1"/>
    <col min="5129" max="5129" width="12.26953125" customWidth="1"/>
    <col min="5130" max="5130" width="12.1796875" customWidth="1"/>
    <col min="5131" max="5131" width="12.26953125" bestFit="1" customWidth="1"/>
    <col min="5137" max="5137" width="10.54296875" bestFit="1" customWidth="1"/>
    <col min="5138" max="5138" width="16.7265625" customWidth="1"/>
    <col min="5139" max="5139" width="27.7265625" customWidth="1"/>
    <col min="5140" max="5140" width="26" bestFit="1" customWidth="1"/>
    <col min="5380" max="5380" width="21.453125" customWidth="1"/>
    <col min="5381" max="5381" width="16.453125" customWidth="1"/>
    <col min="5382" max="5382" width="17.453125" customWidth="1"/>
    <col min="5383" max="5383" width="14" customWidth="1"/>
    <col min="5384" max="5384" width="13.54296875" customWidth="1"/>
    <col min="5385" max="5385" width="12.26953125" customWidth="1"/>
    <col min="5386" max="5386" width="12.1796875" customWidth="1"/>
    <col min="5387" max="5387" width="12.26953125" bestFit="1" customWidth="1"/>
    <col min="5393" max="5393" width="10.54296875" bestFit="1" customWidth="1"/>
    <col min="5394" max="5394" width="16.7265625" customWidth="1"/>
    <col min="5395" max="5395" width="27.7265625" customWidth="1"/>
    <col min="5396" max="5396" width="26" bestFit="1" customWidth="1"/>
    <col min="5636" max="5636" width="21.453125" customWidth="1"/>
    <col min="5637" max="5637" width="16.453125" customWidth="1"/>
    <col min="5638" max="5638" width="17.453125" customWidth="1"/>
    <col min="5639" max="5639" width="14" customWidth="1"/>
    <col min="5640" max="5640" width="13.54296875" customWidth="1"/>
    <col min="5641" max="5641" width="12.26953125" customWidth="1"/>
    <col min="5642" max="5642" width="12.1796875" customWidth="1"/>
    <col min="5643" max="5643" width="12.26953125" bestFit="1" customWidth="1"/>
    <col min="5649" max="5649" width="10.54296875" bestFit="1" customWidth="1"/>
    <col min="5650" max="5650" width="16.7265625" customWidth="1"/>
    <col min="5651" max="5651" width="27.7265625" customWidth="1"/>
    <col min="5652" max="5652" width="26" bestFit="1" customWidth="1"/>
    <col min="5892" max="5892" width="21.453125" customWidth="1"/>
    <col min="5893" max="5893" width="16.453125" customWidth="1"/>
    <col min="5894" max="5894" width="17.453125" customWidth="1"/>
    <col min="5895" max="5895" width="14" customWidth="1"/>
    <col min="5896" max="5896" width="13.54296875" customWidth="1"/>
    <col min="5897" max="5897" width="12.26953125" customWidth="1"/>
    <col min="5898" max="5898" width="12.1796875" customWidth="1"/>
    <col min="5899" max="5899" width="12.26953125" bestFit="1" customWidth="1"/>
    <col min="5905" max="5905" width="10.54296875" bestFit="1" customWidth="1"/>
    <col min="5906" max="5906" width="16.7265625" customWidth="1"/>
    <col min="5907" max="5907" width="27.7265625" customWidth="1"/>
    <col min="5908" max="5908" width="26" bestFit="1" customWidth="1"/>
    <col min="6148" max="6148" width="21.453125" customWidth="1"/>
    <col min="6149" max="6149" width="16.453125" customWidth="1"/>
    <col min="6150" max="6150" width="17.453125" customWidth="1"/>
    <col min="6151" max="6151" width="14" customWidth="1"/>
    <col min="6152" max="6152" width="13.54296875" customWidth="1"/>
    <col min="6153" max="6153" width="12.26953125" customWidth="1"/>
    <col min="6154" max="6154" width="12.1796875" customWidth="1"/>
    <col min="6155" max="6155" width="12.26953125" bestFit="1" customWidth="1"/>
    <col min="6161" max="6161" width="10.54296875" bestFit="1" customWidth="1"/>
    <col min="6162" max="6162" width="16.7265625" customWidth="1"/>
    <col min="6163" max="6163" width="27.7265625" customWidth="1"/>
    <col min="6164" max="6164" width="26" bestFit="1" customWidth="1"/>
    <col min="6404" max="6404" width="21.453125" customWidth="1"/>
    <col min="6405" max="6405" width="16.453125" customWidth="1"/>
    <col min="6406" max="6406" width="17.453125" customWidth="1"/>
    <col min="6407" max="6407" width="14" customWidth="1"/>
    <col min="6408" max="6408" width="13.54296875" customWidth="1"/>
    <col min="6409" max="6409" width="12.26953125" customWidth="1"/>
    <col min="6410" max="6410" width="12.1796875" customWidth="1"/>
    <col min="6411" max="6411" width="12.26953125" bestFit="1" customWidth="1"/>
    <col min="6417" max="6417" width="10.54296875" bestFit="1" customWidth="1"/>
    <col min="6418" max="6418" width="16.7265625" customWidth="1"/>
    <col min="6419" max="6419" width="27.7265625" customWidth="1"/>
    <col min="6420" max="6420" width="26" bestFit="1" customWidth="1"/>
    <col min="6660" max="6660" width="21.453125" customWidth="1"/>
    <col min="6661" max="6661" width="16.453125" customWidth="1"/>
    <col min="6662" max="6662" width="17.453125" customWidth="1"/>
    <col min="6663" max="6663" width="14" customWidth="1"/>
    <col min="6664" max="6664" width="13.54296875" customWidth="1"/>
    <col min="6665" max="6665" width="12.26953125" customWidth="1"/>
    <col min="6666" max="6666" width="12.1796875" customWidth="1"/>
    <col min="6667" max="6667" width="12.26953125" bestFit="1" customWidth="1"/>
    <col min="6673" max="6673" width="10.54296875" bestFit="1" customWidth="1"/>
    <col min="6674" max="6674" width="16.7265625" customWidth="1"/>
    <col min="6675" max="6675" width="27.7265625" customWidth="1"/>
    <col min="6676" max="6676" width="26" bestFit="1" customWidth="1"/>
    <col min="6916" max="6916" width="21.453125" customWidth="1"/>
    <col min="6917" max="6917" width="16.453125" customWidth="1"/>
    <col min="6918" max="6918" width="17.453125" customWidth="1"/>
    <col min="6919" max="6919" width="14" customWidth="1"/>
    <col min="6920" max="6920" width="13.54296875" customWidth="1"/>
    <col min="6921" max="6921" width="12.26953125" customWidth="1"/>
    <col min="6922" max="6922" width="12.1796875" customWidth="1"/>
    <col min="6923" max="6923" width="12.26953125" bestFit="1" customWidth="1"/>
    <col min="6929" max="6929" width="10.54296875" bestFit="1" customWidth="1"/>
    <col min="6930" max="6930" width="16.7265625" customWidth="1"/>
    <col min="6931" max="6931" width="27.7265625" customWidth="1"/>
    <col min="6932" max="6932" width="26" bestFit="1" customWidth="1"/>
    <col min="7172" max="7172" width="21.453125" customWidth="1"/>
    <col min="7173" max="7173" width="16.453125" customWidth="1"/>
    <col min="7174" max="7174" width="17.453125" customWidth="1"/>
    <col min="7175" max="7175" width="14" customWidth="1"/>
    <col min="7176" max="7176" width="13.54296875" customWidth="1"/>
    <col min="7177" max="7177" width="12.26953125" customWidth="1"/>
    <col min="7178" max="7178" width="12.1796875" customWidth="1"/>
    <col min="7179" max="7179" width="12.26953125" bestFit="1" customWidth="1"/>
    <col min="7185" max="7185" width="10.54296875" bestFit="1" customWidth="1"/>
    <col min="7186" max="7186" width="16.7265625" customWidth="1"/>
    <col min="7187" max="7187" width="27.7265625" customWidth="1"/>
    <col min="7188" max="7188" width="26" bestFit="1" customWidth="1"/>
    <col min="7428" max="7428" width="21.453125" customWidth="1"/>
    <col min="7429" max="7429" width="16.453125" customWidth="1"/>
    <col min="7430" max="7430" width="17.453125" customWidth="1"/>
    <col min="7431" max="7431" width="14" customWidth="1"/>
    <col min="7432" max="7432" width="13.54296875" customWidth="1"/>
    <col min="7433" max="7433" width="12.26953125" customWidth="1"/>
    <col min="7434" max="7434" width="12.1796875" customWidth="1"/>
    <col min="7435" max="7435" width="12.26953125" bestFit="1" customWidth="1"/>
    <col min="7441" max="7441" width="10.54296875" bestFit="1" customWidth="1"/>
    <col min="7442" max="7442" width="16.7265625" customWidth="1"/>
    <col min="7443" max="7443" width="27.7265625" customWidth="1"/>
    <col min="7444" max="7444" width="26" bestFit="1" customWidth="1"/>
    <col min="7684" max="7684" width="21.453125" customWidth="1"/>
    <col min="7685" max="7685" width="16.453125" customWidth="1"/>
    <col min="7686" max="7686" width="17.453125" customWidth="1"/>
    <col min="7687" max="7687" width="14" customWidth="1"/>
    <col min="7688" max="7688" width="13.54296875" customWidth="1"/>
    <col min="7689" max="7689" width="12.26953125" customWidth="1"/>
    <col min="7690" max="7690" width="12.1796875" customWidth="1"/>
    <col min="7691" max="7691" width="12.26953125" bestFit="1" customWidth="1"/>
    <col min="7697" max="7697" width="10.54296875" bestFit="1" customWidth="1"/>
    <col min="7698" max="7698" width="16.7265625" customWidth="1"/>
    <col min="7699" max="7699" width="27.7265625" customWidth="1"/>
    <col min="7700" max="7700" width="26" bestFit="1" customWidth="1"/>
    <col min="7940" max="7940" width="21.453125" customWidth="1"/>
    <col min="7941" max="7941" width="16.453125" customWidth="1"/>
    <col min="7942" max="7942" width="17.453125" customWidth="1"/>
    <col min="7943" max="7943" width="14" customWidth="1"/>
    <col min="7944" max="7944" width="13.54296875" customWidth="1"/>
    <col min="7945" max="7945" width="12.26953125" customWidth="1"/>
    <col min="7946" max="7946" width="12.1796875" customWidth="1"/>
    <col min="7947" max="7947" width="12.26953125" bestFit="1" customWidth="1"/>
    <col min="7953" max="7953" width="10.54296875" bestFit="1" customWidth="1"/>
    <col min="7954" max="7954" width="16.7265625" customWidth="1"/>
    <col min="7955" max="7955" width="27.7265625" customWidth="1"/>
    <col min="7956" max="7956" width="26" bestFit="1" customWidth="1"/>
    <col min="8196" max="8196" width="21.453125" customWidth="1"/>
    <col min="8197" max="8197" width="16.453125" customWidth="1"/>
    <col min="8198" max="8198" width="17.453125" customWidth="1"/>
    <col min="8199" max="8199" width="14" customWidth="1"/>
    <col min="8200" max="8200" width="13.54296875" customWidth="1"/>
    <col min="8201" max="8201" width="12.26953125" customWidth="1"/>
    <col min="8202" max="8202" width="12.1796875" customWidth="1"/>
    <col min="8203" max="8203" width="12.26953125" bestFit="1" customWidth="1"/>
    <col min="8209" max="8209" width="10.54296875" bestFit="1" customWidth="1"/>
    <col min="8210" max="8210" width="16.7265625" customWidth="1"/>
    <col min="8211" max="8211" width="27.7265625" customWidth="1"/>
    <col min="8212" max="8212" width="26" bestFit="1" customWidth="1"/>
    <col min="8452" max="8452" width="21.453125" customWidth="1"/>
    <col min="8453" max="8453" width="16.453125" customWidth="1"/>
    <col min="8454" max="8454" width="17.453125" customWidth="1"/>
    <col min="8455" max="8455" width="14" customWidth="1"/>
    <col min="8456" max="8456" width="13.54296875" customWidth="1"/>
    <col min="8457" max="8457" width="12.26953125" customWidth="1"/>
    <col min="8458" max="8458" width="12.1796875" customWidth="1"/>
    <col min="8459" max="8459" width="12.26953125" bestFit="1" customWidth="1"/>
    <col min="8465" max="8465" width="10.54296875" bestFit="1" customWidth="1"/>
    <col min="8466" max="8466" width="16.7265625" customWidth="1"/>
    <col min="8467" max="8467" width="27.7265625" customWidth="1"/>
    <col min="8468" max="8468" width="26" bestFit="1" customWidth="1"/>
    <col min="8708" max="8708" width="21.453125" customWidth="1"/>
    <col min="8709" max="8709" width="16.453125" customWidth="1"/>
    <col min="8710" max="8710" width="17.453125" customWidth="1"/>
    <col min="8711" max="8711" width="14" customWidth="1"/>
    <col min="8712" max="8712" width="13.54296875" customWidth="1"/>
    <col min="8713" max="8713" width="12.26953125" customWidth="1"/>
    <col min="8714" max="8714" width="12.1796875" customWidth="1"/>
    <col min="8715" max="8715" width="12.26953125" bestFit="1" customWidth="1"/>
    <col min="8721" max="8721" width="10.54296875" bestFit="1" customWidth="1"/>
    <col min="8722" max="8722" width="16.7265625" customWidth="1"/>
    <col min="8723" max="8723" width="27.7265625" customWidth="1"/>
    <col min="8724" max="8724" width="26" bestFit="1" customWidth="1"/>
    <col min="8964" max="8964" width="21.453125" customWidth="1"/>
    <col min="8965" max="8965" width="16.453125" customWidth="1"/>
    <col min="8966" max="8966" width="17.453125" customWidth="1"/>
    <col min="8967" max="8967" width="14" customWidth="1"/>
    <col min="8968" max="8968" width="13.54296875" customWidth="1"/>
    <col min="8969" max="8969" width="12.26953125" customWidth="1"/>
    <col min="8970" max="8970" width="12.1796875" customWidth="1"/>
    <col min="8971" max="8971" width="12.26953125" bestFit="1" customWidth="1"/>
    <col min="8977" max="8977" width="10.54296875" bestFit="1" customWidth="1"/>
    <col min="8978" max="8978" width="16.7265625" customWidth="1"/>
    <col min="8979" max="8979" width="27.7265625" customWidth="1"/>
    <col min="8980" max="8980" width="26" bestFit="1" customWidth="1"/>
    <col min="9220" max="9220" width="21.453125" customWidth="1"/>
    <col min="9221" max="9221" width="16.453125" customWidth="1"/>
    <col min="9222" max="9222" width="17.453125" customWidth="1"/>
    <col min="9223" max="9223" width="14" customWidth="1"/>
    <col min="9224" max="9224" width="13.54296875" customWidth="1"/>
    <col min="9225" max="9225" width="12.26953125" customWidth="1"/>
    <col min="9226" max="9226" width="12.1796875" customWidth="1"/>
    <col min="9227" max="9227" width="12.26953125" bestFit="1" customWidth="1"/>
    <col min="9233" max="9233" width="10.54296875" bestFit="1" customWidth="1"/>
    <col min="9234" max="9234" width="16.7265625" customWidth="1"/>
    <col min="9235" max="9235" width="27.7265625" customWidth="1"/>
    <col min="9236" max="9236" width="26" bestFit="1" customWidth="1"/>
    <col min="9476" max="9476" width="21.453125" customWidth="1"/>
    <col min="9477" max="9477" width="16.453125" customWidth="1"/>
    <col min="9478" max="9478" width="17.453125" customWidth="1"/>
    <col min="9479" max="9479" width="14" customWidth="1"/>
    <col min="9480" max="9480" width="13.54296875" customWidth="1"/>
    <col min="9481" max="9481" width="12.26953125" customWidth="1"/>
    <col min="9482" max="9482" width="12.1796875" customWidth="1"/>
    <col min="9483" max="9483" width="12.26953125" bestFit="1" customWidth="1"/>
    <col min="9489" max="9489" width="10.54296875" bestFit="1" customWidth="1"/>
    <col min="9490" max="9490" width="16.7265625" customWidth="1"/>
    <col min="9491" max="9491" width="27.7265625" customWidth="1"/>
    <col min="9492" max="9492" width="26" bestFit="1" customWidth="1"/>
    <col min="9732" max="9732" width="21.453125" customWidth="1"/>
    <col min="9733" max="9733" width="16.453125" customWidth="1"/>
    <col min="9734" max="9734" width="17.453125" customWidth="1"/>
    <col min="9735" max="9735" width="14" customWidth="1"/>
    <col min="9736" max="9736" width="13.54296875" customWidth="1"/>
    <col min="9737" max="9737" width="12.26953125" customWidth="1"/>
    <col min="9738" max="9738" width="12.1796875" customWidth="1"/>
    <col min="9739" max="9739" width="12.26953125" bestFit="1" customWidth="1"/>
    <col min="9745" max="9745" width="10.54296875" bestFit="1" customWidth="1"/>
    <col min="9746" max="9746" width="16.7265625" customWidth="1"/>
    <col min="9747" max="9747" width="27.7265625" customWidth="1"/>
    <col min="9748" max="9748" width="26" bestFit="1" customWidth="1"/>
    <col min="9988" max="9988" width="21.453125" customWidth="1"/>
    <col min="9989" max="9989" width="16.453125" customWidth="1"/>
    <col min="9990" max="9990" width="17.453125" customWidth="1"/>
    <col min="9991" max="9991" width="14" customWidth="1"/>
    <col min="9992" max="9992" width="13.54296875" customWidth="1"/>
    <col min="9993" max="9993" width="12.26953125" customWidth="1"/>
    <col min="9994" max="9994" width="12.1796875" customWidth="1"/>
    <col min="9995" max="9995" width="12.26953125" bestFit="1" customWidth="1"/>
    <col min="10001" max="10001" width="10.54296875" bestFit="1" customWidth="1"/>
    <col min="10002" max="10002" width="16.7265625" customWidth="1"/>
    <col min="10003" max="10003" width="27.7265625" customWidth="1"/>
    <col min="10004" max="10004" width="26" bestFit="1" customWidth="1"/>
    <col min="10244" max="10244" width="21.453125" customWidth="1"/>
    <col min="10245" max="10245" width="16.453125" customWidth="1"/>
    <col min="10246" max="10246" width="17.453125" customWidth="1"/>
    <col min="10247" max="10247" width="14" customWidth="1"/>
    <col min="10248" max="10248" width="13.54296875" customWidth="1"/>
    <col min="10249" max="10249" width="12.26953125" customWidth="1"/>
    <col min="10250" max="10250" width="12.1796875" customWidth="1"/>
    <col min="10251" max="10251" width="12.26953125" bestFit="1" customWidth="1"/>
    <col min="10257" max="10257" width="10.54296875" bestFit="1" customWidth="1"/>
    <col min="10258" max="10258" width="16.7265625" customWidth="1"/>
    <col min="10259" max="10259" width="27.7265625" customWidth="1"/>
    <col min="10260" max="10260" width="26" bestFit="1" customWidth="1"/>
    <col min="10500" max="10500" width="21.453125" customWidth="1"/>
    <col min="10501" max="10501" width="16.453125" customWidth="1"/>
    <col min="10502" max="10502" width="17.453125" customWidth="1"/>
    <col min="10503" max="10503" width="14" customWidth="1"/>
    <col min="10504" max="10504" width="13.54296875" customWidth="1"/>
    <col min="10505" max="10505" width="12.26953125" customWidth="1"/>
    <col min="10506" max="10506" width="12.1796875" customWidth="1"/>
    <col min="10507" max="10507" width="12.26953125" bestFit="1" customWidth="1"/>
    <col min="10513" max="10513" width="10.54296875" bestFit="1" customWidth="1"/>
    <col min="10514" max="10514" width="16.7265625" customWidth="1"/>
    <col min="10515" max="10515" width="27.7265625" customWidth="1"/>
    <col min="10516" max="10516" width="26" bestFit="1" customWidth="1"/>
    <col min="10756" max="10756" width="21.453125" customWidth="1"/>
    <col min="10757" max="10757" width="16.453125" customWidth="1"/>
    <col min="10758" max="10758" width="17.453125" customWidth="1"/>
    <col min="10759" max="10759" width="14" customWidth="1"/>
    <col min="10760" max="10760" width="13.54296875" customWidth="1"/>
    <col min="10761" max="10761" width="12.26953125" customWidth="1"/>
    <col min="10762" max="10762" width="12.1796875" customWidth="1"/>
    <col min="10763" max="10763" width="12.26953125" bestFit="1" customWidth="1"/>
    <col min="10769" max="10769" width="10.54296875" bestFit="1" customWidth="1"/>
    <col min="10770" max="10770" width="16.7265625" customWidth="1"/>
    <col min="10771" max="10771" width="27.7265625" customWidth="1"/>
    <col min="10772" max="10772" width="26" bestFit="1" customWidth="1"/>
    <col min="11012" max="11012" width="21.453125" customWidth="1"/>
    <col min="11013" max="11013" width="16.453125" customWidth="1"/>
    <col min="11014" max="11014" width="17.453125" customWidth="1"/>
    <col min="11015" max="11015" width="14" customWidth="1"/>
    <col min="11016" max="11016" width="13.54296875" customWidth="1"/>
    <col min="11017" max="11017" width="12.26953125" customWidth="1"/>
    <col min="11018" max="11018" width="12.1796875" customWidth="1"/>
    <col min="11019" max="11019" width="12.26953125" bestFit="1" customWidth="1"/>
    <col min="11025" max="11025" width="10.54296875" bestFit="1" customWidth="1"/>
    <col min="11026" max="11026" width="16.7265625" customWidth="1"/>
    <col min="11027" max="11027" width="27.7265625" customWidth="1"/>
    <col min="11028" max="11028" width="26" bestFit="1" customWidth="1"/>
    <col min="11268" max="11268" width="21.453125" customWidth="1"/>
    <col min="11269" max="11269" width="16.453125" customWidth="1"/>
    <col min="11270" max="11270" width="17.453125" customWidth="1"/>
    <col min="11271" max="11271" width="14" customWidth="1"/>
    <col min="11272" max="11272" width="13.54296875" customWidth="1"/>
    <col min="11273" max="11273" width="12.26953125" customWidth="1"/>
    <col min="11274" max="11274" width="12.1796875" customWidth="1"/>
    <col min="11275" max="11275" width="12.26953125" bestFit="1" customWidth="1"/>
    <col min="11281" max="11281" width="10.54296875" bestFit="1" customWidth="1"/>
    <col min="11282" max="11282" width="16.7265625" customWidth="1"/>
    <col min="11283" max="11283" width="27.7265625" customWidth="1"/>
    <col min="11284" max="11284" width="26" bestFit="1" customWidth="1"/>
    <col min="11524" max="11524" width="21.453125" customWidth="1"/>
    <col min="11525" max="11525" width="16.453125" customWidth="1"/>
    <col min="11526" max="11526" width="17.453125" customWidth="1"/>
    <col min="11527" max="11527" width="14" customWidth="1"/>
    <col min="11528" max="11528" width="13.54296875" customWidth="1"/>
    <col min="11529" max="11529" width="12.26953125" customWidth="1"/>
    <col min="11530" max="11530" width="12.1796875" customWidth="1"/>
    <col min="11531" max="11531" width="12.26953125" bestFit="1" customWidth="1"/>
    <col min="11537" max="11537" width="10.54296875" bestFit="1" customWidth="1"/>
    <col min="11538" max="11538" width="16.7265625" customWidth="1"/>
    <col min="11539" max="11539" width="27.7265625" customWidth="1"/>
    <col min="11540" max="11540" width="26" bestFit="1" customWidth="1"/>
    <col min="11780" max="11780" width="21.453125" customWidth="1"/>
    <col min="11781" max="11781" width="16.453125" customWidth="1"/>
    <col min="11782" max="11782" width="17.453125" customWidth="1"/>
    <col min="11783" max="11783" width="14" customWidth="1"/>
    <col min="11784" max="11784" width="13.54296875" customWidth="1"/>
    <col min="11785" max="11785" width="12.26953125" customWidth="1"/>
    <col min="11786" max="11786" width="12.1796875" customWidth="1"/>
    <col min="11787" max="11787" width="12.26953125" bestFit="1" customWidth="1"/>
    <col min="11793" max="11793" width="10.54296875" bestFit="1" customWidth="1"/>
    <col min="11794" max="11794" width="16.7265625" customWidth="1"/>
    <col min="11795" max="11795" width="27.7265625" customWidth="1"/>
    <col min="11796" max="11796" width="26" bestFit="1" customWidth="1"/>
    <col min="12036" max="12036" width="21.453125" customWidth="1"/>
    <col min="12037" max="12037" width="16.453125" customWidth="1"/>
    <col min="12038" max="12038" width="17.453125" customWidth="1"/>
    <col min="12039" max="12039" width="14" customWidth="1"/>
    <col min="12040" max="12040" width="13.54296875" customWidth="1"/>
    <col min="12041" max="12041" width="12.26953125" customWidth="1"/>
    <col min="12042" max="12042" width="12.1796875" customWidth="1"/>
    <col min="12043" max="12043" width="12.26953125" bestFit="1" customWidth="1"/>
    <col min="12049" max="12049" width="10.54296875" bestFit="1" customWidth="1"/>
    <col min="12050" max="12050" width="16.7265625" customWidth="1"/>
    <col min="12051" max="12051" width="27.7265625" customWidth="1"/>
    <col min="12052" max="12052" width="26" bestFit="1" customWidth="1"/>
    <col min="12292" max="12292" width="21.453125" customWidth="1"/>
    <col min="12293" max="12293" width="16.453125" customWidth="1"/>
    <col min="12294" max="12294" width="17.453125" customWidth="1"/>
    <col min="12295" max="12295" width="14" customWidth="1"/>
    <col min="12296" max="12296" width="13.54296875" customWidth="1"/>
    <col min="12297" max="12297" width="12.26953125" customWidth="1"/>
    <col min="12298" max="12298" width="12.1796875" customWidth="1"/>
    <col min="12299" max="12299" width="12.26953125" bestFit="1" customWidth="1"/>
    <col min="12305" max="12305" width="10.54296875" bestFit="1" customWidth="1"/>
    <col min="12306" max="12306" width="16.7265625" customWidth="1"/>
    <col min="12307" max="12307" width="27.7265625" customWidth="1"/>
    <col min="12308" max="12308" width="26" bestFit="1" customWidth="1"/>
    <col min="12548" max="12548" width="21.453125" customWidth="1"/>
    <col min="12549" max="12549" width="16.453125" customWidth="1"/>
    <col min="12550" max="12550" width="17.453125" customWidth="1"/>
    <col min="12551" max="12551" width="14" customWidth="1"/>
    <col min="12552" max="12552" width="13.54296875" customWidth="1"/>
    <col min="12553" max="12553" width="12.26953125" customWidth="1"/>
    <col min="12554" max="12554" width="12.1796875" customWidth="1"/>
    <col min="12555" max="12555" width="12.26953125" bestFit="1" customWidth="1"/>
    <col min="12561" max="12561" width="10.54296875" bestFit="1" customWidth="1"/>
    <col min="12562" max="12562" width="16.7265625" customWidth="1"/>
    <col min="12563" max="12563" width="27.7265625" customWidth="1"/>
    <col min="12564" max="12564" width="26" bestFit="1" customWidth="1"/>
    <col min="12804" max="12804" width="21.453125" customWidth="1"/>
    <col min="12805" max="12805" width="16.453125" customWidth="1"/>
    <col min="12806" max="12806" width="17.453125" customWidth="1"/>
    <col min="12807" max="12807" width="14" customWidth="1"/>
    <col min="12808" max="12808" width="13.54296875" customWidth="1"/>
    <col min="12809" max="12809" width="12.26953125" customWidth="1"/>
    <col min="12810" max="12810" width="12.1796875" customWidth="1"/>
    <col min="12811" max="12811" width="12.26953125" bestFit="1" customWidth="1"/>
    <col min="12817" max="12817" width="10.54296875" bestFit="1" customWidth="1"/>
    <col min="12818" max="12818" width="16.7265625" customWidth="1"/>
    <col min="12819" max="12819" width="27.7265625" customWidth="1"/>
    <col min="12820" max="12820" width="26" bestFit="1" customWidth="1"/>
    <col min="13060" max="13060" width="21.453125" customWidth="1"/>
    <col min="13061" max="13061" width="16.453125" customWidth="1"/>
    <col min="13062" max="13062" width="17.453125" customWidth="1"/>
    <col min="13063" max="13063" width="14" customWidth="1"/>
    <col min="13064" max="13064" width="13.54296875" customWidth="1"/>
    <col min="13065" max="13065" width="12.26953125" customWidth="1"/>
    <col min="13066" max="13066" width="12.1796875" customWidth="1"/>
    <col min="13067" max="13067" width="12.26953125" bestFit="1" customWidth="1"/>
    <col min="13073" max="13073" width="10.54296875" bestFit="1" customWidth="1"/>
    <col min="13074" max="13074" width="16.7265625" customWidth="1"/>
    <col min="13075" max="13075" width="27.7265625" customWidth="1"/>
    <col min="13076" max="13076" width="26" bestFit="1" customWidth="1"/>
    <col min="13316" max="13316" width="21.453125" customWidth="1"/>
    <col min="13317" max="13317" width="16.453125" customWidth="1"/>
    <col min="13318" max="13318" width="17.453125" customWidth="1"/>
    <col min="13319" max="13319" width="14" customWidth="1"/>
    <col min="13320" max="13320" width="13.54296875" customWidth="1"/>
    <col min="13321" max="13321" width="12.26953125" customWidth="1"/>
    <col min="13322" max="13322" width="12.1796875" customWidth="1"/>
    <col min="13323" max="13323" width="12.26953125" bestFit="1" customWidth="1"/>
    <col min="13329" max="13329" width="10.54296875" bestFit="1" customWidth="1"/>
    <col min="13330" max="13330" width="16.7265625" customWidth="1"/>
    <col min="13331" max="13331" width="27.7265625" customWidth="1"/>
    <col min="13332" max="13332" width="26" bestFit="1" customWidth="1"/>
    <col min="13572" max="13572" width="21.453125" customWidth="1"/>
    <col min="13573" max="13573" width="16.453125" customWidth="1"/>
    <col min="13574" max="13574" width="17.453125" customWidth="1"/>
    <col min="13575" max="13575" width="14" customWidth="1"/>
    <col min="13576" max="13576" width="13.54296875" customWidth="1"/>
    <col min="13577" max="13577" width="12.26953125" customWidth="1"/>
    <col min="13578" max="13578" width="12.1796875" customWidth="1"/>
    <col min="13579" max="13579" width="12.26953125" bestFit="1" customWidth="1"/>
    <col min="13585" max="13585" width="10.54296875" bestFit="1" customWidth="1"/>
    <col min="13586" max="13586" width="16.7265625" customWidth="1"/>
    <col min="13587" max="13587" width="27.7265625" customWidth="1"/>
    <col min="13588" max="13588" width="26" bestFit="1" customWidth="1"/>
    <col min="13828" max="13828" width="21.453125" customWidth="1"/>
    <col min="13829" max="13829" width="16.453125" customWidth="1"/>
    <col min="13830" max="13830" width="17.453125" customWidth="1"/>
    <col min="13831" max="13831" width="14" customWidth="1"/>
    <col min="13832" max="13832" width="13.54296875" customWidth="1"/>
    <col min="13833" max="13833" width="12.26953125" customWidth="1"/>
    <col min="13834" max="13834" width="12.1796875" customWidth="1"/>
    <col min="13835" max="13835" width="12.26953125" bestFit="1" customWidth="1"/>
    <col min="13841" max="13841" width="10.54296875" bestFit="1" customWidth="1"/>
    <col min="13842" max="13842" width="16.7265625" customWidth="1"/>
    <col min="13843" max="13843" width="27.7265625" customWidth="1"/>
    <col min="13844" max="13844" width="26" bestFit="1" customWidth="1"/>
    <col min="14084" max="14084" width="21.453125" customWidth="1"/>
    <col min="14085" max="14085" width="16.453125" customWidth="1"/>
    <col min="14086" max="14086" width="17.453125" customWidth="1"/>
    <col min="14087" max="14087" width="14" customWidth="1"/>
    <col min="14088" max="14088" width="13.54296875" customWidth="1"/>
    <col min="14089" max="14089" width="12.26953125" customWidth="1"/>
    <col min="14090" max="14090" width="12.1796875" customWidth="1"/>
    <col min="14091" max="14091" width="12.26953125" bestFit="1" customWidth="1"/>
    <col min="14097" max="14097" width="10.54296875" bestFit="1" customWidth="1"/>
    <col min="14098" max="14098" width="16.7265625" customWidth="1"/>
    <col min="14099" max="14099" width="27.7265625" customWidth="1"/>
    <col min="14100" max="14100" width="26" bestFit="1" customWidth="1"/>
    <col min="14340" max="14340" width="21.453125" customWidth="1"/>
    <col min="14341" max="14341" width="16.453125" customWidth="1"/>
    <col min="14342" max="14342" width="17.453125" customWidth="1"/>
    <col min="14343" max="14343" width="14" customWidth="1"/>
    <col min="14344" max="14344" width="13.54296875" customWidth="1"/>
    <col min="14345" max="14345" width="12.26953125" customWidth="1"/>
    <col min="14346" max="14346" width="12.1796875" customWidth="1"/>
    <col min="14347" max="14347" width="12.26953125" bestFit="1" customWidth="1"/>
    <col min="14353" max="14353" width="10.54296875" bestFit="1" customWidth="1"/>
    <col min="14354" max="14354" width="16.7265625" customWidth="1"/>
    <col min="14355" max="14355" width="27.7265625" customWidth="1"/>
    <col min="14356" max="14356" width="26" bestFit="1" customWidth="1"/>
    <col min="14596" max="14596" width="21.453125" customWidth="1"/>
    <col min="14597" max="14597" width="16.453125" customWidth="1"/>
    <col min="14598" max="14598" width="17.453125" customWidth="1"/>
    <col min="14599" max="14599" width="14" customWidth="1"/>
    <col min="14600" max="14600" width="13.54296875" customWidth="1"/>
    <col min="14601" max="14601" width="12.26953125" customWidth="1"/>
    <col min="14602" max="14602" width="12.1796875" customWidth="1"/>
    <col min="14603" max="14603" width="12.26953125" bestFit="1" customWidth="1"/>
    <col min="14609" max="14609" width="10.54296875" bestFit="1" customWidth="1"/>
    <col min="14610" max="14610" width="16.7265625" customWidth="1"/>
    <col min="14611" max="14611" width="27.7265625" customWidth="1"/>
    <col min="14612" max="14612" width="26" bestFit="1" customWidth="1"/>
    <col min="14852" max="14852" width="21.453125" customWidth="1"/>
    <col min="14853" max="14853" width="16.453125" customWidth="1"/>
    <col min="14854" max="14854" width="17.453125" customWidth="1"/>
    <col min="14855" max="14855" width="14" customWidth="1"/>
    <col min="14856" max="14856" width="13.54296875" customWidth="1"/>
    <col min="14857" max="14857" width="12.26953125" customWidth="1"/>
    <col min="14858" max="14858" width="12.1796875" customWidth="1"/>
    <col min="14859" max="14859" width="12.26953125" bestFit="1" customWidth="1"/>
    <col min="14865" max="14865" width="10.54296875" bestFit="1" customWidth="1"/>
    <col min="14866" max="14866" width="16.7265625" customWidth="1"/>
    <col min="14867" max="14867" width="27.7265625" customWidth="1"/>
    <col min="14868" max="14868" width="26" bestFit="1" customWidth="1"/>
    <col min="15108" max="15108" width="21.453125" customWidth="1"/>
    <col min="15109" max="15109" width="16.453125" customWidth="1"/>
    <col min="15110" max="15110" width="17.453125" customWidth="1"/>
    <col min="15111" max="15111" width="14" customWidth="1"/>
    <col min="15112" max="15112" width="13.54296875" customWidth="1"/>
    <col min="15113" max="15113" width="12.26953125" customWidth="1"/>
    <col min="15114" max="15114" width="12.1796875" customWidth="1"/>
    <col min="15115" max="15115" width="12.26953125" bestFit="1" customWidth="1"/>
    <col min="15121" max="15121" width="10.54296875" bestFit="1" customWidth="1"/>
    <col min="15122" max="15122" width="16.7265625" customWidth="1"/>
    <col min="15123" max="15123" width="27.7265625" customWidth="1"/>
    <col min="15124" max="15124" width="26" bestFit="1" customWidth="1"/>
    <col min="15364" max="15364" width="21.453125" customWidth="1"/>
    <col min="15365" max="15365" width="16.453125" customWidth="1"/>
    <col min="15366" max="15366" width="17.453125" customWidth="1"/>
    <col min="15367" max="15367" width="14" customWidth="1"/>
    <col min="15368" max="15368" width="13.54296875" customWidth="1"/>
    <col min="15369" max="15369" width="12.26953125" customWidth="1"/>
    <col min="15370" max="15370" width="12.1796875" customWidth="1"/>
    <col min="15371" max="15371" width="12.26953125" bestFit="1" customWidth="1"/>
    <col min="15377" max="15377" width="10.54296875" bestFit="1" customWidth="1"/>
    <col min="15378" max="15378" width="16.7265625" customWidth="1"/>
    <col min="15379" max="15379" width="27.7265625" customWidth="1"/>
    <col min="15380" max="15380" width="26" bestFit="1" customWidth="1"/>
    <col min="15620" max="15620" width="21.453125" customWidth="1"/>
    <col min="15621" max="15621" width="16.453125" customWidth="1"/>
    <col min="15622" max="15622" width="17.453125" customWidth="1"/>
    <col min="15623" max="15623" width="14" customWidth="1"/>
    <col min="15624" max="15624" width="13.54296875" customWidth="1"/>
    <col min="15625" max="15625" width="12.26953125" customWidth="1"/>
    <col min="15626" max="15626" width="12.1796875" customWidth="1"/>
    <col min="15627" max="15627" width="12.26953125" bestFit="1" customWidth="1"/>
    <col min="15633" max="15633" width="10.54296875" bestFit="1" customWidth="1"/>
    <col min="15634" max="15634" width="16.7265625" customWidth="1"/>
    <col min="15635" max="15635" width="27.7265625" customWidth="1"/>
    <col min="15636" max="15636" width="26" bestFit="1" customWidth="1"/>
    <col min="15876" max="15876" width="21.453125" customWidth="1"/>
    <col min="15877" max="15877" width="16.453125" customWidth="1"/>
    <col min="15878" max="15878" width="17.453125" customWidth="1"/>
    <col min="15879" max="15879" width="14" customWidth="1"/>
    <col min="15880" max="15880" width="13.54296875" customWidth="1"/>
    <col min="15881" max="15881" width="12.26953125" customWidth="1"/>
    <col min="15882" max="15882" width="12.1796875" customWidth="1"/>
    <col min="15883" max="15883" width="12.26953125" bestFit="1" customWidth="1"/>
    <col min="15889" max="15889" width="10.54296875" bestFit="1" customWidth="1"/>
    <col min="15890" max="15890" width="16.7265625" customWidth="1"/>
    <col min="15891" max="15891" width="27.7265625" customWidth="1"/>
    <col min="15892" max="15892" width="26" bestFit="1" customWidth="1"/>
    <col min="16132" max="16132" width="21.453125" customWidth="1"/>
    <col min="16133" max="16133" width="16.453125" customWidth="1"/>
    <col min="16134" max="16134" width="17.453125" customWidth="1"/>
    <col min="16135" max="16135" width="14" customWidth="1"/>
    <col min="16136" max="16136" width="13.54296875" customWidth="1"/>
    <col min="16137" max="16137" width="12.26953125" customWidth="1"/>
    <col min="16138" max="16138" width="12.1796875" customWidth="1"/>
    <col min="16139" max="16139" width="12.26953125" bestFit="1" customWidth="1"/>
    <col min="16145" max="16145" width="10.54296875" bestFit="1" customWidth="1"/>
    <col min="16146" max="16146" width="16.7265625" customWidth="1"/>
    <col min="16147" max="16147" width="27.7265625" customWidth="1"/>
    <col min="16148" max="16148" width="26" bestFit="1" customWidth="1"/>
  </cols>
  <sheetData>
    <row r="1" spans="1:11">
      <c r="A1" s="283" t="s">
        <v>0</v>
      </c>
      <c r="B1" s="284"/>
      <c r="C1" s="284"/>
      <c r="D1" s="284"/>
      <c r="E1" s="284"/>
      <c r="F1" s="285"/>
      <c r="J1"/>
      <c r="K1"/>
    </row>
    <row r="2" spans="1:11">
      <c r="A2" s="54"/>
      <c r="B2" s="54"/>
      <c r="C2" s="54"/>
      <c r="D2" s="286" t="s">
        <v>1</v>
      </c>
      <c r="E2" s="286"/>
      <c r="F2" s="286"/>
      <c r="J2"/>
      <c r="K2"/>
    </row>
    <row r="3" spans="1:11" ht="15" thickBot="1">
      <c r="A3" s="1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6" t="s">
        <v>7</v>
      </c>
      <c r="J3"/>
      <c r="K3"/>
    </row>
    <row r="4" spans="1:11" ht="15" thickBot="1">
      <c r="A4" s="90" t="s">
        <v>9</v>
      </c>
      <c r="B4" s="40">
        <v>1359752.99</v>
      </c>
      <c r="C4" s="40">
        <v>435389.55</v>
      </c>
      <c r="D4" s="47">
        <v>31298</v>
      </c>
      <c r="E4" s="47">
        <v>3337</v>
      </c>
      <c r="F4" s="8">
        <f>D4+E4</f>
        <v>34635</v>
      </c>
      <c r="J4"/>
      <c r="K4"/>
    </row>
    <row r="5" spans="1:11" ht="15" thickBot="1">
      <c r="A5" s="90" t="s">
        <v>11</v>
      </c>
      <c r="B5" s="41">
        <v>3165647.58</v>
      </c>
      <c r="C5" s="62">
        <v>1729098.18</v>
      </c>
      <c r="D5" s="47">
        <v>120530</v>
      </c>
      <c r="E5" s="47">
        <v>8420</v>
      </c>
      <c r="F5" s="8">
        <f>D5+E5</f>
        <v>128950</v>
      </c>
      <c r="J5"/>
      <c r="K5"/>
    </row>
    <row r="6" spans="1:11" ht="15" thickBot="1">
      <c r="A6" s="90" t="s">
        <v>13</v>
      </c>
      <c r="B6" s="55">
        <v>1698493</v>
      </c>
      <c r="C6" s="47">
        <v>444450</v>
      </c>
      <c r="D6" s="47">
        <v>63622</v>
      </c>
      <c r="E6" s="47">
        <v>1107</v>
      </c>
      <c r="F6" s="8">
        <f t="shared" ref="F6:F57" si="0">D6+E6</f>
        <v>64729</v>
      </c>
      <c r="J6"/>
      <c r="K6"/>
    </row>
    <row r="7" spans="1:11" ht="16.5" customHeight="1" thickBot="1">
      <c r="A7" s="90" t="s">
        <v>82</v>
      </c>
      <c r="B7" s="55">
        <v>337061</v>
      </c>
      <c r="C7" s="40">
        <v>201465</v>
      </c>
      <c r="D7" s="47">
        <v>4359</v>
      </c>
      <c r="E7" s="31">
        <v>463</v>
      </c>
      <c r="F7" s="8">
        <f>D7+E7</f>
        <v>4822</v>
      </c>
      <c r="J7"/>
      <c r="K7"/>
    </row>
    <row r="8" spans="1:11" ht="15" thickBot="1">
      <c r="A8" s="90" t="s">
        <v>16</v>
      </c>
      <c r="B8" s="55">
        <v>6085</v>
      </c>
      <c r="C8" s="55">
        <v>338</v>
      </c>
      <c r="D8" s="32">
        <v>283</v>
      </c>
      <c r="E8" s="32">
        <v>62</v>
      </c>
      <c r="F8" s="8">
        <f>D8+E8</f>
        <v>345</v>
      </c>
      <c r="J8"/>
      <c r="K8"/>
    </row>
    <row r="9" spans="1:11" ht="15" thickBot="1">
      <c r="A9" s="90" t="s">
        <v>18</v>
      </c>
      <c r="B9" s="55">
        <v>4253</v>
      </c>
      <c r="C9" s="40">
        <v>0</v>
      </c>
      <c r="D9" s="31">
        <v>142</v>
      </c>
      <c r="E9" s="31">
        <v>0</v>
      </c>
      <c r="F9" s="8">
        <f>D9+E9</f>
        <v>142</v>
      </c>
      <c r="J9"/>
      <c r="K9"/>
    </row>
    <row r="10" spans="1:11" ht="15" thickBot="1">
      <c r="A10" s="92" t="s">
        <v>19</v>
      </c>
      <c r="B10" s="41">
        <v>2711.83</v>
      </c>
      <c r="C10" s="55">
        <v>4493</v>
      </c>
      <c r="D10" s="31">
        <v>32</v>
      </c>
      <c r="E10" s="31">
        <v>0</v>
      </c>
      <c r="F10" s="8">
        <f>D10+E10</f>
        <v>32</v>
      </c>
      <c r="J10"/>
      <c r="K10"/>
    </row>
    <row r="11" spans="1:11" ht="15" thickBot="1">
      <c r="A11" s="56" t="s">
        <v>22</v>
      </c>
      <c r="B11" s="57"/>
      <c r="C11" s="58"/>
      <c r="D11" s="59"/>
      <c r="E11" s="59"/>
      <c r="F11" s="81">
        <f>D11+E11</f>
        <v>0</v>
      </c>
      <c r="J11"/>
      <c r="K11"/>
    </row>
    <row r="12" spans="1:11" ht="15" thickBot="1">
      <c r="A12" s="90" t="s">
        <v>23</v>
      </c>
      <c r="B12" s="41">
        <v>87210.45</v>
      </c>
      <c r="C12" s="40">
        <v>70722.759999999995</v>
      </c>
      <c r="D12" s="32">
        <v>3381</v>
      </c>
      <c r="E12" s="31">
        <v>0</v>
      </c>
      <c r="F12" s="8">
        <f t="shared" si="0"/>
        <v>3381</v>
      </c>
      <c r="J12"/>
      <c r="K12"/>
    </row>
    <row r="13" spans="1:11" ht="15" thickBot="1">
      <c r="A13" s="90" t="s">
        <v>24</v>
      </c>
      <c r="B13" s="41">
        <v>9779.9500000000007</v>
      </c>
      <c r="C13" s="40">
        <v>1607.91</v>
      </c>
      <c r="D13" s="31">
        <v>210</v>
      </c>
      <c r="E13" s="31">
        <v>10</v>
      </c>
      <c r="F13" s="8">
        <f t="shared" si="0"/>
        <v>220</v>
      </c>
      <c r="J13"/>
      <c r="K13"/>
    </row>
    <row r="14" spans="1:11" ht="15" thickBot="1">
      <c r="A14" s="49" t="s">
        <v>25</v>
      </c>
      <c r="B14" s="50"/>
      <c r="C14" s="51"/>
      <c r="D14" s="52"/>
      <c r="E14" s="52"/>
      <c r="F14" s="8">
        <f t="shared" si="0"/>
        <v>0</v>
      </c>
      <c r="J14"/>
      <c r="K14"/>
    </row>
    <row r="15" spans="1:11" ht="15" thickBot="1">
      <c r="A15" s="90" t="s">
        <v>26</v>
      </c>
      <c r="B15" s="47">
        <v>4160</v>
      </c>
      <c r="C15" s="47">
        <v>800</v>
      </c>
      <c r="D15" s="31">
        <v>100</v>
      </c>
      <c r="E15" s="31">
        <v>40</v>
      </c>
      <c r="F15" s="82">
        <f t="shared" si="0"/>
        <v>140</v>
      </c>
      <c r="J15"/>
      <c r="K15"/>
    </row>
    <row r="16" spans="1:11" ht="15" thickBot="1">
      <c r="A16" s="90" t="s">
        <v>27</v>
      </c>
      <c r="B16" s="47">
        <v>3500</v>
      </c>
      <c r="C16" s="47">
        <v>1750</v>
      </c>
      <c r="D16" s="31">
        <v>350</v>
      </c>
      <c r="E16" s="31">
        <v>0</v>
      </c>
      <c r="F16" s="8">
        <f t="shared" si="0"/>
        <v>350</v>
      </c>
      <c r="J16"/>
      <c r="K16"/>
    </row>
    <row r="17" spans="1:11" ht="15" thickBot="1">
      <c r="A17" s="90" t="s">
        <v>66</v>
      </c>
      <c r="B17" s="40">
        <v>1984.41</v>
      </c>
      <c r="C17" s="47">
        <v>0</v>
      </c>
      <c r="D17" s="31">
        <v>391</v>
      </c>
      <c r="E17" s="31">
        <v>0</v>
      </c>
      <c r="F17" s="8">
        <f t="shared" si="0"/>
        <v>391</v>
      </c>
      <c r="J17"/>
      <c r="K17"/>
    </row>
    <row r="18" spans="1:11" ht="15" thickBot="1">
      <c r="A18" s="90" t="s">
        <v>28</v>
      </c>
      <c r="B18" s="55">
        <v>33548.32</v>
      </c>
      <c r="C18" s="47">
        <v>0</v>
      </c>
      <c r="D18" s="31">
        <v>871</v>
      </c>
      <c r="E18" s="31">
        <v>49</v>
      </c>
      <c r="F18" s="8">
        <f t="shared" si="0"/>
        <v>920</v>
      </c>
      <c r="J18"/>
      <c r="K18"/>
    </row>
    <row r="19" spans="1:11" ht="16.5" customHeight="1" thickBot="1">
      <c r="A19" s="90" t="s">
        <v>29</v>
      </c>
      <c r="B19" s="41">
        <v>5670.05</v>
      </c>
      <c r="C19" s="40">
        <v>0</v>
      </c>
      <c r="D19" s="31">
        <v>359</v>
      </c>
      <c r="E19" s="31">
        <v>0</v>
      </c>
      <c r="F19" s="8">
        <f t="shared" si="0"/>
        <v>359</v>
      </c>
      <c r="J19"/>
      <c r="K19"/>
    </row>
    <row r="20" spans="1:11" ht="15" thickBot="1">
      <c r="A20" s="90" t="s">
        <v>30</v>
      </c>
      <c r="B20" s="41">
        <v>22288.71</v>
      </c>
      <c r="C20" s="40">
        <v>0</v>
      </c>
      <c r="D20" s="32">
        <v>1112</v>
      </c>
      <c r="E20" s="31">
        <v>30</v>
      </c>
      <c r="F20" s="8">
        <f t="shared" si="0"/>
        <v>1142</v>
      </c>
      <c r="J20"/>
      <c r="K20"/>
    </row>
    <row r="21" spans="1:11" ht="15" thickBot="1">
      <c r="A21" s="90" t="s">
        <v>31</v>
      </c>
      <c r="B21" s="41">
        <v>1256.33</v>
      </c>
      <c r="C21" s="40">
        <v>0</v>
      </c>
      <c r="D21" s="31">
        <v>29</v>
      </c>
      <c r="E21" s="31">
        <v>0</v>
      </c>
      <c r="F21" s="8">
        <f t="shared" si="0"/>
        <v>29</v>
      </c>
      <c r="J21"/>
      <c r="K21"/>
    </row>
    <row r="22" spans="1:11" ht="15" thickBot="1">
      <c r="A22" s="90" t="s">
        <v>32</v>
      </c>
      <c r="B22" s="55">
        <v>17600</v>
      </c>
      <c r="C22" s="47">
        <v>5230</v>
      </c>
      <c r="D22" s="78">
        <v>920</v>
      </c>
      <c r="E22" s="78">
        <v>2</v>
      </c>
      <c r="F22" s="8">
        <f t="shared" si="0"/>
        <v>922</v>
      </c>
      <c r="J22"/>
      <c r="K22"/>
    </row>
    <row r="23" spans="1:11" ht="15" thickBot="1">
      <c r="A23" s="90" t="s">
        <v>33</v>
      </c>
      <c r="B23" s="55">
        <v>11666.4</v>
      </c>
      <c r="C23" s="40">
        <v>0</v>
      </c>
      <c r="D23" s="31">
        <v>737</v>
      </c>
      <c r="E23" s="31">
        <v>3</v>
      </c>
      <c r="F23" s="8">
        <f t="shared" si="0"/>
        <v>740</v>
      </c>
      <c r="J23"/>
      <c r="K23"/>
    </row>
    <row r="24" spans="1:11" ht="15" thickBot="1">
      <c r="A24" s="90" t="s">
        <v>34</v>
      </c>
      <c r="B24" s="41">
        <v>4754.8900000000003</v>
      </c>
      <c r="C24" s="47">
        <v>900</v>
      </c>
      <c r="D24" s="31">
        <v>359</v>
      </c>
      <c r="E24" s="31">
        <v>10</v>
      </c>
      <c r="F24" s="8">
        <f t="shared" si="0"/>
        <v>369</v>
      </c>
      <c r="J24"/>
      <c r="K24"/>
    </row>
    <row r="25" spans="1:11" ht="15" thickBot="1">
      <c r="A25" s="90" t="s">
        <v>35</v>
      </c>
      <c r="B25" s="55">
        <v>3090.74</v>
      </c>
      <c r="C25" s="47">
        <v>0</v>
      </c>
      <c r="D25" s="31">
        <v>185</v>
      </c>
      <c r="E25" s="31">
        <v>5</v>
      </c>
      <c r="F25" s="8">
        <f t="shared" si="0"/>
        <v>190</v>
      </c>
      <c r="J25"/>
      <c r="K25"/>
    </row>
    <row r="26" spans="1:11" ht="15" thickBot="1">
      <c r="A26" s="90" t="s">
        <v>36</v>
      </c>
      <c r="B26" s="55">
        <v>71553.22</v>
      </c>
      <c r="C26" s="47">
        <v>45073.05</v>
      </c>
      <c r="D26" s="31">
        <v>1180</v>
      </c>
      <c r="E26" s="31">
        <v>42</v>
      </c>
      <c r="F26" s="8">
        <f t="shared" si="0"/>
        <v>1222</v>
      </c>
      <c r="J26"/>
      <c r="K26"/>
    </row>
    <row r="27" spans="1:11" ht="15" thickBot="1">
      <c r="A27" s="89" t="s">
        <v>37</v>
      </c>
      <c r="B27" s="55">
        <v>18750</v>
      </c>
      <c r="C27" s="68">
        <v>3400</v>
      </c>
      <c r="D27" s="31">
        <v>660</v>
      </c>
      <c r="E27" s="31">
        <v>0</v>
      </c>
      <c r="F27" s="8">
        <f t="shared" si="0"/>
        <v>660</v>
      </c>
      <c r="J27"/>
      <c r="K27"/>
    </row>
    <row r="28" spans="1:11" ht="15" thickBot="1">
      <c r="A28" s="89" t="s">
        <v>38</v>
      </c>
      <c r="B28" s="41">
        <v>1600</v>
      </c>
      <c r="C28" s="40">
        <v>0</v>
      </c>
      <c r="D28" s="31">
        <v>200</v>
      </c>
      <c r="E28" s="31">
        <v>0</v>
      </c>
      <c r="F28" s="8">
        <f t="shared" si="0"/>
        <v>200</v>
      </c>
      <c r="J28"/>
      <c r="K28"/>
    </row>
    <row r="29" spans="1:11" ht="15" thickBot="1">
      <c r="A29" s="91" t="s">
        <v>39</v>
      </c>
      <c r="B29" s="41">
        <v>7535</v>
      </c>
      <c r="C29" s="47">
        <v>1200</v>
      </c>
      <c r="D29" s="31">
        <v>80</v>
      </c>
      <c r="E29" s="31">
        <v>25</v>
      </c>
      <c r="F29" s="8">
        <f t="shared" si="0"/>
        <v>105</v>
      </c>
      <c r="J29"/>
      <c r="K29"/>
    </row>
    <row r="30" spans="1:11" ht="15" thickBot="1">
      <c r="A30" s="90" t="s">
        <v>40</v>
      </c>
      <c r="B30" s="41">
        <v>6090</v>
      </c>
      <c r="C30" s="47">
        <v>0</v>
      </c>
      <c r="D30" s="31">
        <v>272</v>
      </c>
      <c r="E30" s="31">
        <v>0</v>
      </c>
      <c r="F30" s="8">
        <f>D30+E30</f>
        <v>272</v>
      </c>
      <c r="J30"/>
      <c r="K30"/>
    </row>
    <row r="31" spans="1:11" ht="15" thickBot="1">
      <c r="A31" s="90" t="s">
        <v>41</v>
      </c>
      <c r="B31" s="55">
        <v>4500</v>
      </c>
      <c r="C31" s="47">
        <v>15</v>
      </c>
      <c r="D31" s="31">
        <v>84</v>
      </c>
      <c r="E31" s="31">
        <v>114</v>
      </c>
      <c r="F31" s="8">
        <f t="shared" si="0"/>
        <v>198</v>
      </c>
      <c r="J31"/>
      <c r="K31"/>
    </row>
    <row r="32" spans="1:11" ht="15" thickBot="1">
      <c r="A32" s="90" t="s">
        <v>42</v>
      </c>
      <c r="B32" s="41">
        <v>1800</v>
      </c>
      <c r="C32" s="47">
        <v>400</v>
      </c>
      <c r="D32" s="31">
        <v>50</v>
      </c>
      <c r="E32" s="31">
        <v>0</v>
      </c>
      <c r="F32" s="8">
        <f t="shared" si="0"/>
        <v>50</v>
      </c>
      <c r="J32"/>
      <c r="K32"/>
    </row>
    <row r="33" spans="1:11" ht="15" thickBot="1">
      <c r="A33" s="90" t="s">
        <v>75</v>
      </c>
      <c r="B33" s="55">
        <v>24969</v>
      </c>
      <c r="C33" s="47">
        <v>5600</v>
      </c>
      <c r="D33" s="31">
        <v>1260</v>
      </c>
      <c r="E33" s="31">
        <v>0</v>
      </c>
      <c r="F33" s="8">
        <f t="shared" si="0"/>
        <v>1260</v>
      </c>
      <c r="J33"/>
      <c r="K33"/>
    </row>
    <row r="34" spans="1:11" ht="15" thickBot="1">
      <c r="A34" s="90" t="s">
        <v>44</v>
      </c>
      <c r="B34" s="40">
        <v>6075</v>
      </c>
      <c r="C34" s="40">
        <v>0</v>
      </c>
      <c r="D34" s="31">
        <v>135</v>
      </c>
      <c r="E34" s="31">
        <v>0</v>
      </c>
      <c r="F34" s="8">
        <f>D34+E34</f>
        <v>135</v>
      </c>
      <c r="J34"/>
      <c r="K34"/>
    </row>
    <row r="35" spans="1:11" ht="15" thickBot="1">
      <c r="A35" s="90" t="s">
        <v>45</v>
      </c>
      <c r="B35" s="41">
        <v>5088</v>
      </c>
      <c r="C35" s="40">
        <v>380</v>
      </c>
      <c r="D35" s="31">
        <v>168</v>
      </c>
      <c r="E35" s="31">
        <v>0</v>
      </c>
      <c r="F35" s="8">
        <f>D35+E35</f>
        <v>168</v>
      </c>
      <c r="J35"/>
      <c r="K35"/>
    </row>
    <row r="36" spans="1:11" ht="15" thickBot="1">
      <c r="A36" s="90" t="s">
        <v>76</v>
      </c>
      <c r="B36" s="55">
        <v>14906</v>
      </c>
      <c r="C36" s="47">
        <v>2030</v>
      </c>
      <c r="D36" s="31">
        <v>144</v>
      </c>
      <c r="E36" s="31">
        <v>24</v>
      </c>
      <c r="F36" s="8">
        <f>D36+E36</f>
        <v>168</v>
      </c>
      <c r="J36"/>
      <c r="K36"/>
    </row>
    <row r="37" spans="1:11" ht="15" thickBot="1">
      <c r="A37" s="90" t="s">
        <v>47</v>
      </c>
      <c r="B37" s="41">
        <v>37982.300000000003</v>
      </c>
      <c r="C37" s="40">
        <v>5902.01</v>
      </c>
      <c r="D37" s="31">
        <v>1305</v>
      </c>
      <c r="E37" s="31">
        <v>0</v>
      </c>
      <c r="F37" s="8">
        <f t="shared" si="0"/>
        <v>1305</v>
      </c>
      <c r="J37"/>
      <c r="K37"/>
    </row>
    <row r="38" spans="1:11" ht="15" thickBot="1">
      <c r="A38" s="91" t="s">
        <v>48</v>
      </c>
      <c r="B38" s="41">
        <v>4194</v>
      </c>
      <c r="C38" s="40">
        <v>0</v>
      </c>
      <c r="D38" s="31">
        <v>138</v>
      </c>
      <c r="E38" s="31">
        <v>1</v>
      </c>
      <c r="F38" s="8">
        <f>D38+E38</f>
        <v>139</v>
      </c>
      <c r="J38"/>
      <c r="K38"/>
    </row>
    <row r="39" spans="1:11" ht="15" thickBot="1">
      <c r="A39" s="90" t="s">
        <v>49</v>
      </c>
      <c r="B39" s="41">
        <v>58874.99</v>
      </c>
      <c r="C39" s="40">
        <v>21562.01</v>
      </c>
      <c r="D39" s="31">
        <v>1935</v>
      </c>
      <c r="E39" s="31">
        <v>14</v>
      </c>
      <c r="F39" s="8">
        <f t="shared" si="0"/>
        <v>1949</v>
      </c>
      <c r="G39" s="80"/>
    </row>
    <row r="40" spans="1:11" ht="15" thickBot="1">
      <c r="A40" s="90" t="s">
        <v>50</v>
      </c>
      <c r="B40" s="41">
        <v>12960.17</v>
      </c>
      <c r="C40" s="40">
        <v>0</v>
      </c>
      <c r="D40" s="31">
        <v>445</v>
      </c>
      <c r="E40" s="31">
        <v>0</v>
      </c>
      <c r="F40" s="8">
        <f t="shared" si="0"/>
        <v>445</v>
      </c>
      <c r="G40" s="80"/>
    </row>
    <row r="41" spans="1:11" ht="15" thickBot="1">
      <c r="A41" s="90" t="s">
        <v>51</v>
      </c>
      <c r="B41" s="84">
        <v>1780</v>
      </c>
      <c r="C41" s="47">
        <v>2800</v>
      </c>
      <c r="D41" s="31">
        <v>270</v>
      </c>
      <c r="E41" s="31">
        <v>145</v>
      </c>
      <c r="F41" s="8">
        <f t="shared" si="0"/>
        <v>415</v>
      </c>
      <c r="G41" s="80"/>
    </row>
    <row r="42" spans="1:11" ht="15" thickBot="1">
      <c r="A42" s="90" t="s">
        <v>52</v>
      </c>
      <c r="B42" s="41">
        <v>7556</v>
      </c>
      <c r="C42" s="40">
        <v>0</v>
      </c>
      <c r="D42" s="31">
        <v>130</v>
      </c>
      <c r="E42" s="31">
        <v>63</v>
      </c>
      <c r="F42" s="8">
        <f t="shared" si="0"/>
        <v>193</v>
      </c>
      <c r="G42" s="80"/>
      <c r="H42" s="17"/>
    </row>
    <row r="43" spans="1:11" ht="15" thickBot="1">
      <c r="A43" s="89" t="s">
        <v>53</v>
      </c>
      <c r="B43" s="42">
        <v>22245.759999999998</v>
      </c>
      <c r="C43" s="47">
        <v>5290</v>
      </c>
      <c r="D43" s="33">
        <v>1750</v>
      </c>
      <c r="E43" s="33">
        <v>0</v>
      </c>
      <c r="F43" s="8">
        <f t="shared" si="0"/>
        <v>1750</v>
      </c>
      <c r="G43" s="80"/>
    </row>
    <row r="44" spans="1:11" ht="15" thickBot="1">
      <c r="A44" s="90" t="s">
        <v>54</v>
      </c>
      <c r="B44" s="55">
        <v>151685.34</v>
      </c>
      <c r="C44" s="47">
        <v>87000</v>
      </c>
      <c r="D44" s="47">
        <v>6190</v>
      </c>
      <c r="E44" s="31">
        <v>0</v>
      </c>
      <c r="F44" s="8">
        <f t="shared" si="0"/>
        <v>6190</v>
      </c>
      <c r="G44" s="80"/>
    </row>
    <row r="45" spans="1:11" ht="15" thickBot="1">
      <c r="A45" s="90" t="s">
        <v>55</v>
      </c>
      <c r="B45" s="41">
        <v>7737</v>
      </c>
      <c r="C45" s="40">
        <v>0</v>
      </c>
      <c r="D45" s="31">
        <v>263</v>
      </c>
      <c r="E45" s="31">
        <v>0</v>
      </c>
      <c r="F45" s="8">
        <f t="shared" si="0"/>
        <v>263</v>
      </c>
      <c r="G45" s="80"/>
    </row>
    <row r="46" spans="1:11" ht="15" thickBot="1">
      <c r="A46" s="89" t="s">
        <v>61</v>
      </c>
      <c r="B46" s="55">
        <v>1800</v>
      </c>
      <c r="C46" s="55">
        <v>0</v>
      </c>
      <c r="D46" s="32">
        <v>18</v>
      </c>
      <c r="E46" s="32">
        <v>9</v>
      </c>
      <c r="F46" s="8">
        <f>D46+E46</f>
        <v>27</v>
      </c>
      <c r="G46" s="80"/>
    </row>
    <row r="47" spans="1:11" ht="15" thickBot="1">
      <c r="A47" s="89" t="s">
        <v>68</v>
      </c>
      <c r="B47" s="55">
        <v>9262</v>
      </c>
      <c r="C47" s="47">
        <v>3150</v>
      </c>
      <c r="D47" s="31">
        <v>183</v>
      </c>
      <c r="E47" s="31">
        <v>10</v>
      </c>
      <c r="F47" s="8">
        <f>D47+E47</f>
        <v>193</v>
      </c>
      <c r="G47" s="80"/>
    </row>
    <row r="48" spans="1:11" ht="15" thickBot="1">
      <c r="A48" s="90" t="s">
        <v>56</v>
      </c>
      <c r="B48" s="55">
        <v>17443.47</v>
      </c>
      <c r="C48" s="47">
        <v>1050</v>
      </c>
      <c r="D48" s="31">
        <v>151</v>
      </c>
      <c r="E48" s="31">
        <v>0</v>
      </c>
      <c r="F48" s="8">
        <f t="shared" si="0"/>
        <v>151</v>
      </c>
      <c r="G48" s="80"/>
    </row>
    <row r="49" spans="1:11" ht="15" thickBot="1">
      <c r="A49" s="99" t="s">
        <v>79</v>
      </c>
      <c r="B49" s="74">
        <v>7063.98</v>
      </c>
      <c r="C49" s="85">
        <v>451</v>
      </c>
      <c r="D49" s="34">
        <v>278</v>
      </c>
      <c r="E49" s="35">
        <v>0</v>
      </c>
      <c r="F49" s="8">
        <f t="shared" si="0"/>
        <v>278</v>
      </c>
      <c r="G49" s="80"/>
    </row>
    <row r="50" spans="1:11" ht="15" thickBot="1">
      <c r="A50" s="101" t="s">
        <v>58</v>
      </c>
      <c r="B50" s="41">
        <v>1290</v>
      </c>
      <c r="C50" s="41">
        <v>0</v>
      </c>
      <c r="D50" s="32">
        <v>55</v>
      </c>
      <c r="E50" s="32">
        <v>0</v>
      </c>
      <c r="F50" s="8">
        <f>D50+E50</f>
        <v>55</v>
      </c>
      <c r="G50" s="80"/>
    </row>
    <row r="51" spans="1:11" ht="15" thickBot="1">
      <c r="A51" s="90" t="s">
        <v>59</v>
      </c>
      <c r="B51" s="40">
        <v>91771.37</v>
      </c>
      <c r="C51" s="40">
        <v>79509.45</v>
      </c>
      <c r="D51" s="32">
        <v>3543</v>
      </c>
      <c r="E51" s="32">
        <v>196</v>
      </c>
      <c r="F51" s="8">
        <f t="shared" si="0"/>
        <v>3739</v>
      </c>
      <c r="G51" s="80"/>
      <c r="H51" s="36"/>
    </row>
    <row r="52" spans="1:11" ht="15" thickBot="1">
      <c r="A52" s="89" t="s">
        <v>60</v>
      </c>
      <c r="B52" s="41">
        <v>11949.16</v>
      </c>
      <c r="C52" s="40">
        <v>0</v>
      </c>
      <c r="D52" s="31">
        <v>470</v>
      </c>
      <c r="E52" s="32"/>
      <c r="F52" s="8">
        <f t="shared" si="0"/>
        <v>470</v>
      </c>
      <c r="G52" s="80"/>
    </row>
    <row r="53" spans="1:11" ht="15" thickBot="1">
      <c r="A53" s="89" t="s">
        <v>69</v>
      </c>
      <c r="B53" s="41">
        <v>13449.15</v>
      </c>
      <c r="C53" s="55">
        <v>11242.31</v>
      </c>
      <c r="D53" s="32">
        <v>353</v>
      </c>
      <c r="E53" s="32">
        <v>0</v>
      </c>
      <c r="F53" s="8">
        <f t="shared" si="0"/>
        <v>353</v>
      </c>
      <c r="G53" s="80"/>
    </row>
    <row r="54" spans="1:11" ht="15" thickBot="1">
      <c r="A54" s="89" t="s">
        <v>74</v>
      </c>
      <c r="B54" s="41">
        <v>1101.2</v>
      </c>
      <c r="C54" s="55">
        <v>7000</v>
      </c>
      <c r="D54" s="32">
        <v>79</v>
      </c>
      <c r="E54" s="32">
        <v>0</v>
      </c>
      <c r="F54" s="8">
        <f t="shared" si="0"/>
        <v>79</v>
      </c>
      <c r="G54" s="80"/>
    </row>
    <row r="55" spans="1:11">
      <c r="A55" s="89" t="s">
        <v>63</v>
      </c>
      <c r="B55" s="55">
        <v>61000</v>
      </c>
      <c r="C55" s="55">
        <v>30500</v>
      </c>
      <c r="D55" s="55">
        <v>1966</v>
      </c>
      <c r="E55" s="32">
        <v>113</v>
      </c>
      <c r="F55" s="100">
        <f t="shared" si="0"/>
        <v>2079</v>
      </c>
      <c r="G55" s="80"/>
    </row>
    <row r="56" spans="1:11">
      <c r="A56" s="89" t="s">
        <v>72</v>
      </c>
      <c r="B56" s="55">
        <v>5790.56</v>
      </c>
      <c r="C56" s="55">
        <v>10875</v>
      </c>
      <c r="D56" s="74">
        <v>289</v>
      </c>
      <c r="E56" s="34">
        <v>0</v>
      </c>
      <c r="F56" s="13">
        <f t="shared" si="0"/>
        <v>289</v>
      </c>
      <c r="G56" s="80"/>
    </row>
    <row r="57" spans="1:11">
      <c r="A57" s="89" t="s">
        <v>78</v>
      </c>
      <c r="B57" s="55">
        <v>3675</v>
      </c>
      <c r="C57" s="55">
        <v>21330</v>
      </c>
      <c r="D57" s="74">
        <v>470</v>
      </c>
      <c r="E57" s="34">
        <v>20</v>
      </c>
      <c r="F57" s="13">
        <f t="shared" si="0"/>
        <v>490</v>
      </c>
      <c r="G57" s="80"/>
    </row>
    <row r="58" spans="1:11">
      <c r="A58" s="93" t="s">
        <v>73</v>
      </c>
      <c r="B58" s="55">
        <v>119098</v>
      </c>
      <c r="C58" s="55">
        <v>112173.97</v>
      </c>
      <c r="D58" s="55">
        <v>148</v>
      </c>
      <c r="E58" s="32">
        <v>0</v>
      </c>
      <c r="F58" s="13">
        <f>D58+E58</f>
        <v>148</v>
      </c>
      <c r="G58" s="80"/>
    </row>
    <row r="59" spans="1:11">
      <c r="A59" s="93" t="s">
        <v>80</v>
      </c>
      <c r="B59" s="55">
        <v>23230</v>
      </c>
      <c r="C59" s="55">
        <v>14755.89</v>
      </c>
      <c r="D59" s="55">
        <v>1548</v>
      </c>
      <c r="E59" s="32">
        <v>0</v>
      </c>
      <c r="F59" s="13">
        <f>D59+E59</f>
        <v>1548</v>
      </c>
      <c r="G59" s="80"/>
    </row>
    <row r="60" spans="1:11">
      <c r="A60" s="89" t="s">
        <v>77</v>
      </c>
      <c r="B60" s="55">
        <v>127669.72</v>
      </c>
      <c r="C60" s="55">
        <v>0</v>
      </c>
      <c r="D60" s="55">
        <v>4163</v>
      </c>
      <c r="E60" s="32">
        <v>271</v>
      </c>
      <c r="F60" s="13">
        <f>D60+E60</f>
        <v>4434</v>
      </c>
      <c r="G60" s="80"/>
    </row>
    <row r="61" spans="1:11">
      <c r="A61" s="22" t="s">
        <v>64</v>
      </c>
      <c r="B61" s="48">
        <f>SUM(B4:B60)</f>
        <v>7743990.040000001</v>
      </c>
      <c r="C61" s="48">
        <f>SUM(C4:C60)</f>
        <v>3368934.09</v>
      </c>
      <c r="D61" s="63">
        <f>SUM(D4:D60)</f>
        <v>259643</v>
      </c>
      <c r="E61" s="63">
        <f>SUM(E4:E60)</f>
        <v>14585</v>
      </c>
      <c r="F61" s="13">
        <f>D61+E61</f>
        <v>274228</v>
      </c>
      <c r="G61" s="80"/>
    </row>
    <row r="62" spans="1:11">
      <c r="A62" s="23" t="s">
        <v>65</v>
      </c>
      <c r="B62" s="24">
        <f>SUM(B8:B59)-B44-B51</f>
        <v>811909.04</v>
      </c>
      <c r="C62" s="24">
        <f>SUM(C8:C59)-C44-C51</f>
        <v>392021.91</v>
      </c>
      <c r="D62" s="24">
        <f>SUM(D8:D56)</f>
        <v>33505</v>
      </c>
      <c r="E62" s="24">
        <f>SUM(E8:E56)</f>
        <v>967</v>
      </c>
      <c r="F62" s="24">
        <f>SUM(F8:F59)-F44-F51</f>
        <v>26729</v>
      </c>
      <c r="G62" s="80"/>
    </row>
    <row r="63" spans="1:11">
      <c r="B63" s="14"/>
      <c r="C63"/>
      <c r="D63" s="94"/>
      <c r="E63" s="94"/>
      <c r="F63"/>
      <c r="J63"/>
      <c r="K63"/>
    </row>
    <row r="64" spans="1:11">
      <c r="B64" s="25"/>
      <c r="C64" s="36"/>
      <c r="D64" s="96"/>
      <c r="E64" s="96"/>
      <c r="F64" s="36"/>
      <c r="J64"/>
      <c r="K64"/>
    </row>
    <row r="65" spans="2:11">
      <c r="B65"/>
      <c r="C65"/>
      <c r="D65" s="94"/>
      <c r="E65" s="94"/>
      <c r="F65"/>
      <c r="J65"/>
      <c r="K65"/>
    </row>
    <row r="66" spans="2:11">
      <c r="B66"/>
      <c r="C66"/>
      <c r="D66" s="94"/>
      <c r="E66" s="94"/>
      <c r="F66"/>
      <c r="J66"/>
      <c r="K66"/>
    </row>
    <row r="67" spans="2:11">
      <c r="B67"/>
      <c r="C67" s="46"/>
      <c r="D67" s="97"/>
      <c r="E67" s="97"/>
      <c r="F67" s="46"/>
      <c r="J67"/>
      <c r="K67"/>
    </row>
    <row r="68" spans="2:11">
      <c r="B68"/>
      <c r="C68"/>
      <c r="D68" s="94"/>
      <c r="E68" s="94"/>
      <c r="F68"/>
      <c r="J68"/>
      <c r="K68"/>
    </row>
    <row r="69" spans="2:11">
      <c r="B69"/>
      <c r="C69"/>
      <c r="D69" s="94"/>
      <c r="E69" s="94"/>
      <c r="F69"/>
      <c r="J69"/>
      <c r="K69"/>
    </row>
    <row r="70" spans="2:11">
      <c r="B70"/>
      <c r="C70"/>
      <c r="D70" s="94"/>
      <c r="E70" s="94"/>
      <c r="F70"/>
      <c r="J70"/>
      <c r="K70"/>
    </row>
    <row r="71" spans="2:11">
      <c r="B71"/>
      <c r="C71"/>
      <c r="D71" s="94"/>
      <c r="E71" s="94"/>
      <c r="F71"/>
      <c r="J71"/>
      <c r="K71"/>
    </row>
    <row r="72" spans="2:11">
      <c r="B72"/>
      <c r="C72"/>
      <c r="D72" s="94"/>
      <c r="E72" s="94"/>
      <c r="F72"/>
      <c r="J72"/>
      <c r="K72"/>
    </row>
    <row r="73" spans="2:11">
      <c r="B73"/>
      <c r="C73"/>
      <c r="D73" s="94"/>
      <c r="E73" s="94"/>
      <c r="F73"/>
      <c r="J73"/>
      <c r="K73"/>
    </row>
    <row r="74" spans="2:11">
      <c r="B74"/>
      <c r="C74"/>
      <c r="D74" s="94"/>
      <c r="E74" s="94"/>
      <c r="F74"/>
      <c r="J74"/>
      <c r="K74"/>
    </row>
    <row r="75" spans="2:11">
      <c r="B75"/>
      <c r="C75"/>
      <c r="D75" s="94"/>
      <c r="E75" s="94"/>
      <c r="F75"/>
      <c r="J75"/>
      <c r="K75"/>
    </row>
    <row r="76" spans="2:11">
      <c r="B76"/>
      <c r="C76"/>
      <c r="D76" s="94"/>
      <c r="E76" s="94"/>
      <c r="F76"/>
      <c r="J76"/>
      <c r="K76"/>
    </row>
    <row r="77" spans="2:11">
      <c r="B77"/>
      <c r="C77"/>
      <c r="D77" s="94"/>
      <c r="E77" s="94"/>
      <c r="F77"/>
      <c r="J77"/>
      <c r="K77"/>
    </row>
    <row r="78" spans="2:11">
      <c r="B78"/>
      <c r="C78"/>
      <c r="D78" s="94"/>
      <c r="E78" s="94"/>
      <c r="F78"/>
      <c r="J78"/>
      <c r="K78"/>
    </row>
    <row r="79" spans="2:11">
      <c r="B79"/>
      <c r="C79"/>
      <c r="D79" s="94"/>
      <c r="E79" s="94"/>
      <c r="F79"/>
      <c r="J79"/>
      <c r="K79"/>
    </row>
    <row r="80" spans="2:11">
      <c r="B80"/>
      <c r="C80"/>
      <c r="D80" s="94"/>
      <c r="E80" s="94"/>
      <c r="F80"/>
      <c r="J80"/>
      <c r="K80"/>
    </row>
    <row r="81" spans="2:11">
      <c r="B81"/>
      <c r="C81"/>
      <c r="D81" s="94"/>
      <c r="E81" s="94"/>
      <c r="F81"/>
      <c r="J81"/>
      <c r="K81"/>
    </row>
    <row r="82" spans="2:11">
      <c r="B82"/>
      <c r="C82"/>
      <c r="D82" s="94"/>
      <c r="E82" s="94"/>
      <c r="F82"/>
      <c r="J82"/>
      <c r="K82"/>
    </row>
    <row r="83" spans="2:11">
      <c r="B83"/>
      <c r="C83"/>
      <c r="D83" s="94"/>
      <c r="E83" s="94"/>
      <c r="F83"/>
      <c r="J83"/>
      <c r="K83"/>
    </row>
    <row r="84" spans="2:11">
      <c r="B84"/>
      <c r="C84"/>
      <c r="D84" s="94"/>
      <c r="E84" s="94"/>
      <c r="F84"/>
      <c r="J84"/>
      <c r="K84"/>
    </row>
    <row r="85" spans="2:11">
      <c r="B85"/>
      <c r="C85"/>
      <c r="D85" s="94"/>
      <c r="E85" s="94"/>
      <c r="F85"/>
      <c r="J85"/>
      <c r="K85"/>
    </row>
    <row r="86" spans="2:11">
      <c r="B86"/>
      <c r="C86"/>
      <c r="D86" s="94"/>
      <c r="E86" s="94"/>
      <c r="F86"/>
      <c r="J86"/>
      <c r="K86"/>
    </row>
    <row r="87" spans="2:11">
      <c r="B87"/>
      <c r="C87"/>
      <c r="D87" s="94"/>
      <c r="E87" s="94"/>
      <c r="F87"/>
      <c r="J87"/>
      <c r="K87"/>
    </row>
    <row r="88" spans="2:11">
      <c r="B88"/>
      <c r="C88"/>
      <c r="D88" s="94"/>
      <c r="E88" s="94"/>
      <c r="F88"/>
      <c r="J88"/>
      <c r="K88"/>
    </row>
    <row r="89" spans="2:11">
      <c r="B89"/>
      <c r="C89"/>
      <c r="D89" s="94"/>
      <c r="E89" s="94"/>
      <c r="F89"/>
      <c r="J89"/>
      <c r="K89"/>
    </row>
    <row r="90" spans="2:11">
      <c r="B90"/>
      <c r="C90"/>
      <c r="D90" s="94"/>
      <c r="E90" s="94"/>
      <c r="F90"/>
      <c r="J90"/>
      <c r="K90"/>
    </row>
    <row r="91" spans="2:11">
      <c r="B91"/>
      <c r="C91"/>
      <c r="D91" s="94"/>
      <c r="E91" s="94"/>
      <c r="F91"/>
      <c r="J91"/>
      <c r="K91"/>
    </row>
    <row r="92" spans="2:11">
      <c r="B92"/>
      <c r="C92"/>
      <c r="D92" s="94"/>
      <c r="E92" s="94"/>
      <c r="F92"/>
      <c r="J92"/>
      <c r="K92"/>
    </row>
    <row r="93" spans="2:11">
      <c r="B93"/>
      <c r="C93"/>
      <c r="D93" s="94"/>
      <c r="E93" s="94"/>
      <c r="F93"/>
      <c r="J93"/>
      <c r="K93"/>
    </row>
  </sheetData>
  <mergeCells count="2">
    <mergeCell ref="A1:F1"/>
    <mergeCell ref="D2:F2"/>
  </mergeCells>
  <hyperlinks>
    <hyperlink ref="A10" r:id="rId1" xr:uid="{00000000-0004-0000-0200-000000000000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8"/>
  <sheetViews>
    <sheetView workbookViewId="0">
      <selection activeCell="J14" sqref="J14"/>
    </sheetView>
  </sheetViews>
  <sheetFormatPr defaultRowHeight="14.5"/>
  <cols>
    <col min="1" max="1" width="21.453125" style="103" customWidth="1"/>
    <col min="2" max="2" width="25.81640625" style="26" bestFit="1" customWidth="1"/>
    <col min="3" max="3" width="31.453125" style="26" bestFit="1" customWidth="1"/>
    <col min="4" max="4" width="16.1796875" style="27" bestFit="1" customWidth="1"/>
    <col min="5" max="5" width="15.26953125" style="27" bestFit="1" customWidth="1"/>
    <col min="6" max="6" width="12.26953125" style="26" customWidth="1"/>
    <col min="7" max="7" width="13.453125" customWidth="1"/>
    <col min="8" max="8" width="12.26953125" bestFit="1" customWidth="1"/>
    <col min="9" max="9" width="9.54296875" customWidth="1"/>
    <col min="10" max="10" width="25.453125" style="94" customWidth="1"/>
    <col min="11" max="11" width="19" style="94" customWidth="1"/>
    <col min="12" max="12" width="18.81640625" customWidth="1"/>
    <col min="17" max="17" width="18.54296875" customWidth="1"/>
    <col min="18" max="18" width="16.7265625" customWidth="1"/>
    <col min="19" max="19" width="25.26953125" customWidth="1"/>
    <col min="20" max="20" width="26" bestFit="1" customWidth="1"/>
    <col min="22" max="22" width="13.26953125" customWidth="1"/>
    <col min="260" max="260" width="21.453125" customWidth="1"/>
    <col min="261" max="261" width="16.453125" customWidth="1"/>
    <col min="262" max="262" width="17.453125" customWidth="1"/>
    <col min="263" max="263" width="14" customWidth="1"/>
    <col min="264" max="264" width="13.54296875" customWidth="1"/>
    <col min="265" max="265" width="12.26953125" customWidth="1"/>
    <col min="266" max="266" width="12.1796875" customWidth="1"/>
    <col min="267" max="267" width="12.26953125" bestFit="1" customWidth="1"/>
    <col min="273" max="273" width="10.54296875" bestFit="1" customWidth="1"/>
    <col min="274" max="274" width="16.7265625" customWidth="1"/>
    <col min="275" max="275" width="27.7265625" customWidth="1"/>
    <col min="276" max="276" width="26" bestFit="1" customWidth="1"/>
    <col min="516" max="516" width="21.453125" customWidth="1"/>
    <col min="517" max="517" width="16.453125" customWidth="1"/>
    <col min="518" max="518" width="17.453125" customWidth="1"/>
    <col min="519" max="519" width="14" customWidth="1"/>
    <col min="520" max="520" width="13.54296875" customWidth="1"/>
    <col min="521" max="521" width="12.26953125" customWidth="1"/>
    <col min="522" max="522" width="12.1796875" customWidth="1"/>
    <col min="523" max="523" width="12.26953125" bestFit="1" customWidth="1"/>
    <col min="529" max="529" width="10.54296875" bestFit="1" customWidth="1"/>
    <col min="530" max="530" width="16.7265625" customWidth="1"/>
    <col min="531" max="531" width="27.7265625" customWidth="1"/>
    <col min="532" max="532" width="26" bestFit="1" customWidth="1"/>
    <col min="772" max="772" width="21.453125" customWidth="1"/>
    <col min="773" max="773" width="16.453125" customWidth="1"/>
    <col min="774" max="774" width="17.453125" customWidth="1"/>
    <col min="775" max="775" width="14" customWidth="1"/>
    <col min="776" max="776" width="13.54296875" customWidth="1"/>
    <col min="777" max="777" width="12.26953125" customWidth="1"/>
    <col min="778" max="778" width="12.1796875" customWidth="1"/>
    <col min="779" max="779" width="12.26953125" bestFit="1" customWidth="1"/>
    <col min="785" max="785" width="10.54296875" bestFit="1" customWidth="1"/>
    <col min="786" max="786" width="16.7265625" customWidth="1"/>
    <col min="787" max="787" width="27.7265625" customWidth="1"/>
    <col min="788" max="788" width="26" bestFit="1" customWidth="1"/>
    <col min="1028" max="1028" width="21.453125" customWidth="1"/>
    <col min="1029" max="1029" width="16.453125" customWidth="1"/>
    <col min="1030" max="1030" width="17.453125" customWidth="1"/>
    <col min="1031" max="1031" width="14" customWidth="1"/>
    <col min="1032" max="1032" width="13.54296875" customWidth="1"/>
    <col min="1033" max="1033" width="12.26953125" customWidth="1"/>
    <col min="1034" max="1034" width="12.1796875" customWidth="1"/>
    <col min="1035" max="1035" width="12.26953125" bestFit="1" customWidth="1"/>
    <col min="1041" max="1041" width="10.54296875" bestFit="1" customWidth="1"/>
    <col min="1042" max="1042" width="16.7265625" customWidth="1"/>
    <col min="1043" max="1043" width="27.7265625" customWidth="1"/>
    <col min="1044" max="1044" width="26" bestFit="1" customWidth="1"/>
    <col min="1284" max="1284" width="21.453125" customWidth="1"/>
    <col min="1285" max="1285" width="16.453125" customWidth="1"/>
    <col min="1286" max="1286" width="17.453125" customWidth="1"/>
    <col min="1287" max="1287" width="14" customWidth="1"/>
    <col min="1288" max="1288" width="13.54296875" customWidth="1"/>
    <col min="1289" max="1289" width="12.26953125" customWidth="1"/>
    <col min="1290" max="1290" width="12.1796875" customWidth="1"/>
    <col min="1291" max="1291" width="12.26953125" bestFit="1" customWidth="1"/>
    <col min="1297" max="1297" width="10.54296875" bestFit="1" customWidth="1"/>
    <col min="1298" max="1298" width="16.7265625" customWidth="1"/>
    <col min="1299" max="1299" width="27.7265625" customWidth="1"/>
    <col min="1300" max="1300" width="26" bestFit="1" customWidth="1"/>
    <col min="1540" max="1540" width="21.453125" customWidth="1"/>
    <col min="1541" max="1541" width="16.453125" customWidth="1"/>
    <col min="1542" max="1542" width="17.453125" customWidth="1"/>
    <col min="1543" max="1543" width="14" customWidth="1"/>
    <col min="1544" max="1544" width="13.54296875" customWidth="1"/>
    <col min="1545" max="1545" width="12.26953125" customWidth="1"/>
    <col min="1546" max="1546" width="12.1796875" customWidth="1"/>
    <col min="1547" max="1547" width="12.26953125" bestFit="1" customWidth="1"/>
    <col min="1553" max="1553" width="10.54296875" bestFit="1" customWidth="1"/>
    <col min="1554" max="1554" width="16.7265625" customWidth="1"/>
    <col min="1555" max="1555" width="27.7265625" customWidth="1"/>
    <col min="1556" max="1556" width="26" bestFit="1" customWidth="1"/>
    <col min="1796" max="1796" width="21.453125" customWidth="1"/>
    <col min="1797" max="1797" width="16.453125" customWidth="1"/>
    <col min="1798" max="1798" width="17.453125" customWidth="1"/>
    <col min="1799" max="1799" width="14" customWidth="1"/>
    <col min="1800" max="1800" width="13.54296875" customWidth="1"/>
    <col min="1801" max="1801" width="12.26953125" customWidth="1"/>
    <col min="1802" max="1802" width="12.1796875" customWidth="1"/>
    <col min="1803" max="1803" width="12.26953125" bestFit="1" customWidth="1"/>
    <col min="1809" max="1809" width="10.54296875" bestFit="1" customWidth="1"/>
    <col min="1810" max="1810" width="16.7265625" customWidth="1"/>
    <col min="1811" max="1811" width="27.7265625" customWidth="1"/>
    <col min="1812" max="1812" width="26" bestFit="1" customWidth="1"/>
    <col min="2052" max="2052" width="21.453125" customWidth="1"/>
    <col min="2053" max="2053" width="16.453125" customWidth="1"/>
    <col min="2054" max="2054" width="17.453125" customWidth="1"/>
    <col min="2055" max="2055" width="14" customWidth="1"/>
    <col min="2056" max="2056" width="13.54296875" customWidth="1"/>
    <col min="2057" max="2057" width="12.26953125" customWidth="1"/>
    <col min="2058" max="2058" width="12.1796875" customWidth="1"/>
    <col min="2059" max="2059" width="12.26953125" bestFit="1" customWidth="1"/>
    <col min="2065" max="2065" width="10.54296875" bestFit="1" customWidth="1"/>
    <col min="2066" max="2066" width="16.7265625" customWidth="1"/>
    <col min="2067" max="2067" width="27.7265625" customWidth="1"/>
    <col min="2068" max="2068" width="26" bestFit="1" customWidth="1"/>
    <col min="2308" max="2308" width="21.453125" customWidth="1"/>
    <col min="2309" max="2309" width="16.453125" customWidth="1"/>
    <col min="2310" max="2310" width="17.453125" customWidth="1"/>
    <col min="2311" max="2311" width="14" customWidth="1"/>
    <col min="2312" max="2312" width="13.54296875" customWidth="1"/>
    <col min="2313" max="2313" width="12.26953125" customWidth="1"/>
    <col min="2314" max="2314" width="12.1796875" customWidth="1"/>
    <col min="2315" max="2315" width="12.26953125" bestFit="1" customWidth="1"/>
    <col min="2321" max="2321" width="10.54296875" bestFit="1" customWidth="1"/>
    <col min="2322" max="2322" width="16.7265625" customWidth="1"/>
    <col min="2323" max="2323" width="27.7265625" customWidth="1"/>
    <col min="2324" max="2324" width="26" bestFit="1" customWidth="1"/>
    <col min="2564" max="2564" width="21.453125" customWidth="1"/>
    <col min="2565" max="2565" width="16.453125" customWidth="1"/>
    <col min="2566" max="2566" width="17.453125" customWidth="1"/>
    <col min="2567" max="2567" width="14" customWidth="1"/>
    <col min="2568" max="2568" width="13.54296875" customWidth="1"/>
    <col min="2569" max="2569" width="12.26953125" customWidth="1"/>
    <col min="2570" max="2570" width="12.1796875" customWidth="1"/>
    <col min="2571" max="2571" width="12.26953125" bestFit="1" customWidth="1"/>
    <col min="2577" max="2577" width="10.54296875" bestFit="1" customWidth="1"/>
    <col min="2578" max="2578" width="16.7265625" customWidth="1"/>
    <col min="2579" max="2579" width="27.7265625" customWidth="1"/>
    <col min="2580" max="2580" width="26" bestFit="1" customWidth="1"/>
    <col min="2820" max="2820" width="21.453125" customWidth="1"/>
    <col min="2821" max="2821" width="16.453125" customWidth="1"/>
    <col min="2822" max="2822" width="17.453125" customWidth="1"/>
    <col min="2823" max="2823" width="14" customWidth="1"/>
    <col min="2824" max="2824" width="13.54296875" customWidth="1"/>
    <col min="2825" max="2825" width="12.26953125" customWidth="1"/>
    <col min="2826" max="2826" width="12.1796875" customWidth="1"/>
    <col min="2827" max="2827" width="12.26953125" bestFit="1" customWidth="1"/>
    <col min="2833" max="2833" width="10.54296875" bestFit="1" customWidth="1"/>
    <col min="2834" max="2834" width="16.7265625" customWidth="1"/>
    <col min="2835" max="2835" width="27.7265625" customWidth="1"/>
    <col min="2836" max="2836" width="26" bestFit="1" customWidth="1"/>
    <col min="3076" max="3076" width="21.453125" customWidth="1"/>
    <col min="3077" max="3077" width="16.453125" customWidth="1"/>
    <col min="3078" max="3078" width="17.453125" customWidth="1"/>
    <col min="3079" max="3079" width="14" customWidth="1"/>
    <col min="3080" max="3080" width="13.54296875" customWidth="1"/>
    <col min="3081" max="3081" width="12.26953125" customWidth="1"/>
    <col min="3082" max="3082" width="12.1796875" customWidth="1"/>
    <col min="3083" max="3083" width="12.26953125" bestFit="1" customWidth="1"/>
    <col min="3089" max="3089" width="10.54296875" bestFit="1" customWidth="1"/>
    <col min="3090" max="3090" width="16.7265625" customWidth="1"/>
    <col min="3091" max="3091" width="27.7265625" customWidth="1"/>
    <col min="3092" max="3092" width="26" bestFit="1" customWidth="1"/>
    <col min="3332" max="3332" width="21.453125" customWidth="1"/>
    <col min="3333" max="3333" width="16.453125" customWidth="1"/>
    <col min="3334" max="3334" width="17.453125" customWidth="1"/>
    <col min="3335" max="3335" width="14" customWidth="1"/>
    <col min="3336" max="3336" width="13.54296875" customWidth="1"/>
    <col min="3337" max="3337" width="12.26953125" customWidth="1"/>
    <col min="3338" max="3338" width="12.1796875" customWidth="1"/>
    <col min="3339" max="3339" width="12.26953125" bestFit="1" customWidth="1"/>
    <col min="3345" max="3345" width="10.54296875" bestFit="1" customWidth="1"/>
    <col min="3346" max="3346" width="16.7265625" customWidth="1"/>
    <col min="3347" max="3347" width="27.7265625" customWidth="1"/>
    <col min="3348" max="3348" width="26" bestFit="1" customWidth="1"/>
    <col min="3588" max="3588" width="21.453125" customWidth="1"/>
    <col min="3589" max="3589" width="16.453125" customWidth="1"/>
    <col min="3590" max="3590" width="17.453125" customWidth="1"/>
    <col min="3591" max="3591" width="14" customWidth="1"/>
    <col min="3592" max="3592" width="13.54296875" customWidth="1"/>
    <col min="3593" max="3593" width="12.26953125" customWidth="1"/>
    <col min="3594" max="3594" width="12.1796875" customWidth="1"/>
    <col min="3595" max="3595" width="12.26953125" bestFit="1" customWidth="1"/>
    <col min="3601" max="3601" width="10.54296875" bestFit="1" customWidth="1"/>
    <col min="3602" max="3602" width="16.7265625" customWidth="1"/>
    <col min="3603" max="3603" width="27.7265625" customWidth="1"/>
    <col min="3604" max="3604" width="26" bestFit="1" customWidth="1"/>
    <col min="3844" max="3844" width="21.453125" customWidth="1"/>
    <col min="3845" max="3845" width="16.453125" customWidth="1"/>
    <col min="3846" max="3846" width="17.453125" customWidth="1"/>
    <col min="3847" max="3847" width="14" customWidth="1"/>
    <col min="3848" max="3848" width="13.54296875" customWidth="1"/>
    <col min="3849" max="3849" width="12.26953125" customWidth="1"/>
    <col min="3850" max="3850" width="12.1796875" customWidth="1"/>
    <col min="3851" max="3851" width="12.26953125" bestFit="1" customWidth="1"/>
    <col min="3857" max="3857" width="10.54296875" bestFit="1" customWidth="1"/>
    <col min="3858" max="3858" width="16.7265625" customWidth="1"/>
    <col min="3859" max="3859" width="27.7265625" customWidth="1"/>
    <col min="3860" max="3860" width="26" bestFit="1" customWidth="1"/>
    <col min="4100" max="4100" width="21.453125" customWidth="1"/>
    <col min="4101" max="4101" width="16.453125" customWidth="1"/>
    <col min="4102" max="4102" width="17.453125" customWidth="1"/>
    <col min="4103" max="4103" width="14" customWidth="1"/>
    <col min="4104" max="4104" width="13.54296875" customWidth="1"/>
    <col min="4105" max="4105" width="12.26953125" customWidth="1"/>
    <col min="4106" max="4106" width="12.1796875" customWidth="1"/>
    <col min="4107" max="4107" width="12.26953125" bestFit="1" customWidth="1"/>
    <col min="4113" max="4113" width="10.54296875" bestFit="1" customWidth="1"/>
    <col min="4114" max="4114" width="16.7265625" customWidth="1"/>
    <col min="4115" max="4115" width="27.7265625" customWidth="1"/>
    <col min="4116" max="4116" width="26" bestFit="1" customWidth="1"/>
    <col min="4356" max="4356" width="21.453125" customWidth="1"/>
    <col min="4357" max="4357" width="16.453125" customWidth="1"/>
    <col min="4358" max="4358" width="17.453125" customWidth="1"/>
    <col min="4359" max="4359" width="14" customWidth="1"/>
    <col min="4360" max="4360" width="13.54296875" customWidth="1"/>
    <col min="4361" max="4361" width="12.26953125" customWidth="1"/>
    <col min="4362" max="4362" width="12.1796875" customWidth="1"/>
    <col min="4363" max="4363" width="12.26953125" bestFit="1" customWidth="1"/>
    <col min="4369" max="4369" width="10.54296875" bestFit="1" customWidth="1"/>
    <col min="4370" max="4370" width="16.7265625" customWidth="1"/>
    <col min="4371" max="4371" width="27.7265625" customWidth="1"/>
    <col min="4372" max="4372" width="26" bestFit="1" customWidth="1"/>
    <col min="4612" max="4612" width="21.453125" customWidth="1"/>
    <col min="4613" max="4613" width="16.453125" customWidth="1"/>
    <col min="4614" max="4614" width="17.453125" customWidth="1"/>
    <col min="4615" max="4615" width="14" customWidth="1"/>
    <col min="4616" max="4616" width="13.54296875" customWidth="1"/>
    <col min="4617" max="4617" width="12.26953125" customWidth="1"/>
    <col min="4618" max="4618" width="12.1796875" customWidth="1"/>
    <col min="4619" max="4619" width="12.26953125" bestFit="1" customWidth="1"/>
    <col min="4625" max="4625" width="10.54296875" bestFit="1" customWidth="1"/>
    <col min="4626" max="4626" width="16.7265625" customWidth="1"/>
    <col min="4627" max="4627" width="27.7265625" customWidth="1"/>
    <col min="4628" max="4628" width="26" bestFit="1" customWidth="1"/>
    <col min="4868" max="4868" width="21.453125" customWidth="1"/>
    <col min="4869" max="4869" width="16.453125" customWidth="1"/>
    <col min="4870" max="4870" width="17.453125" customWidth="1"/>
    <col min="4871" max="4871" width="14" customWidth="1"/>
    <col min="4872" max="4872" width="13.54296875" customWidth="1"/>
    <col min="4873" max="4873" width="12.26953125" customWidth="1"/>
    <col min="4874" max="4874" width="12.1796875" customWidth="1"/>
    <col min="4875" max="4875" width="12.26953125" bestFit="1" customWidth="1"/>
    <col min="4881" max="4881" width="10.54296875" bestFit="1" customWidth="1"/>
    <col min="4882" max="4882" width="16.7265625" customWidth="1"/>
    <col min="4883" max="4883" width="27.7265625" customWidth="1"/>
    <col min="4884" max="4884" width="26" bestFit="1" customWidth="1"/>
    <col min="5124" max="5124" width="21.453125" customWidth="1"/>
    <col min="5125" max="5125" width="16.453125" customWidth="1"/>
    <col min="5126" max="5126" width="17.453125" customWidth="1"/>
    <col min="5127" max="5127" width="14" customWidth="1"/>
    <col min="5128" max="5128" width="13.54296875" customWidth="1"/>
    <col min="5129" max="5129" width="12.26953125" customWidth="1"/>
    <col min="5130" max="5130" width="12.1796875" customWidth="1"/>
    <col min="5131" max="5131" width="12.26953125" bestFit="1" customWidth="1"/>
    <col min="5137" max="5137" width="10.54296875" bestFit="1" customWidth="1"/>
    <col min="5138" max="5138" width="16.7265625" customWidth="1"/>
    <col min="5139" max="5139" width="27.7265625" customWidth="1"/>
    <col min="5140" max="5140" width="26" bestFit="1" customWidth="1"/>
    <col min="5380" max="5380" width="21.453125" customWidth="1"/>
    <col min="5381" max="5381" width="16.453125" customWidth="1"/>
    <col min="5382" max="5382" width="17.453125" customWidth="1"/>
    <col min="5383" max="5383" width="14" customWidth="1"/>
    <col min="5384" max="5384" width="13.54296875" customWidth="1"/>
    <col min="5385" max="5385" width="12.26953125" customWidth="1"/>
    <col min="5386" max="5386" width="12.1796875" customWidth="1"/>
    <col min="5387" max="5387" width="12.26953125" bestFit="1" customWidth="1"/>
    <col min="5393" max="5393" width="10.54296875" bestFit="1" customWidth="1"/>
    <col min="5394" max="5394" width="16.7265625" customWidth="1"/>
    <col min="5395" max="5395" width="27.7265625" customWidth="1"/>
    <col min="5396" max="5396" width="26" bestFit="1" customWidth="1"/>
    <col min="5636" max="5636" width="21.453125" customWidth="1"/>
    <col min="5637" max="5637" width="16.453125" customWidth="1"/>
    <col min="5638" max="5638" width="17.453125" customWidth="1"/>
    <col min="5639" max="5639" width="14" customWidth="1"/>
    <col min="5640" max="5640" width="13.54296875" customWidth="1"/>
    <col min="5641" max="5641" width="12.26953125" customWidth="1"/>
    <col min="5642" max="5642" width="12.1796875" customWidth="1"/>
    <col min="5643" max="5643" width="12.26953125" bestFit="1" customWidth="1"/>
    <col min="5649" max="5649" width="10.54296875" bestFit="1" customWidth="1"/>
    <col min="5650" max="5650" width="16.7265625" customWidth="1"/>
    <col min="5651" max="5651" width="27.7265625" customWidth="1"/>
    <col min="5652" max="5652" width="26" bestFit="1" customWidth="1"/>
    <col min="5892" max="5892" width="21.453125" customWidth="1"/>
    <col min="5893" max="5893" width="16.453125" customWidth="1"/>
    <col min="5894" max="5894" width="17.453125" customWidth="1"/>
    <col min="5895" max="5895" width="14" customWidth="1"/>
    <col min="5896" max="5896" width="13.54296875" customWidth="1"/>
    <col min="5897" max="5897" width="12.26953125" customWidth="1"/>
    <col min="5898" max="5898" width="12.1796875" customWidth="1"/>
    <col min="5899" max="5899" width="12.26953125" bestFit="1" customWidth="1"/>
    <col min="5905" max="5905" width="10.54296875" bestFit="1" customWidth="1"/>
    <col min="5906" max="5906" width="16.7265625" customWidth="1"/>
    <col min="5907" max="5907" width="27.7265625" customWidth="1"/>
    <col min="5908" max="5908" width="26" bestFit="1" customWidth="1"/>
    <col min="6148" max="6148" width="21.453125" customWidth="1"/>
    <col min="6149" max="6149" width="16.453125" customWidth="1"/>
    <col min="6150" max="6150" width="17.453125" customWidth="1"/>
    <col min="6151" max="6151" width="14" customWidth="1"/>
    <col min="6152" max="6152" width="13.54296875" customWidth="1"/>
    <col min="6153" max="6153" width="12.26953125" customWidth="1"/>
    <col min="6154" max="6154" width="12.1796875" customWidth="1"/>
    <col min="6155" max="6155" width="12.26953125" bestFit="1" customWidth="1"/>
    <col min="6161" max="6161" width="10.54296875" bestFit="1" customWidth="1"/>
    <col min="6162" max="6162" width="16.7265625" customWidth="1"/>
    <col min="6163" max="6163" width="27.7265625" customWidth="1"/>
    <col min="6164" max="6164" width="26" bestFit="1" customWidth="1"/>
    <col min="6404" max="6404" width="21.453125" customWidth="1"/>
    <col min="6405" max="6405" width="16.453125" customWidth="1"/>
    <col min="6406" max="6406" width="17.453125" customWidth="1"/>
    <col min="6407" max="6407" width="14" customWidth="1"/>
    <col min="6408" max="6408" width="13.54296875" customWidth="1"/>
    <col min="6409" max="6409" width="12.26953125" customWidth="1"/>
    <col min="6410" max="6410" width="12.1796875" customWidth="1"/>
    <col min="6411" max="6411" width="12.26953125" bestFit="1" customWidth="1"/>
    <col min="6417" max="6417" width="10.54296875" bestFit="1" customWidth="1"/>
    <col min="6418" max="6418" width="16.7265625" customWidth="1"/>
    <col min="6419" max="6419" width="27.7265625" customWidth="1"/>
    <col min="6420" max="6420" width="26" bestFit="1" customWidth="1"/>
    <col min="6660" max="6660" width="21.453125" customWidth="1"/>
    <col min="6661" max="6661" width="16.453125" customWidth="1"/>
    <col min="6662" max="6662" width="17.453125" customWidth="1"/>
    <col min="6663" max="6663" width="14" customWidth="1"/>
    <col min="6664" max="6664" width="13.54296875" customWidth="1"/>
    <col min="6665" max="6665" width="12.26953125" customWidth="1"/>
    <col min="6666" max="6666" width="12.1796875" customWidth="1"/>
    <col min="6667" max="6667" width="12.26953125" bestFit="1" customWidth="1"/>
    <col min="6673" max="6673" width="10.54296875" bestFit="1" customWidth="1"/>
    <col min="6674" max="6674" width="16.7265625" customWidth="1"/>
    <col min="6675" max="6675" width="27.7265625" customWidth="1"/>
    <col min="6676" max="6676" width="26" bestFit="1" customWidth="1"/>
    <col min="6916" max="6916" width="21.453125" customWidth="1"/>
    <col min="6917" max="6917" width="16.453125" customWidth="1"/>
    <col min="6918" max="6918" width="17.453125" customWidth="1"/>
    <col min="6919" max="6919" width="14" customWidth="1"/>
    <col min="6920" max="6920" width="13.54296875" customWidth="1"/>
    <col min="6921" max="6921" width="12.26953125" customWidth="1"/>
    <col min="6922" max="6922" width="12.1796875" customWidth="1"/>
    <col min="6923" max="6923" width="12.26953125" bestFit="1" customWidth="1"/>
    <col min="6929" max="6929" width="10.54296875" bestFit="1" customWidth="1"/>
    <col min="6930" max="6930" width="16.7265625" customWidth="1"/>
    <col min="6931" max="6931" width="27.7265625" customWidth="1"/>
    <col min="6932" max="6932" width="26" bestFit="1" customWidth="1"/>
    <col min="7172" max="7172" width="21.453125" customWidth="1"/>
    <col min="7173" max="7173" width="16.453125" customWidth="1"/>
    <col min="7174" max="7174" width="17.453125" customWidth="1"/>
    <col min="7175" max="7175" width="14" customWidth="1"/>
    <col min="7176" max="7176" width="13.54296875" customWidth="1"/>
    <col min="7177" max="7177" width="12.26953125" customWidth="1"/>
    <col min="7178" max="7178" width="12.1796875" customWidth="1"/>
    <col min="7179" max="7179" width="12.26953125" bestFit="1" customWidth="1"/>
    <col min="7185" max="7185" width="10.54296875" bestFit="1" customWidth="1"/>
    <col min="7186" max="7186" width="16.7265625" customWidth="1"/>
    <col min="7187" max="7187" width="27.7265625" customWidth="1"/>
    <col min="7188" max="7188" width="26" bestFit="1" customWidth="1"/>
    <col min="7428" max="7428" width="21.453125" customWidth="1"/>
    <col min="7429" max="7429" width="16.453125" customWidth="1"/>
    <col min="7430" max="7430" width="17.453125" customWidth="1"/>
    <col min="7431" max="7431" width="14" customWidth="1"/>
    <col min="7432" max="7432" width="13.54296875" customWidth="1"/>
    <col min="7433" max="7433" width="12.26953125" customWidth="1"/>
    <col min="7434" max="7434" width="12.1796875" customWidth="1"/>
    <col min="7435" max="7435" width="12.26953125" bestFit="1" customWidth="1"/>
    <col min="7441" max="7441" width="10.54296875" bestFit="1" customWidth="1"/>
    <col min="7442" max="7442" width="16.7265625" customWidth="1"/>
    <col min="7443" max="7443" width="27.7265625" customWidth="1"/>
    <col min="7444" max="7444" width="26" bestFit="1" customWidth="1"/>
    <col min="7684" max="7684" width="21.453125" customWidth="1"/>
    <col min="7685" max="7685" width="16.453125" customWidth="1"/>
    <col min="7686" max="7686" width="17.453125" customWidth="1"/>
    <col min="7687" max="7687" width="14" customWidth="1"/>
    <col min="7688" max="7688" width="13.54296875" customWidth="1"/>
    <col min="7689" max="7689" width="12.26953125" customWidth="1"/>
    <col min="7690" max="7690" width="12.1796875" customWidth="1"/>
    <col min="7691" max="7691" width="12.26953125" bestFit="1" customWidth="1"/>
    <col min="7697" max="7697" width="10.54296875" bestFit="1" customWidth="1"/>
    <col min="7698" max="7698" width="16.7265625" customWidth="1"/>
    <col min="7699" max="7699" width="27.7265625" customWidth="1"/>
    <col min="7700" max="7700" width="26" bestFit="1" customWidth="1"/>
    <col min="7940" max="7940" width="21.453125" customWidth="1"/>
    <col min="7941" max="7941" width="16.453125" customWidth="1"/>
    <col min="7942" max="7942" width="17.453125" customWidth="1"/>
    <col min="7943" max="7943" width="14" customWidth="1"/>
    <col min="7944" max="7944" width="13.54296875" customWidth="1"/>
    <col min="7945" max="7945" width="12.26953125" customWidth="1"/>
    <col min="7946" max="7946" width="12.1796875" customWidth="1"/>
    <col min="7947" max="7947" width="12.26953125" bestFit="1" customWidth="1"/>
    <col min="7953" max="7953" width="10.54296875" bestFit="1" customWidth="1"/>
    <col min="7954" max="7954" width="16.7265625" customWidth="1"/>
    <col min="7955" max="7955" width="27.7265625" customWidth="1"/>
    <col min="7956" max="7956" width="26" bestFit="1" customWidth="1"/>
    <col min="8196" max="8196" width="21.453125" customWidth="1"/>
    <col min="8197" max="8197" width="16.453125" customWidth="1"/>
    <col min="8198" max="8198" width="17.453125" customWidth="1"/>
    <col min="8199" max="8199" width="14" customWidth="1"/>
    <col min="8200" max="8200" width="13.54296875" customWidth="1"/>
    <col min="8201" max="8201" width="12.26953125" customWidth="1"/>
    <col min="8202" max="8202" width="12.1796875" customWidth="1"/>
    <col min="8203" max="8203" width="12.26953125" bestFit="1" customWidth="1"/>
    <col min="8209" max="8209" width="10.54296875" bestFit="1" customWidth="1"/>
    <col min="8210" max="8210" width="16.7265625" customWidth="1"/>
    <col min="8211" max="8211" width="27.7265625" customWidth="1"/>
    <col min="8212" max="8212" width="26" bestFit="1" customWidth="1"/>
    <col min="8452" max="8452" width="21.453125" customWidth="1"/>
    <col min="8453" max="8453" width="16.453125" customWidth="1"/>
    <col min="8454" max="8454" width="17.453125" customWidth="1"/>
    <col min="8455" max="8455" width="14" customWidth="1"/>
    <col min="8456" max="8456" width="13.54296875" customWidth="1"/>
    <col min="8457" max="8457" width="12.26953125" customWidth="1"/>
    <col min="8458" max="8458" width="12.1796875" customWidth="1"/>
    <col min="8459" max="8459" width="12.26953125" bestFit="1" customWidth="1"/>
    <col min="8465" max="8465" width="10.54296875" bestFit="1" customWidth="1"/>
    <col min="8466" max="8466" width="16.7265625" customWidth="1"/>
    <col min="8467" max="8467" width="27.7265625" customWidth="1"/>
    <col min="8468" max="8468" width="26" bestFit="1" customWidth="1"/>
    <col min="8708" max="8708" width="21.453125" customWidth="1"/>
    <col min="8709" max="8709" width="16.453125" customWidth="1"/>
    <col min="8710" max="8710" width="17.453125" customWidth="1"/>
    <col min="8711" max="8711" width="14" customWidth="1"/>
    <col min="8712" max="8712" width="13.54296875" customWidth="1"/>
    <col min="8713" max="8713" width="12.26953125" customWidth="1"/>
    <col min="8714" max="8714" width="12.1796875" customWidth="1"/>
    <col min="8715" max="8715" width="12.26953125" bestFit="1" customWidth="1"/>
    <col min="8721" max="8721" width="10.54296875" bestFit="1" customWidth="1"/>
    <col min="8722" max="8722" width="16.7265625" customWidth="1"/>
    <col min="8723" max="8723" width="27.7265625" customWidth="1"/>
    <col min="8724" max="8724" width="26" bestFit="1" customWidth="1"/>
    <col min="8964" max="8964" width="21.453125" customWidth="1"/>
    <col min="8965" max="8965" width="16.453125" customWidth="1"/>
    <col min="8966" max="8966" width="17.453125" customWidth="1"/>
    <col min="8967" max="8967" width="14" customWidth="1"/>
    <col min="8968" max="8968" width="13.54296875" customWidth="1"/>
    <col min="8969" max="8969" width="12.26953125" customWidth="1"/>
    <col min="8970" max="8970" width="12.1796875" customWidth="1"/>
    <col min="8971" max="8971" width="12.26953125" bestFit="1" customWidth="1"/>
    <col min="8977" max="8977" width="10.54296875" bestFit="1" customWidth="1"/>
    <col min="8978" max="8978" width="16.7265625" customWidth="1"/>
    <col min="8979" max="8979" width="27.7265625" customWidth="1"/>
    <col min="8980" max="8980" width="26" bestFit="1" customWidth="1"/>
    <col min="9220" max="9220" width="21.453125" customWidth="1"/>
    <col min="9221" max="9221" width="16.453125" customWidth="1"/>
    <col min="9222" max="9222" width="17.453125" customWidth="1"/>
    <col min="9223" max="9223" width="14" customWidth="1"/>
    <col min="9224" max="9224" width="13.54296875" customWidth="1"/>
    <col min="9225" max="9225" width="12.26953125" customWidth="1"/>
    <col min="9226" max="9226" width="12.1796875" customWidth="1"/>
    <col min="9227" max="9227" width="12.26953125" bestFit="1" customWidth="1"/>
    <col min="9233" max="9233" width="10.54296875" bestFit="1" customWidth="1"/>
    <col min="9234" max="9234" width="16.7265625" customWidth="1"/>
    <col min="9235" max="9235" width="27.7265625" customWidth="1"/>
    <col min="9236" max="9236" width="26" bestFit="1" customWidth="1"/>
    <col min="9476" max="9476" width="21.453125" customWidth="1"/>
    <col min="9477" max="9477" width="16.453125" customWidth="1"/>
    <col min="9478" max="9478" width="17.453125" customWidth="1"/>
    <col min="9479" max="9479" width="14" customWidth="1"/>
    <col min="9480" max="9480" width="13.54296875" customWidth="1"/>
    <col min="9481" max="9481" width="12.26953125" customWidth="1"/>
    <col min="9482" max="9482" width="12.1796875" customWidth="1"/>
    <col min="9483" max="9483" width="12.26953125" bestFit="1" customWidth="1"/>
    <col min="9489" max="9489" width="10.54296875" bestFit="1" customWidth="1"/>
    <col min="9490" max="9490" width="16.7265625" customWidth="1"/>
    <col min="9491" max="9491" width="27.7265625" customWidth="1"/>
    <col min="9492" max="9492" width="26" bestFit="1" customWidth="1"/>
    <col min="9732" max="9732" width="21.453125" customWidth="1"/>
    <col min="9733" max="9733" width="16.453125" customWidth="1"/>
    <col min="9734" max="9734" width="17.453125" customWidth="1"/>
    <col min="9735" max="9735" width="14" customWidth="1"/>
    <col min="9736" max="9736" width="13.54296875" customWidth="1"/>
    <col min="9737" max="9737" width="12.26953125" customWidth="1"/>
    <col min="9738" max="9738" width="12.1796875" customWidth="1"/>
    <col min="9739" max="9739" width="12.26953125" bestFit="1" customWidth="1"/>
    <col min="9745" max="9745" width="10.54296875" bestFit="1" customWidth="1"/>
    <col min="9746" max="9746" width="16.7265625" customWidth="1"/>
    <col min="9747" max="9747" width="27.7265625" customWidth="1"/>
    <col min="9748" max="9748" width="26" bestFit="1" customWidth="1"/>
    <col min="9988" max="9988" width="21.453125" customWidth="1"/>
    <col min="9989" max="9989" width="16.453125" customWidth="1"/>
    <col min="9990" max="9990" width="17.453125" customWidth="1"/>
    <col min="9991" max="9991" width="14" customWidth="1"/>
    <col min="9992" max="9992" width="13.54296875" customWidth="1"/>
    <col min="9993" max="9993" width="12.26953125" customWidth="1"/>
    <col min="9994" max="9994" width="12.1796875" customWidth="1"/>
    <col min="9995" max="9995" width="12.26953125" bestFit="1" customWidth="1"/>
    <col min="10001" max="10001" width="10.54296875" bestFit="1" customWidth="1"/>
    <col min="10002" max="10002" width="16.7265625" customWidth="1"/>
    <col min="10003" max="10003" width="27.7265625" customWidth="1"/>
    <col min="10004" max="10004" width="26" bestFit="1" customWidth="1"/>
    <col min="10244" max="10244" width="21.453125" customWidth="1"/>
    <col min="10245" max="10245" width="16.453125" customWidth="1"/>
    <col min="10246" max="10246" width="17.453125" customWidth="1"/>
    <col min="10247" max="10247" width="14" customWidth="1"/>
    <col min="10248" max="10248" width="13.54296875" customWidth="1"/>
    <col min="10249" max="10249" width="12.26953125" customWidth="1"/>
    <col min="10250" max="10250" width="12.1796875" customWidth="1"/>
    <col min="10251" max="10251" width="12.26953125" bestFit="1" customWidth="1"/>
    <col min="10257" max="10257" width="10.54296875" bestFit="1" customWidth="1"/>
    <col min="10258" max="10258" width="16.7265625" customWidth="1"/>
    <col min="10259" max="10259" width="27.7265625" customWidth="1"/>
    <col min="10260" max="10260" width="26" bestFit="1" customWidth="1"/>
    <col min="10500" max="10500" width="21.453125" customWidth="1"/>
    <col min="10501" max="10501" width="16.453125" customWidth="1"/>
    <col min="10502" max="10502" width="17.453125" customWidth="1"/>
    <col min="10503" max="10503" width="14" customWidth="1"/>
    <col min="10504" max="10504" width="13.54296875" customWidth="1"/>
    <col min="10505" max="10505" width="12.26953125" customWidth="1"/>
    <col min="10506" max="10506" width="12.1796875" customWidth="1"/>
    <col min="10507" max="10507" width="12.26953125" bestFit="1" customWidth="1"/>
    <col min="10513" max="10513" width="10.54296875" bestFit="1" customWidth="1"/>
    <col min="10514" max="10514" width="16.7265625" customWidth="1"/>
    <col min="10515" max="10515" width="27.7265625" customWidth="1"/>
    <col min="10516" max="10516" width="26" bestFit="1" customWidth="1"/>
    <col min="10756" max="10756" width="21.453125" customWidth="1"/>
    <col min="10757" max="10757" width="16.453125" customWidth="1"/>
    <col min="10758" max="10758" width="17.453125" customWidth="1"/>
    <col min="10759" max="10759" width="14" customWidth="1"/>
    <col min="10760" max="10760" width="13.54296875" customWidth="1"/>
    <col min="10761" max="10761" width="12.26953125" customWidth="1"/>
    <col min="10762" max="10762" width="12.1796875" customWidth="1"/>
    <col min="10763" max="10763" width="12.26953125" bestFit="1" customWidth="1"/>
    <col min="10769" max="10769" width="10.54296875" bestFit="1" customWidth="1"/>
    <col min="10770" max="10770" width="16.7265625" customWidth="1"/>
    <col min="10771" max="10771" width="27.7265625" customWidth="1"/>
    <col min="10772" max="10772" width="26" bestFit="1" customWidth="1"/>
    <col min="11012" max="11012" width="21.453125" customWidth="1"/>
    <col min="11013" max="11013" width="16.453125" customWidth="1"/>
    <col min="11014" max="11014" width="17.453125" customWidth="1"/>
    <col min="11015" max="11015" width="14" customWidth="1"/>
    <col min="11016" max="11016" width="13.54296875" customWidth="1"/>
    <col min="11017" max="11017" width="12.26953125" customWidth="1"/>
    <col min="11018" max="11018" width="12.1796875" customWidth="1"/>
    <col min="11019" max="11019" width="12.26953125" bestFit="1" customWidth="1"/>
    <col min="11025" max="11025" width="10.54296875" bestFit="1" customWidth="1"/>
    <col min="11026" max="11026" width="16.7265625" customWidth="1"/>
    <col min="11027" max="11027" width="27.7265625" customWidth="1"/>
    <col min="11028" max="11028" width="26" bestFit="1" customWidth="1"/>
    <col min="11268" max="11268" width="21.453125" customWidth="1"/>
    <col min="11269" max="11269" width="16.453125" customWidth="1"/>
    <col min="11270" max="11270" width="17.453125" customWidth="1"/>
    <col min="11271" max="11271" width="14" customWidth="1"/>
    <col min="11272" max="11272" width="13.54296875" customWidth="1"/>
    <col min="11273" max="11273" width="12.26953125" customWidth="1"/>
    <col min="11274" max="11274" width="12.1796875" customWidth="1"/>
    <col min="11275" max="11275" width="12.26953125" bestFit="1" customWidth="1"/>
    <col min="11281" max="11281" width="10.54296875" bestFit="1" customWidth="1"/>
    <col min="11282" max="11282" width="16.7265625" customWidth="1"/>
    <col min="11283" max="11283" width="27.7265625" customWidth="1"/>
    <col min="11284" max="11284" width="26" bestFit="1" customWidth="1"/>
    <col min="11524" max="11524" width="21.453125" customWidth="1"/>
    <col min="11525" max="11525" width="16.453125" customWidth="1"/>
    <col min="11526" max="11526" width="17.453125" customWidth="1"/>
    <col min="11527" max="11527" width="14" customWidth="1"/>
    <col min="11528" max="11528" width="13.54296875" customWidth="1"/>
    <col min="11529" max="11529" width="12.26953125" customWidth="1"/>
    <col min="11530" max="11530" width="12.1796875" customWidth="1"/>
    <col min="11531" max="11531" width="12.26953125" bestFit="1" customWidth="1"/>
    <col min="11537" max="11537" width="10.54296875" bestFit="1" customWidth="1"/>
    <col min="11538" max="11538" width="16.7265625" customWidth="1"/>
    <col min="11539" max="11539" width="27.7265625" customWidth="1"/>
    <col min="11540" max="11540" width="26" bestFit="1" customWidth="1"/>
    <col min="11780" max="11780" width="21.453125" customWidth="1"/>
    <col min="11781" max="11781" width="16.453125" customWidth="1"/>
    <col min="11782" max="11782" width="17.453125" customWidth="1"/>
    <col min="11783" max="11783" width="14" customWidth="1"/>
    <col min="11784" max="11784" width="13.54296875" customWidth="1"/>
    <col min="11785" max="11785" width="12.26953125" customWidth="1"/>
    <col min="11786" max="11786" width="12.1796875" customWidth="1"/>
    <col min="11787" max="11787" width="12.26953125" bestFit="1" customWidth="1"/>
    <col min="11793" max="11793" width="10.54296875" bestFit="1" customWidth="1"/>
    <col min="11794" max="11794" width="16.7265625" customWidth="1"/>
    <col min="11795" max="11795" width="27.7265625" customWidth="1"/>
    <col min="11796" max="11796" width="26" bestFit="1" customWidth="1"/>
    <col min="12036" max="12036" width="21.453125" customWidth="1"/>
    <col min="12037" max="12037" width="16.453125" customWidth="1"/>
    <col min="12038" max="12038" width="17.453125" customWidth="1"/>
    <col min="12039" max="12039" width="14" customWidth="1"/>
    <col min="12040" max="12040" width="13.54296875" customWidth="1"/>
    <col min="12041" max="12041" width="12.26953125" customWidth="1"/>
    <col min="12042" max="12042" width="12.1796875" customWidth="1"/>
    <col min="12043" max="12043" width="12.26953125" bestFit="1" customWidth="1"/>
    <col min="12049" max="12049" width="10.54296875" bestFit="1" customWidth="1"/>
    <col min="12050" max="12050" width="16.7265625" customWidth="1"/>
    <col min="12051" max="12051" width="27.7265625" customWidth="1"/>
    <col min="12052" max="12052" width="26" bestFit="1" customWidth="1"/>
    <col min="12292" max="12292" width="21.453125" customWidth="1"/>
    <col min="12293" max="12293" width="16.453125" customWidth="1"/>
    <col min="12294" max="12294" width="17.453125" customWidth="1"/>
    <col min="12295" max="12295" width="14" customWidth="1"/>
    <col min="12296" max="12296" width="13.54296875" customWidth="1"/>
    <col min="12297" max="12297" width="12.26953125" customWidth="1"/>
    <col min="12298" max="12298" width="12.1796875" customWidth="1"/>
    <col min="12299" max="12299" width="12.26953125" bestFit="1" customWidth="1"/>
    <col min="12305" max="12305" width="10.54296875" bestFit="1" customWidth="1"/>
    <col min="12306" max="12306" width="16.7265625" customWidth="1"/>
    <col min="12307" max="12307" width="27.7265625" customWidth="1"/>
    <col min="12308" max="12308" width="26" bestFit="1" customWidth="1"/>
    <col min="12548" max="12548" width="21.453125" customWidth="1"/>
    <col min="12549" max="12549" width="16.453125" customWidth="1"/>
    <col min="12550" max="12550" width="17.453125" customWidth="1"/>
    <col min="12551" max="12551" width="14" customWidth="1"/>
    <col min="12552" max="12552" width="13.54296875" customWidth="1"/>
    <col min="12553" max="12553" width="12.26953125" customWidth="1"/>
    <col min="12554" max="12554" width="12.1796875" customWidth="1"/>
    <col min="12555" max="12555" width="12.26953125" bestFit="1" customWidth="1"/>
    <col min="12561" max="12561" width="10.54296875" bestFit="1" customWidth="1"/>
    <col min="12562" max="12562" width="16.7265625" customWidth="1"/>
    <col min="12563" max="12563" width="27.7265625" customWidth="1"/>
    <col min="12564" max="12564" width="26" bestFit="1" customWidth="1"/>
    <col min="12804" max="12804" width="21.453125" customWidth="1"/>
    <col min="12805" max="12805" width="16.453125" customWidth="1"/>
    <col min="12806" max="12806" width="17.453125" customWidth="1"/>
    <col min="12807" max="12807" width="14" customWidth="1"/>
    <col min="12808" max="12808" width="13.54296875" customWidth="1"/>
    <col min="12809" max="12809" width="12.26953125" customWidth="1"/>
    <col min="12810" max="12810" width="12.1796875" customWidth="1"/>
    <col min="12811" max="12811" width="12.26953125" bestFit="1" customWidth="1"/>
    <col min="12817" max="12817" width="10.54296875" bestFit="1" customWidth="1"/>
    <col min="12818" max="12818" width="16.7265625" customWidth="1"/>
    <col min="12819" max="12819" width="27.7265625" customWidth="1"/>
    <col min="12820" max="12820" width="26" bestFit="1" customWidth="1"/>
    <col min="13060" max="13060" width="21.453125" customWidth="1"/>
    <col min="13061" max="13061" width="16.453125" customWidth="1"/>
    <col min="13062" max="13062" width="17.453125" customWidth="1"/>
    <col min="13063" max="13063" width="14" customWidth="1"/>
    <col min="13064" max="13064" width="13.54296875" customWidth="1"/>
    <col min="13065" max="13065" width="12.26953125" customWidth="1"/>
    <col min="13066" max="13066" width="12.1796875" customWidth="1"/>
    <col min="13067" max="13067" width="12.26953125" bestFit="1" customWidth="1"/>
    <col min="13073" max="13073" width="10.54296875" bestFit="1" customWidth="1"/>
    <col min="13074" max="13074" width="16.7265625" customWidth="1"/>
    <col min="13075" max="13075" width="27.7265625" customWidth="1"/>
    <col min="13076" max="13076" width="26" bestFit="1" customWidth="1"/>
    <col min="13316" max="13316" width="21.453125" customWidth="1"/>
    <col min="13317" max="13317" width="16.453125" customWidth="1"/>
    <col min="13318" max="13318" width="17.453125" customWidth="1"/>
    <col min="13319" max="13319" width="14" customWidth="1"/>
    <col min="13320" max="13320" width="13.54296875" customWidth="1"/>
    <col min="13321" max="13321" width="12.26953125" customWidth="1"/>
    <col min="13322" max="13322" width="12.1796875" customWidth="1"/>
    <col min="13323" max="13323" width="12.26953125" bestFit="1" customWidth="1"/>
    <col min="13329" max="13329" width="10.54296875" bestFit="1" customWidth="1"/>
    <col min="13330" max="13330" width="16.7265625" customWidth="1"/>
    <col min="13331" max="13331" width="27.7265625" customWidth="1"/>
    <col min="13332" max="13332" width="26" bestFit="1" customWidth="1"/>
    <col min="13572" max="13572" width="21.453125" customWidth="1"/>
    <col min="13573" max="13573" width="16.453125" customWidth="1"/>
    <col min="13574" max="13574" width="17.453125" customWidth="1"/>
    <col min="13575" max="13575" width="14" customWidth="1"/>
    <col min="13576" max="13576" width="13.54296875" customWidth="1"/>
    <col min="13577" max="13577" width="12.26953125" customWidth="1"/>
    <col min="13578" max="13578" width="12.1796875" customWidth="1"/>
    <col min="13579" max="13579" width="12.26953125" bestFit="1" customWidth="1"/>
    <col min="13585" max="13585" width="10.54296875" bestFit="1" customWidth="1"/>
    <col min="13586" max="13586" width="16.7265625" customWidth="1"/>
    <col min="13587" max="13587" width="27.7265625" customWidth="1"/>
    <col min="13588" max="13588" width="26" bestFit="1" customWidth="1"/>
    <col min="13828" max="13828" width="21.453125" customWidth="1"/>
    <col min="13829" max="13829" width="16.453125" customWidth="1"/>
    <col min="13830" max="13830" width="17.453125" customWidth="1"/>
    <col min="13831" max="13831" width="14" customWidth="1"/>
    <col min="13832" max="13832" width="13.54296875" customWidth="1"/>
    <col min="13833" max="13833" width="12.26953125" customWidth="1"/>
    <col min="13834" max="13834" width="12.1796875" customWidth="1"/>
    <col min="13835" max="13835" width="12.26953125" bestFit="1" customWidth="1"/>
    <col min="13841" max="13841" width="10.54296875" bestFit="1" customWidth="1"/>
    <col min="13842" max="13842" width="16.7265625" customWidth="1"/>
    <col min="13843" max="13843" width="27.7265625" customWidth="1"/>
    <col min="13844" max="13844" width="26" bestFit="1" customWidth="1"/>
    <col min="14084" max="14084" width="21.453125" customWidth="1"/>
    <col min="14085" max="14085" width="16.453125" customWidth="1"/>
    <col min="14086" max="14086" width="17.453125" customWidth="1"/>
    <col min="14087" max="14087" width="14" customWidth="1"/>
    <col min="14088" max="14088" width="13.54296875" customWidth="1"/>
    <col min="14089" max="14089" width="12.26953125" customWidth="1"/>
    <col min="14090" max="14090" width="12.1796875" customWidth="1"/>
    <col min="14091" max="14091" width="12.26953125" bestFit="1" customWidth="1"/>
    <col min="14097" max="14097" width="10.54296875" bestFit="1" customWidth="1"/>
    <col min="14098" max="14098" width="16.7265625" customWidth="1"/>
    <col min="14099" max="14099" width="27.7265625" customWidth="1"/>
    <col min="14100" max="14100" width="26" bestFit="1" customWidth="1"/>
    <col min="14340" max="14340" width="21.453125" customWidth="1"/>
    <col min="14341" max="14341" width="16.453125" customWidth="1"/>
    <col min="14342" max="14342" width="17.453125" customWidth="1"/>
    <col min="14343" max="14343" width="14" customWidth="1"/>
    <col min="14344" max="14344" width="13.54296875" customWidth="1"/>
    <col min="14345" max="14345" width="12.26953125" customWidth="1"/>
    <col min="14346" max="14346" width="12.1796875" customWidth="1"/>
    <col min="14347" max="14347" width="12.26953125" bestFit="1" customWidth="1"/>
    <col min="14353" max="14353" width="10.54296875" bestFit="1" customWidth="1"/>
    <col min="14354" max="14354" width="16.7265625" customWidth="1"/>
    <col min="14355" max="14355" width="27.7265625" customWidth="1"/>
    <col min="14356" max="14356" width="26" bestFit="1" customWidth="1"/>
    <col min="14596" max="14596" width="21.453125" customWidth="1"/>
    <col min="14597" max="14597" width="16.453125" customWidth="1"/>
    <col min="14598" max="14598" width="17.453125" customWidth="1"/>
    <col min="14599" max="14599" width="14" customWidth="1"/>
    <col min="14600" max="14600" width="13.54296875" customWidth="1"/>
    <col min="14601" max="14601" width="12.26953125" customWidth="1"/>
    <col min="14602" max="14602" width="12.1796875" customWidth="1"/>
    <col min="14603" max="14603" width="12.26953125" bestFit="1" customWidth="1"/>
    <col min="14609" max="14609" width="10.54296875" bestFit="1" customWidth="1"/>
    <col min="14610" max="14610" width="16.7265625" customWidth="1"/>
    <col min="14611" max="14611" width="27.7265625" customWidth="1"/>
    <col min="14612" max="14612" width="26" bestFit="1" customWidth="1"/>
    <col min="14852" max="14852" width="21.453125" customWidth="1"/>
    <col min="14853" max="14853" width="16.453125" customWidth="1"/>
    <col min="14854" max="14854" width="17.453125" customWidth="1"/>
    <col min="14855" max="14855" width="14" customWidth="1"/>
    <col min="14856" max="14856" width="13.54296875" customWidth="1"/>
    <col min="14857" max="14857" width="12.26953125" customWidth="1"/>
    <col min="14858" max="14858" width="12.1796875" customWidth="1"/>
    <col min="14859" max="14859" width="12.26953125" bestFit="1" customWidth="1"/>
    <col min="14865" max="14865" width="10.54296875" bestFit="1" customWidth="1"/>
    <col min="14866" max="14866" width="16.7265625" customWidth="1"/>
    <col min="14867" max="14867" width="27.7265625" customWidth="1"/>
    <col min="14868" max="14868" width="26" bestFit="1" customWidth="1"/>
    <col min="15108" max="15108" width="21.453125" customWidth="1"/>
    <col min="15109" max="15109" width="16.453125" customWidth="1"/>
    <col min="15110" max="15110" width="17.453125" customWidth="1"/>
    <col min="15111" max="15111" width="14" customWidth="1"/>
    <col min="15112" max="15112" width="13.54296875" customWidth="1"/>
    <col min="15113" max="15113" width="12.26953125" customWidth="1"/>
    <col min="15114" max="15114" width="12.1796875" customWidth="1"/>
    <col min="15115" max="15115" width="12.26953125" bestFit="1" customWidth="1"/>
    <col min="15121" max="15121" width="10.54296875" bestFit="1" customWidth="1"/>
    <col min="15122" max="15122" width="16.7265625" customWidth="1"/>
    <col min="15123" max="15123" width="27.7265625" customWidth="1"/>
    <col min="15124" max="15124" width="26" bestFit="1" customWidth="1"/>
    <col min="15364" max="15364" width="21.453125" customWidth="1"/>
    <col min="15365" max="15365" width="16.453125" customWidth="1"/>
    <col min="15366" max="15366" width="17.453125" customWidth="1"/>
    <col min="15367" max="15367" width="14" customWidth="1"/>
    <col min="15368" max="15368" width="13.54296875" customWidth="1"/>
    <col min="15369" max="15369" width="12.26953125" customWidth="1"/>
    <col min="15370" max="15370" width="12.1796875" customWidth="1"/>
    <col min="15371" max="15371" width="12.26953125" bestFit="1" customWidth="1"/>
    <col min="15377" max="15377" width="10.54296875" bestFit="1" customWidth="1"/>
    <col min="15378" max="15378" width="16.7265625" customWidth="1"/>
    <col min="15379" max="15379" width="27.7265625" customWidth="1"/>
    <col min="15380" max="15380" width="26" bestFit="1" customWidth="1"/>
    <col min="15620" max="15620" width="21.453125" customWidth="1"/>
    <col min="15621" max="15621" width="16.453125" customWidth="1"/>
    <col min="15622" max="15622" width="17.453125" customWidth="1"/>
    <col min="15623" max="15623" width="14" customWidth="1"/>
    <col min="15624" max="15624" width="13.54296875" customWidth="1"/>
    <col min="15625" max="15625" width="12.26953125" customWidth="1"/>
    <col min="15626" max="15626" width="12.1796875" customWidth="1"/>
    <col min="15627" max="15627" width="12.26953125" bestFit="1" customWidth="1"/>
    <col min="15633" max="15633" width="10.54296875" bestFit="1" customWidth="1"/>
    <col min="15634" max="15634" width="16.7265625" customWidth="1"/>
    <col min="15635" max="15635" width="27.7265625" customWidth="1"/>
    <col min="15636" max="15636" width="26" bestFit="1" customWidth="1"/>
    <col min="15876" max="15876" width="21.453125" customWidth="1"/>
    <col min="15877" max="15877" width="16.453125" customWidth="1"/>
    <col min="15878" max="15878" width="17.453125" customWidth="1"/>
    <col min="15879" max="15879" width="14" customWidth="1"/>
    <col min="15880" max="15880" width="13.54296875" customWidth="1"/>
    <col min="15881" max="15881" width="12.26953125" customWidth="1"/>
    <col min="15882" max="15882" width="12.1796875" customWidth="1"/>
    <col min="15883" max="15883" width="12.26953125" bestFit="1" customWidth="1"/>
    <col min="15889" max="15889" width="10.54296875" bestFit="1" customWidth="1"/>
    <col min="15890" max="15890" width="16.7265625" customWidth="1"/>
    <col min="15891" max="15891" width="27.7265625" customWidth="1"/>
    <col min="15892" max="15892" width="26" bestFit="1" customWidth="1"/>
    <col min="16132" max="16132" width="21.453125" customWidth="1"/>
    <col min="16133" max="16133" width="16.453125" customWidth="1"/>
    <col min="16134" max="16134" width="17.453125" customWidth="1"/>
    <col min="16135" max="16135" width="14" customWidth="1"/>
    <col min="16136" max="16136" width="13.54296875" customWidth="1"/>
    <col min="16137" max="16137" width="12.26953125" customWidth="1"/>
    <col min="16138" max="16138" width="12.1796875" customWidth="1"/>
    <col min="16139" max="16139" width="12.26953125" bestFit="1" customWidth="1"/>
    <col min="16145" max="16145" width="10.54296875" bestFit="1" customWidth="1"/>
    <col min="16146" max="16146" width="16.7265625" customWidth="1"/>
    <col min="16147" max="16147" width="27.7265625" customWidth="1"/>
    <col min="16148" max="16148" width="26" bestFit="1" customWidth="1"/>
  </cols>
  <sheetData>
    <row r="1" spans="1:11">
      <c r="A1" s="283" t="s">
        <v>0</v>
      </c>
      <c r="B1" s="284"/>
      <c r="C1" s="284"/>
      <c r="D1" s="284"/>
      <c r="E1" s="284"/>
      <c r="F1" s="285"/>
      <c r="J1"/>
      <c r="K1"/>
    </row>
    <row r="2" spans="1:11">
      <c r="A2" s="104"/>
      <c r="B2" s="54"/>
      <c r="C2" s="54"/>
      <c r="D2" s="286" t="s">
        <v>1</v>
      </c>
      <c r="E2" s="286"/>
      <c r="F2" s="286"/>
      <c r="J2"/>
      <c r="K2"/>
    </row>
    <row r="3" spans="1:11" ht="15" thickBot="1">
      <c r="A3" s="105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6" t="s">
        <v>7</v>
      </c>
      <c r="J3"/>
      <c r="K3"/>
    </row>
    <row r="4" spans="1:11" ht="15" thickBot="1">
      <c r="A4" s="90" t="s">
        <v>9</v>
      </c>
      <c r="B4" s="113">
        <v>1384436.64</v>
      </c>
      <c r="C4" s="131">
        <v>1309887.33</v>
      </c>
      <c r="D4" s="112">
        <v>30573</v>
      </c>
      <c r="E4" s="112">
        <v>3337</v>
      </c>
      <c r="F4" s="8">
        <f>D4+E4</f>
        <v>33910</v>
      </c>
      <c r="J4"/>
      <c r="K4"/>
    </row>
    <row r="5" spans="1:11" ht="15" thickBot="1">
      <c r="A5" s="90" t="s">
        <v>11</v>
      </c>
      <c r="B5" s="118">
        <v>3170770.15</v>
      </c>
      <c r="C5" s="134">
        <v>2683000.2799999998</v>
      </c>
      <c r="D5" s="115">
        <v>110443</v>
      </c>
      <c r="E5" s="115">
        <v>10063</v>
      </c>
      <c r="F5" s="8">
        <f>D5+E5</f>
        <v>120506</v>
      </c>
      <c r="J5"/>
      <c r="K5"/>
    </row>
    <row r="6" spans="1:11" ht="15" thickBot="1">
      <c r="A6" s="90" t="s">
        <v>13</v>
      </c>
      <c r="B6" s="114">
        <v>1727862.18</v>
      </c>
      <c r="C6" s="132">
        <v>442395</v>
      </c>
      <c r="D6" s="115">
        <v>65225</v>
      </c>
      <c r="E6" s="115">
        <v>1129</v>
      </c>
      <c r="F6" s="8">
        <f t="shared" ref="F6:F57" si="0">D6+E6</f>
        <v>66354</v>
      </c>
      <c r="J6"/>
      <c r="K6"/>
    </row>
    <row r="7" spans="1:11" ht="16.5" customHeight="1" thickBot="1">
      <c r="A7" s="90" t="s">
        <v>82</v>
      </c>
      <c r="B7" s="114">
        <v>247771.89</v>
      </c>
      <c r="C7" s="131">
        <v>146054.48000000001</v>
      </c>
      <c r="D7" s="115">
        <v>4105</v>
      </c>
      <c r="E7" s="116">
        <v>481</v>
      </c>
      <c r="F7" s="8">
        <f>D7+E7</f>
        <v>4586</v>
      </c>
      <c r="J7"/>
      <c r="K7"/>
    </row>
    <row r="8" spans="1:11" ht="15" thickBot="1">
      <c r="A8" s="90" t="s">
        <v>16</v>
      </c>
      <c r="B8" s="114">
        <v>6607</v>
      </c>
      <c r="C8" s="130">
        <v>873</v>
      </c>
      <c r="D8" s="117">
        <v>316</v>
      </c>
      <c r="E8" s="117">
        <v>62</v>
      </c>
      <c r="F8" s="8">
        <f>D8+E8</f>
        <v>378</v>
      </c>
      <c r="J8"/>
      <c r="K8"/>
    </row>
    <row r="9" spans="1:11" ht="15" thickBot="1">
      <c r="A9" s="90" t="s">
        <v>18</v>
      </c>
      <c r="B9" s="114">
        <v>6056</v>
      </c>
      <c r="C9" s="131">
        <v>0</v>
      </c>
      <c r="D9" s="116">
        <v>134</v>
      </c>
      <c r="E9" s="116">
        <v>0</v>
      </c>
      <c r="F9" s="8">
        <f>D9+E9</f>
        <v>134</v>
      </c>
      <c r="J9"/>
      <c r="K9"/>
    </row>
    <row r="10" spans="1:11" ht="15" thickBot="1">
      <c r="A10" s="92" t="s">
        <v>19</v>
      </c>
      <c r="B10" s="118">
        <v>1368</v>
      </c>
      <c r="C10" s="130">
        <v>3654</v>
      </c>
      <c r="D10" s="116">
        <v>38</v>
      </c>
      <c r="E10" s="116">
        <v>0</v>
      </c>
      <c r="F10" s="8">
        <f>D10+E10</f>
        <v>38</v>
      </c>
      <c r="J10"/>
      <c r="K10"/>
    </row>
    <row r="11" spans="1:11" ht="15" thickBot="1">
      <c r="A11" s="56" t="s">
        <v>22</v>
      </c>
      <c r="B11" s="57"/>
      <c r="C11" s="58"/>
      <c r="D11" s="59"/>
      <c r="E11" s="59"/>
      <c r="F11" s="81">
        <f>D11+E11</f>
        <v>0</v>
      </c>
      <c r="J11"/>
      <c r="K11"/>
    </row>
    <row r="12" spans="1:11" ht="15" thickBot="1">
      <c r="A12" s="90" t="s">
        <v>23</v>
      </c>
      <c r="B12" s="118">
        <v>78556.38</v>
      </c>
      <c r="C12" s="131">
        <v>25234.86</v>
      </c>
      <c r="D12" s="117">
        <v>3330</v>
      </c>
      <c r="E12" s="116">
        <v>0</v>
      </c>
      <c r="F12" s="8">
        <f t="shared" si="0"/>
        <v>3330</v>
      </c>
      <c r="J12"/>
      <c r="K12"/>
    </row>
    <row r="13" spans="1:11" ht="15" thickBot="1">
      <c r="A13" s="90" t="s">
        <v>24</v>
      </c>
      <c r="B13" s="118">
        <v>8873.0499999999993</v>
      </c>
      <c r="C13" s="131">
        <v>150</v>
      </c>
      <c r="D13" s="116">
        <v>212</v>
      </c>
      <c r="E13" s="116">
        <v>10</v>
      </c>
      <c r="F13" s="8">
        <f t="shared" si="0"/>
        <v>222</v>
      </c>
      <c r="J13"/>
      <c r="K13"/>
    </row>
    <row r="14" spans="1:11" ht="15" thickBot="1">
      <c r="A14" s="49" t="s">
        <v>25</v>
      </c>
      <c r="B14" s="57"/>
      <c r="C14" s="119"/>
      <c r="D14" s="59"/>
      <c r="E14" s="59"/>
      <c r="F14" s="8">
        <f t="shared" si="0"/>
        <v>0</v>
      </c>
      <c r="J14"/>
      <c r="K14"/>
    </row>
    <row r="15" spans="1:11" ht="15" thickBot="1">
      <c r="A15" s="90" t="s">
        <v>26</v>
      </c>
      <c r="B15" s="115">
        <v>4450</v>
      </c>
      <c r="C15" s="132">
        <v>1500</v>
      </c>
      <c r="D15" s="116">
        <v>105</v>
      </c>
      <c r="E15" s="116">
        <v>40</v>
      </c>
      <c r="F15" s="82">
        <f t="shared" si="0"/>
        <v>145</v>
      </c>
      <c r="J15"/>
      <c r="K15"/>
    </row>
    <row r="16" spans="1:11" ht="15" thickBot="1">
      <c r="A16" s="90" t="s">
        <v>27</v>
      </c>
      <c r="B16" s="115">
        <v>3500</v>
      </c>
      <c r="C16" s="132">
        <v>1750</v>
      </c>
      <c r="D16" s="116">
        <v>350</v>
      </c>
      <c r="E16" s="116">
        <v>0</v>
      </c>
      <c r="F16" s="8">
        <f t="shared" si="0"/>
        <v>350</v>
      </c>
      <c r="J16"/>
      <c r="K16"/>
    </row>
    <row r="17" spans="1:11" ht="15" thickBot="1">
      <c r="A17" s="90" t="s">
        <v>66</v>
      </c>
      <c r="B17" s="113">
        <v>3935.5</v>
      </c>
      <c r="C17" s="132">
        <v>0</v>
      </c>
      <c r="D17" s="116">
        <v>361</v>
      </c>
      <c r="E17" s="116">
        <v>0</v>
      </c>
      <c r="F17" s="8">
        <f t="shared" si="0"/>
        <v>361</v>
      </c>
      <c r="J17"/>
      <c r="K17"/>
    </row>
    <row r="18" spans="1:11" ht="15" thickBot="1">
      <c r="A18" s="90" t="s">
        <v>28</v>
      </c>
      <c r="B18" s="114">
        <v>30880</v>
      </c>
      <c r="C18" s="132">
        <v>0</v>
      </c>
      <c r="D18" s="116">
        <v>989</v>
      </c>
      <c r="E18" s="116">
        <v>46</v>
      </c>
      <c r="F18" s="8">
        <f t="shared" si="0"/>
        <v>1035</v>
      </c>
      <c r="J18"/>
      <c r="K18"/>
    </row>
    <row r="19" spans="1:11" ht="15" thickBot="1">
      <c r="A19" s="90" t="s">
        <v>29</v>
      </c>
      <c r="B19" s="118">
        <v>4451.45</v>
      </c>
      <c r="C19" s="131">
        <v>0</v>
      </c>
      <c r="D19" s="116">
        <v>291</v>
      </c>
      <c r="E19" s="116">
        <v>0</v>
      </c>
      <c r="F19" s="8">
        <f t="shared" si="0"/>
        <v>291</v>
      </c>
      <c r="J19"/>
      <c r="K19"/>
    </row>
    <row r="20" spans="1:11" ht="15" thickBot="1">
      <c r="A20" s="90" t="s">
        <v>30</v>
      </c>
      <c r="B20" s="118">
        <v>22288.71</v>
      </c>
      <c r="C20" s="131">
        <v>0</v>
      </c>
      <c r="D20" s="117">
        <v>1516</v>
      </c>
      <c r="E20" s="116">
        <v>32</v>
      </c>
      <c r="F20" s="8">
        <f t="shared" si="0"/>
        <v>1548</v>
      </c>
      <c r="J20"/>
      <c r="K20"/>
    </row>
    <row r="21" spans="1:11" ht="15" thickBot="1">
      <c r="A21" s="90" t="s">
        <v>31</v>
      </c>
      <c r="B21" s="118">
        <v>930.51</v>
      </c>
      <c r="C21" s="131">
        <v>0</v>
      </c>
      <c r="D21" s="116">
        <v>28</v>
      </c>
      <c r="E21" s="116">
        <v>0</v>
      </c>
      <c r="F21" s="8">
        <f t="shared" si="0"/>
        <v>28</v>
      </c>
      <c r="J21"/>
      <c r="K21"/>
    </row>
    <row r="22" spans="1:11" ht="15" thickBot="1">
      <c r="A22" s="90" t="s">
        <v>32</v>
      </c>
      <c r="B22" s="114">
        <v>26370</v>
      </c>
      <c r="C22" s="132">
        <v>15200</v>
      </c>
      <c r="D22" s="116">
        <v>1158</v>
      </c>
      <c r="E22" s="116">
        <v>3</v>
      </c>
      <c r="F22" s="8">
        <f t="shared" si="0"/>
        <v>1161</v>
      </c>
      <c r="J22"/>
      <c r="K22"/>
    </row>
    <row r="23" spans="1:11" ht="15" thickBot="1">
      <c r="A23" s="90" t="s">
        <v>33</v>
      </c>
      <c r="B23" s="114">
        <v>11961.23</v>
      </c>
      <c r="C23" s="131">
        <v>0</v>
      </c>
      <c r="D23" s="116">
        <v>756</v>
      </c>
      <c r="E23" s="116">
        <v>3</v>
      </c>
      <c r="F23" s="8">
        <f t="shared" si="0"/>
        <v>759</v>
      </c>
      <c r="J23"/>
      <c r="K23"/>
    </row>
    <row r="24" spans="1:11" ht="15" thickBot="1">
      <c r="A24" s="90" t="s">
        <v>34</v>
      </c>
      <c r="B24" s="118">
        <v>13987.98</v>
      </c>
      <c r="C24" s="132">
        <v>1500</v>
      </c>
      <c r="D24" s="116">
        <v>359</v>
      </c>
      <c r="E24" s="116">
        <v>10</v>
      </c>
      <c r="F24" s="8">
        <f t="shared" si="0"/>
        <v>369</v>
      </c>
      <c r="J24"/>
      <c r="K24"/>
    </row>
    <row r="25" spans="1:11" ht="15" thickBot="1">
      <c r="A25" s="90" t="s">
        <v>35</v>
      </c>
      <c r="B25" s="114">
        <v>2226</v>
      </c>
      <c r="C25" s="132">
        <v>1300</v>
      </c>
      <c r="D25" s="116">
        <v>185</v>
      </c>
      <c r="E25" s="116">
        <v>5</v>
      </c>
      <c r="F25" s="8">
        <f t="shared" si="0"/>
        <v>190</v>
      </c>
      <c r="J25"/>
      <c r="K25"/>
    </row>
    <row r="26" spans="1:11" ht="15" thickBot="1">
      <c r="A26" s="90" t="s">
        <v>36</v>
      </c>
      <c r="B26" s="114">
        <v>60927</v>
      </c>
      <c r="C26" s="132">
        <v>38579</v>
      </c>
      <c r="D26" s="116">
        <v>1350</v>
      </c>
      <c r="E26" s="116">
        <v>54</v>
      </c>
      <c r="F26" s="8">
        <f t="shared" si="0"/>
        <v>1404</v>
      </c>
      <c r="J26"/>
      <c r="K26"/>
    </row>
    <row r="27" spans="1:11" ht="15" thickBot="1">
      <c r="A27" s="89" t="s">
        <v>37</v>
      </c>
      <c r="B27" s="114">
        <v>20337</v>
      </c>
      <c r="C27" s="133">
        <v>4500</v>
      </c>
      <c r="D27" s="116">
        <v>730</v>
      </c>
      <c r="E27" s="116">
        <v>0</v>
      </c>
      <c r="F27" s="81">
        <f t="shared" si="0"/>
        <v>730</v>
      </c>
      <c r="J27"/>
      <c r="K27"/>
    </row>
    <row r="28" spans="1:11" ht="15" thickBot="1">
      <c r="A28" s="89" t="s">
        <v>38</v>
      </c>
      <c r="B28" s="114">
        <v>2030</v>
      </c>
      <c r="C28" s="131">
        <v>1500</v>
      </c>
      <c r="D28" s="116">
        <v>200</v>
      </c>
      <c r="E28" s="116">
        <v>3</v>
      </c>
      <c r="F28" s="81">
        <f t="shared" si="0"/>
        <v>203</v>
      </c>
      <c r="J28"/>
      <c r="K28"/>
    </row>
    <row r="29" spans="1:11" ht="15" thickBot="1">
      <c r="A29" s="90" t="s">
        <v>39</v>
      </c>
      <c r="B29" s="118">
        <v>5157</v>
      </c>
      <c r="C29" s="132">
        <v>1200</v>
      </c>
      <c r="D29" s="116">
        <v>80</v>
      </c>
      <c r="E29" s="116">
        <v>50</v>
      </c>
      <c r="F29" s="81">
        <f t="shared" si="0"/>
        <v>130</v>
      </c>
      <c r="J29"/>
      <c r="K29"/>
    </row>
    <row r="30" spans="1:11" ht="15" thickBot="1">
      <c r="A30" s="90" t="s">
        <v>40</v>
      </c>
      <c r="B30" s="118">
        <v>6090</v>
      </c>
      <c r="C30" s="132">
        <v>0</v>
      </c>
      <c r="D30" s="116">
        <v>272</v>
      </c>
      <c r="E30" s="116">
        <v>0</v>
      </c>
      <c r="F30" s="81">
        <f>D30+E30</f>
        <v>272</v>
      </c>
      <c r="J30"/>
      <c r="K30"/>
    </row>
    <row r="31" spans="1:11" ht="15" thickBot="1">
      <c r="A31" s="90" t="s">
        <v>41</v>
      </c>
      <c r="B31" s="114">
        <v>6500</v>
      </c>
      <c r="C31" s="132">
        <v>20</v>
      </c>
      <c r="D31" s="116">
        <v>200</v>
      </c>
      <c r="E31" s="116">
        <v>0</v>
      </c>
      <c r="F31" s="81">
        <f t="shared" si="0"/>
        <v>200</v>
      </c>
      <c r="J31"/>
      <c r="K31"/>
    </row>
    <row r="32" spans="1:11" ht="15" thickBot="1">
      <c r="A32" s="90" t="s">
        <v>42</v>
      </c>
      <c r="B32" s="118">
        <v>1800</v>
      </c>
      <c r="C32" s="132">
        <v>400</v>
      </c>
      <c r="D32" s="116">
        <v>50</v>
      </c>
      <c r="E32" s="116">
        <v>0</v>
      </c>
      <c r="F32" s="81">
        <f t="shared" si="0"/>
        <v>50</v>
      </c>
      <c r="J32"/>
      <c r="K32"/>
    </row>
    <row r="33" spans="1:11" ht="15" thickBot="1">
      <c r="A33" s="90" t="s">
        <v>75</v>
      </c>
      <c r="B33" s="114">
        <v>26260</v>
      </c>
      <c r="C33" s="132">
        <v>11000</v>
      </c>
      <c r="D33" s="116">
        <v>1320</v>
      </c>
      <c r="E33" s="116">
        <v>0</v>
      </c>
      <c r="F33" s="81">
        <f t="shared" si="0"/>
        <v>1320</v>
      </c>
      <c r="J33"/>
      <c r="K33"/>
    </row>
    <row r="34" spans="1:11" ht="15" thickBot="1">
      <c r="A34" s="90" t="s">
        <v>44</v>
      </c>
      <c r="B34" s="113">
        <v>6825</v>
      </c>
      <c r="C34" s="131">
        <v>0</v>
      </c>
      <c r="D34" s="116">
        <v>151</v>
      </c>
      <c r="E34" s="116">
        <v>0</v>
      </c>
      <c r="F34" s="81">
        <f>D34+E34</f>
        <v>151</v>
      </c>
      <c r="J34"/>
      <c r="K34"/>
    </row>
    <row r="35" spans="1:11" ht="15" thickBot="1">
      <c r="A35" s="90" t="s">
        <v>45</v>
      </c>
      <c r="B35" s="118">
        <v>4481</v>
      </c>
      <c r="C35" s="131">
        <v>171</v>
      </c>
      <c r="D35" s="116">
        <v>148</v>
      </c>
      <c r="E35" s="116">
        <v>0</v>
      </c>
      <c r="F35" s="81">
        <f>D35+E35</f>
        <v>148</v>
      </c>
      <c r="J35"/>
      <c r="K35"/>
    </row>
    <row r="36" spans="1:11" ht="15" thickBot="1">
      <c r="A36" s="90" t="s">
        <v>76</v>
      </c>
      <c r="B36" s="114">
        <v>17542</v>
      </c>
      <c r="C36" s="132">
        <v>2400</v>
      </c>
      <c r="D36" s="116">
        <v>144</v>
      </c>
      <c r="E36" s="116">
        <v>24</v>
      </c>
      <c r="F36" s="81">
        <f>D36+E36</f>
        <v>168</v>
      </c>
      <c r="J36"/>
      <c r="K36"/>
    </row>
    <row r="37" spans="1:11" ht="15" thickBot="1">
      <c r="A37" s="90" t="s">
        <v>47</v>
      </c>
      <c r="B37" s="118">
        <v>18643.97</v>
      </c>
      <c r="C37" s="131">
        <v>52302.47</v>
      </c>
      <c r="D37" s="116">
        <v>1310</v>
      </c>
      <c r="E37" s="116">
        <v>0</v>
      </c>
      <c r="F37" s="81">
        <f t="shared" si="0"/>
        <v>1310</v>
      </c>
      <c r="J37"/>
      <c r="K37"/>
    </row>
    <row r="38" spans="1:11" ht="15" thickBot="1">
      <c r="A38" s="101" t="s">
        <v>48</v>
      </c>
      <c r="B38" s="118">
        <v>5321</v>
      </c>
      <c r="C38" s="131">
        <v>0</v>
      </c>
      <c r="D38" s="116">
        <v>124</v>
      </c>
      <c r="E38" s="116">
        <v>0</v>
      </c>
      <c r="F38" s="81">
        <f>D38+E38</f>
        <v>124</v>
      </c>
      <c r="J38"/>
      <c r="K38"/>
    </row>
    <row r="39" spans="1:11" ht="15" thickBot="1">
      <c r="A39" s="90" t="s">
        <v>49</v>
      </c>
      <c r="B39" s="118">
        <v>48254.25</v>
      </c>
      <c r="C39" s="131">
        <v>67169.95</v>
      </c>
      <c r="D39" s="116">
        <v>1594</v>
      </c>
      <c r="E39" s="116">
        <v>14</v>
      </c>
      <c r="F39" s="81">
        <f t="shared" si="0"/>
        <v>1608</v>
      </c>
      <c r="J39"/>
      <c r="K39"/>
    </row>
    <row r="40" spans="1:11" ht="15" thickBot="1">
      <c r="A40" s="90" t="s">
        <v>50</v>
      </c>
      <c r="B40" s="118">
        <v>12491.53</v>
      </c>
      <c r="C40" s="131">
        <v>0</v>
      </c>
      <c r="D40" s="116">
        <v>432</v>
      </c>
      <c r="E40" s="116">
        <v>0</v>
      </c>
      <c r="F40" s="81">
        <f t="shared" si="0"/>
        <v>432</v>
      </c>
      <c r="J40"/>
      <c r="K40"/>
    </row>
    <row r="41" spans="1:11" ht="15" thickBot="1">
      <c r="A41" s="90" t="s">
        <v>51</v>
      </c>
      <c r="B41" s="127">
        <v>1780</v>
      </c>
      <c r="C41" s="132">
        <v>181</v>
      </c>
      <c r="D41" s="116">
        <v>270</v>
      </c>
      <c r="E41" s="116">
        <v>145</v>
      </c>
      <c r="F41" s="81">
        <f t="shared" si="0"/>
        <v>415</v>
      </c>
      <c r="J41"/>
      <c r="K41"/>
    </row>
    <row r="42" spans="1:11" ht="15" thickBot="1">
      <c r="A42" s="90" t="s">
        <v>52</v>
      </c>
      <c r="B42" s="118">
        <v>9463.09</v>
      </c>
      <c r="C42" s="131">
        <v>0</v>
      </c>
      <c r="D42" s="116">
        <v>146</v>
      </c>
      <c r="E42" s="116">
        <v>68</v>
      </c>
      <c r="F42" s="81">
        <f t="shared" si="0"/>
        <v>214</v>
      </c>
      <c r="J42"/>
      <c r="K42"/>
    </row>
    <row r="43" spans="1:11" ht="15" thickBot="1">
      <c r="A43" s="89" t="s">
        <v>53</v>
      </c>
      <c r="B43" s="120">
        <v>23707.62</v>
      </c>
      <c r="C43" s="132">
        <v>7051.53</v>
      </c>
      <c r="D43" s="121">
        <v>1865</v>
      </c>
      <c r="E43" s="121"/>
      <c r="F43" s="81">
        <f t="shared" si="0"/>
        <v>1865</v>
      </c>
      <c r="J43"/>
      <c r="K43"/>
    </row>
    <row r="44" spans="1:11" ht="15" thickBot="1">
      <c r="A44" s="90" t="s">
        <v>54</v>
      </c>
      <c r="B44" s="114">
        <v>199316.59</v>
      </c>
      <c r="C44" s="132">
        <v>105000</v>
      </c>
      <c r="D44" s="115">
        <v>7292</v>
      </c>
      <c r="E44" s="116">
        <v>1053</v>
      </c>
      <c r="F44" s="81">
        <f t="shared" si="0"/>
        <v>8345</v>
      </c>
      <c r="J44"/>
      <c r="K44"/>
    </row>
    <row r="45" spans="1:11" ht="15" thickBot="1">
      <c r="A45" s="90" t="s">
        <v>55</v>
      </c>
      <c r="B45" s="118">
        <v>7470</v>
      </c>
      <c r="C45" s="131">
        <v>0</v>
      </c>
      <c r="D45" s="116">
        <v>100</v>
      </c>
      <c r="E45" s="116">
        <v>0</v>
      </c>
      <c r="F45" s="81">
        <f t="shared" si="0"/>
        <v>100</v>
      </c>
      <c r="J45"/>
      <c r="K45"/>
    </row>
    <row r="46" spans="1:11" ht="15" thickBot="1">
      <c r="A46" s="89" t="s">
        <v>61</v>
      </c>
      <c r="B46" s="114">
        <v>2521</v>
      </c>
      <c r="C46" s="130">
        <v>1035.71</v>
      </c>
      <c r="D46" s="117">
        <v>38</v>
      </c>
      <c r="E46" s="117">
        <v>7</v>
      </c>
      <c r="F46" s="81">
        <f>D46+E46</f>
        <v>45</v>
      </c>
      <c r="J46"/>
      <c r="K46"/>
    </row>
    <row r="47" spans="1:11" ht="15" thickBot="1">
      <c r="A47" s="89" t="s">
        <v>68</v>
      </c>
      <c r="B47" s="114">
        <v>8885.5</v>
      </c>
      <c r="C47" s="132">
        <v>4028.97</v>
      </c>
      <c r="D47" s="116">
        <v>321</v>
      </c>
      <c r="E47" s="116">
        <v>12</v>
      </c>
      <c r="F47" s="81">
        <f>D47+E47</f>
        <v>333</v>
      </c>
      <c r="J47"/>
      <c r="K47"/>
    </row>
    <row r="48" spans="1:11" ht="15" thickBot="1">
      <c r="A48" s="90" t="s">
        <v>56</v>
      </c>
      <c r="B48" s="114">
        <v>8504</v>
      </c>
      <c r="C48" s="132">
        <v>9613</v>
      </c>
      <c r="D48" s="116">
        <v>103</v>
      </c>
      <c r="E48" s="116">
        <v>0</v>
      </c>
      <c r="F48" s="81">
        <f t="shared" si="0"/>
        <v>103</v>
      </c>
      <c r="J48"/>
      <c r="K48"/>
    </row>
    <row r="49" spans="1:11" ht="15" thickBot="1">
      <c r="A49" s="99" t="s">
        <v>79</v>
      </c>
      <c r="B49" s="122">
        <v>9240</v>
      </c>
      <c r="C49" s="135">
        <v>495</v>
      </c>
      <c r="D49" s="123">
        <v>308</v>
      </c>
      <c r="E49" s="124">
        <v>0</v>
      </c>
      <c r="F49" s="82">
        <f t="shared" si="0"/>
        <v>308</v>
      </c>
      <c r="J49"/>
      <c r="K49"/>
    </row>
    <row r="50" spans="1:11" ht="15" thickBot="1">
      <c r="A50" s="101" t="s">
        <v>58</v>
      </c>
      <c r="B50" s="118">
        <v>0</v>
      </c>
      <c r="C50" s="136">
        <v>0</v>
      </c>
      <c r="D50" s="117">
        <v>0</v>
      </c>
      <c r="E50" s="117">
        <v>0</v>
      </c>
      <c r="F50" s="81">
        <f>D50+E50</f>
        <v>0</v>
      </c>
      <c r="J50"/>
      <c r="K50"/>
    </row>
    <row r="51" spans="1:11" ht="15" thickBot="1">
      <c r="A51" s="90" t="s">
        <v>59</v>
      </c>
      <c r="B51" s="113">
        <v>117148</v>
      </c>
      <c r="C51" s="131">
        <v>78641</v>
      </c>
      <c r="D51" s="117">
        <v>3767</v>
      </c>
      <c r="E51" s="117">
        <v>205</v>
      </c>
      <c r="F51" s="81">
        <f t="shared" si="0"/>
        <v>3972</v>
      </c>
      <c r="J51"/>
      <c r="K51"/>
    </row>
    <row r="52" spans="1:11" ht="15" thickBot="1">
      <c r="A52" s="89" t="s">
        <v>60</v>
      </c>
      <c r="B52" s="118">
        <v>13042.41</v>
      </c>
      <c r="C52" s="131">
        <v>0</v>
      </c>
      <c r="D52" s="116">
        <v>513</v>
      </c>
      <c r="E52" s="117">
        <v>0</v>
      </c>
      <c r="F52" s="81">
        <f t="shared" si="0"/>
        <v>513</v>
      </c>
      <c r="J52"/>
      <c r="K52"/>
    </row>
    <row r="53" spans="1:11" ht="15" thickBot="1">
      <c r="A53" s="89" t="s">
        <v>69</v>
      </c>
      <c r="B53" s="118">
        <v>19184.71</v>
      </c>
      <c r="C53" s="130">
        <v>18585.759999999998</v>
      </c>
      <c r="D53" s="117">
        <v>426</v>
      </c>
      <c r="E53" s="117">
        <v>0</v>
      </c>
      <c r="F53" s="81">
        <f t="shared" si="0"/>
        <v>426</v>
      </c>
      <c r="J53"/>
      <c r="K53"/>
    </row>
    <row r="54" spans="1:11" ht="15" thickBot="1">
      <c r="A54" s="89" t="s">
        <v>74</v>
      </c>
      <c r="B54" s="118">
        <v>1019.5</v>
      </c>
      <c r="C54" s="130">
        <v>95</v>
      </c>
      <c r="D54" s="117">
        <v>76</v>
      </c>
      <c r="E54" s="117">
        <v>0</v>
      </c>
      <c r="F54" s="81">
        <f t="shared" si="0"/>
        <v>76</v>
      </c>
      <c r="J54"/>
      <c r="K54"/>
    </row>
    <row r="55" spans="1:11">
      <c r="A55" s="89" t="s">
        <v>63</v>
      </c>
      <c r="B55" s="128">
        <v>63000</v>
      </c>
      <c r="C55" s="137">
        <v>29000</v>
      </c>
      <c r="D55" s="128">
        <v>2055</v>
      </c>
      <c r="E55" s="129">
        <v>125</v>
      </c>
      <c r="F55" s="139">
        <f t="shared" si="0"/>
        <v>2180</v>
      </c>
      <c r="J55"/>
      <c r="K55"/>
    </row>
    <row r="56" spans="1:11">
      <c r="A56" s="89" t="s">
        <v>72</v>
      </c>
      <c r="B56" s="114">
        <v>6794.3</v>
      </c>
      <c r="C56" s="130">
        <v>23352</v>
      </c>
      <c r="D56" s="122">
        <v>346</v>
      </c>
      <c r="E56" s="123"/>
      <c r="F56" s="138">
        <f t="shared" si="0"/>
        <v>346</v>
      </c>
      <c r="J56"/>
      <c r="K56"/>
    </row>
    <row r="57" spans="1:11">
      <c r="A57" s="89" t="s">
        <v>78</v>
      </c>
      <c r="B57" s="114">
        <v>3675</v>
      </c>
      <c r="C57" s="130">
        <v>21330</v>
      </c>
      <c r="D57" s="122">
        <v>470</v>
      </c>
      <c r="E57" s="123">
        <v>20</v>
      </c>
      <c r="F57" s="125">
        <f t="shared" si="0"/>
        <v>490</v>
      </c>
      <c r="J57"/>
      <c r="K57"/>
    </row>
    <row r="58" spans="1:11">
      <c r="A58" s="93" t="s">
        <v>73</v>
      </c>
      <c r="B58" s="114">
        <v>133540.56</v>
      </c>
      <c r="C58" s="130">
        <v>86640.87</v>
      </c>
      <c r="D58" s="114">
        <v>439</v>
      </c>
      <c r="E58" s="117">
        <v>63</v>
      </c>
      <c r="F58" s="125">
        <f>D58+E58</f>
        <v>502</v>
      </c>
      <c r="J58"/>
      <c r="K58"/>
    </row>
    <row r="59" spans="1:11">
      <c r="A59" s="93" t="s">
        <v>80</v>
      </c>
      <c r="B59" s="114">
        <v>30300</v>
      </c>
      <c r="C59" s="130">
        <v>11715.3</v>
      </c>
      <c r="D59" s="114">
        <v>6060</v>
      </c>
      <c r="E59" s="117">
        <v>0</v>
      </c>
      <c r="F59" s="125">
        <f>D59+E59</f>
        <v>6060</v>
      </c>
      <c r="J59"/>
      <c r="K59"/>
    </row>
    <row r="60" spans="1:11">
      <c r="A60" s="89" t="s">
        <v>77</v>
      </c>
      <c r="B60" s="114">
        <v>151432.01999999999</v>
      </c>
      <c r="C60" s="130">
        <v>0</v>
      </c>
      <c r="D60" s="114">
        <v>4226</v>
      </c>
      <c r="E60" s="117">
        <v>279</v>
      </c>
      <c r="F60" s="125">
        <f>D60+E60</f>
        <v>4505</v>
      </c>
      <c r="J60"/>
      <c r="K60"/>
    </row>
    <row r="61" spans="1:11">
      <c r="A61" s="89"/>
      <c r="B61" s="114"/>
      <c r="C61" s="130"/>
      <c r="D61" s="114"/>
      <c r="E61" s="117"/>
      <c r="F61" s="125"/>
      <c r="J61"/>
      <c r="K61"/>
    </row>
    <row r="62" spans="1:11">
      <c r="A62" s="22" t="s">
        <v>64</v>
      </c>
      <c r="B62" s="48">
        <f>SUM(B4:B60)</f>
        <v>7809966.7199999988</v>
      </c>
      <c r="C62" s="48">
        <f>SUM(C4:C60)</f>
        <v>5208506.51</v>
      </c>
      <c r="D62" s="63">
        <f>SUM(D4:D60)</f>
        <v>257400</v>
      </c>
      <c r="E62" s="63">
        <f>SUM(E4:E60)</f>
        <v>17343</v>
      </c>
      <c r="F62" s="138">
        <f>D62+E62</f>
        <v>274743</v>
      </c>
      <c r="J62"/>
      <c r="K62"/>
    </row>
    <row r="63" spans="1:11">
      <c r="A63" s="106" t="s">
        <v>65</v>
      </c>
      <c r="B63" s="24">
        <f>SUM(B8:B60)</f>
        <v>1279125.8600000001</v>
      </c>
      <c r="C63" s="24">
        <f>SUM(C8:C60)</f>
        <v>627169.42000000004</v>
      </c>
      <c r="D63" s="24">
        <f>SUM(D8:D56)</f>
        <v>35859</v>
      </c>
      <c r="E63" s="24">
        <f>SUM(E8:E56)</f>
        <v>1971</v>
      </c>
      <c r="F63" s="126">
        <f>SUM(F8:F60)-F44-F51</f>
        <v>37070</v>
      </c>
      <c r="J63"/>
      <c r="K63"/>
    </row>
    <row r="64" spans="1:11">
      <c r="A64" s="19"/>
      <c r="B64"/>
      <c r="C64"/>
      <c r="D64"/>
      <c r="E64"/>
      <c r="F64"/>
      <c r="J64"/>
      <c r="K64"/>
    </row>
    <row r="65" spans="1:11">
      <c r="A65" s="30"/>
      <c r="B65"/>
      <c r="C65"/>
      <c r="D65"/>
      <c r="E65"/>
      <c r="F65"/>
      <c r="J65"/>
      <c r="K65"/>
    </row>
    <row r="66" spans="1:11">
      <c r="A66" s="30"/>
      <c r="B66"/>
      <c r="C66"/>
      <c r="D66"/>
      <c r="E66"/>
      <c r="F66"/>
      <c r="J66"/>
      <c r="K66"/>
    </row>
    <row r="67" spans="1:11">
      <c r="A67" s="26"/>
      <c r="B67"/>
      <c r="C67"/>
      <c r="D67"/>
      <c r="E67"/>
      <c r="F67"/>
      <c r="J67"/>
      <c r="K67"/>
    </row>
    <row r="68" spans="1:11">
      <c r="A68" s="26"/>
      <c r="B68"/>
      <c r="C68"/>
      <c r="D68"/>
      <c r="E68"/>
      <c r="F68"/>
      <c r="J68"/>
      <c r="K68"/>
    </row>
    <row r="69" spans="1:11">
      <c r="A69" s="26"/>
      <c r="B69"/>
      <c r="C69"/>
      <c r="D69"/>
      <c r="E69"/>
      <c r="F69"/>
      <c r="J69"/>
      <c r="K69"/>
    </row>
    <row r="70" spans="1:11">
      <c r="A70" s="30"/>
      <c r="B70"/>
      <c r="C70"/>
      <c r="D70"/>
      <c r="E70"/>
      <c r="F70"/>
      <c r="J70"/>
      <c r="K70"/>
    </row>
    <row r="71" spans="1:11">
      <c r="A71" s="26"/>
      <c r="B71"/>
      <c r="C71"/>
      <c r="D71"/>
      <c r="E71"/>
      <c r="F71"/>
      <c r="J71"/>
      <c r="K71"/>
    </row>
    <row r="72" spans="1:11">
      <c r="A72" s="76"/>
      <c r="B72"/>
      <c r="C72"/>
      <c r="D72"/>
      <c r="E72"/>
      <c r="F72"/>
      <c r="J72"/>
      <c r="K72"/>
    </row>
    <row r="73" spans="1:11">
      <c r="A73" s="79"/>
      <c r="B73"/>
      <c r="C73"/>
      <c r="D73"/>
      <c r="E73" s="94"/>
      <c r="F73" s="94"/>
      <c r="J73"/>
      <c r="K73"/>
    </row>
    <row r="74" spans="1:11">
      <c r="A74" s="30"/>
      <c r="B74"/>
      <c r="C74"/>
      <c r="D74"/>
      <c r="E74" s="94"/>
      <c r="F74" s="94"/>
      <c r="J74"/>
      <c r="K74"/>
    </row>
    <row r="75" spans="1:11">
      <c r="A75" s="107"/>
    </row>
    <row r="78" spans="1:11">
      <c r="F78" s="19"/>
    </row>
  </sheetData>
  <mergeCells count="2">
    <mergeCell ref="A1:F1"/>
    <mergeCell ref="D2:F2"/>
  </mergeCells>
  <hyperlinks>
    <hyperlink ref="A10" r:id="rId1" xr:uid="{00000000-0004-0000-0300-000000000000}"/>
  </hyperlinks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8"/>
  <sheetViews>
    <sheetView topLeftCell="A32" workbookViewId="0">
      <selection sqref="A1:XFD1"/>
    </sheetView>
  </sheetViews>
  <sheetFormatPr defaultRowHeight="14.5"/>
  <cols>
    <col min="1" max="1" width="21.453125" style="103" customWidth="1"/>
    <col min="2" max="2" width="25.81640625" style="26" bestFit="1" customWidth="1"/>
    <col min="3" max="3" width="31.453125" style="26" bestFit="1" customWidth="1"/>
    <col min="4" max="4" width="16.1796875" style="27" bestFit="1" customWidth="1"/>
    <col min="5" max="5" width="15.26953125" style="27" bestFit="1" customWidth="1"/>
    <col min="6" max="7" width="12.26953125" style="26" customWidth="1"/>
    <col min="8" max="8" width="12.26953125" style="159" customWidth="1"/>
    <col min="9" max="9" width="13.453125" customWidth="1"/>
    <col min="10" max="10" width="12.26953125" bestFit="1" customWidth="1"/>
    <col min="11" max="11" width="9.54296875" customWidth="1"/>
    <col min="12" max="12" width="25.453125" style="94" customWidth="1"/>
    <col min="13" max="13" width="19" style="94" customWidth="1"/>
    <col min="14" max="14" width="18.816406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</cols>
  <sheetData>
    <row r="1" spans="1:13">
      <c r="A1" s="283" t="s">
        <v>0</v>
      </c>
      <c r="B1" s="284"/>
      <c r="C1" s="284"/>
      <c r="D1" s="284"/>
      <c r="E1" s="284"/>
      <c r="F1" s="285"/>
      <c r="G1" s="149"/>
      <c r="H1"/>
      <c r="L1"/>
      <c r="M1"/>
    </row>
    <row r="2" spans="1:13">
      <c r="A2" s="104"/>
      <c r="B2" s="54"/>
      <c r="C2" s="54"/>
      <c r="D2" s="286" t="s">
        <v>1</v>
      </c>
      <c r="E2" s="286"/>
      <c r="F2" s="286"/>
      <c r="G2" s="149"/>
      <c r="H2"/>
      <c r="L2"/>
      <c r="M2"/>
    </row>
    <row r="3" spans="1:13" ht="15" thickBot="1">
      <c r="A3" s="105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150" t="s">
        <v>84</v>
      </c>
      <c r="H3"/>
      <c r="L3"/>
      <c r="M3"/>
    </row>
    <row r="4" spans="1:13" ht="15" thickBot="1">
      <c r="A4" s="90" t="s">
        <v>9</v>
      </c>
      <c r="B4" s="113">
        <v>1304846.6599999999</v>
      </c>
      <c r="C4" s="113">
        <v>327317.43</v>
      </c>
      <c r="D4" s="112">
        <v>29214</v>
      </c>
      <c r="E4" s="112">
        <v>3247</v>
      </c>
      <c r="F4" s="8">
        <f>D4+E4</f>
        <v>32461</v>
      </c>
      <c r="G4" s="83">
        <v>33910</v>
      </c>
      <c r="H4"/>
      <c r="L4"/>
      <c r="M4"/>
    </row>
    <row r="5" spans="1:13" ht="15" thickBot="1">
      <c r="A5" s="165" t="s">
        <v>11</v>
      </c>
      <c r="B5" s="118">
        <v>3087913.11</v>
      </c>
      <c r="C5" s="145">
        <v>545624.96</v>
      </c>
      <c r="D5" s="115">
        <v>110263</v>
      </c>
      <c r="E5" s="115">
        <v>8861</v>
      </c>
      <c r="F5" s="8">
        <f>D5+E5</f>
        <v>119124</v>
      </c>
      <c r="G5" s="83">
        <v>120506</v>
      </c>
      <c r="H5"/>
      <c r="L5"/>
      <c r="M5"/>
    </row>
    <row r="6" spans="1:13" ht="15" thickBot="1">
      <c r="A6" s="165" t="s">
        <v>13</v>
      </c>
      <c r="B6" s="114">
        <v>1601642</v>
      </c>
      <c r="C6" s="115">
        <v>611256</v>
      </c>
      <c r="D6" s="115">
        <v>62207</v>
      </c>
      <c r="E6" s="115">
        <v>1133</v>
      </c>
      <c r="F6" s="8">
        <f t="shared" ref="F6:F57" si="0">D6+E6</f>
        <v>63340</v>
      </c>
      <c r="G6" s="83">
        <v>66354</v>
      </c>
      <c r="H6"/>
      <c r="L6"/>
      <c r="M6"/>
    </row>
    <row r="7" spans="1:13" ht="16.5" customHeight="1" thickBot="1">
      <c r="A7" s="90" t="s">
        <v>82</v>
      </c>
      <c r="B7" s="114">
        <v>319541.46000000002</v>
      </c>
      <c r="C7" s="113">
        <v>1273485.19</v>
      </c>
      <c r="D7" s="115">
        <v>6009</v>
      </c>
      <c r="E7" s="116">
        <v>692</v>
      </c>
      <c r="F7" s="8">
        <f>D7+E7</f>
        <v>6701</v>
      </c>
      <c r="G7" s="83">
        <v>4586</v>
      </c>
      <c r="H7"/>
      <c r="L7"/>
      <c r="M7"/>
    </row>
    <row r="8" spans="1:13" ht="15" thickBot="1">
      <c r="A8" s="90" t="s">
        <v>16</v>
      </c>
      <c r="B8" s="114">
        <v>6078</v>
      </c>
      <c r="C8" s="114">
        <v>1132</v>
      </c>
      <c r="D8" s="117">
        <v>348</v>
      </c>
      <c r="E8" s="117">
        <v>22</v>
      </c>
      <c r="F8" s="8">
        <f>D8+E8</f>
        <v>370</v>
      </c>
      <c r="G8" s="83">
        <v>378</v>
      </c>
      <c r="H8"/>
      <c r="L8"/>
      <c r="M8"/>
    </row>
    <row r="9" spans="1:13" ht="15" thickBot="1">
      <c r="A9" s="90" t="s">
        <v>18</v>
      </c>
      <c r="B9" s="114">
        <v>4608</v>
      </c>
      <c r="C9" s="113">
        <v>0</v>
      </c>
      <c r="D9" s="116">
        <v>153</v>
      </c>
      <c r="E9" s="116">
        <v>0</v>
      </c>
      <c r="F9" s="8">
        <f>D9+E9</f>
        <v>153</v>
      </c>
      <c r="G9" s="83">
        <v>134</v>
      </c>
      <c r="H9"/>
      <c r="L9"/>
      <c r="M9"/>
    </row>
    <row r="10" spans="1:13" ht="15.75" customHeight="1" thickBot="1">
      <c r="A10" s="92" t="s">
        <v>19</v>
      </c>
      <c r="B10" s="118">
        <v>1258.47</v>
      </c>
      <c r="C10" s="114">
        <v>3721.1</v>
      </c>
      <c r="D10" s="116">
        <v>33</v>
      </c>
      <c r="E10" s="116">
        <v>0</v>
      </c>
      <c r="F10" s="8">
        <f>D10+E10</f>
        <v>33</v>
      </c>
      <c r="G10" s="83">
        <v>38</v>
      </c>
      <c r="H10"/>
      <c r="L10"/>
      <c r="M10"/>
    </row>
    <row r="11" spans="1:13" ht="15" thickBot="1">
      <c r="A11" s="56" t="s">
        <v>22</v>
      </c>
      <c r="B11" s="57"/>
      <c r="C11" s="58"/>
      <c r="D11" s="59"/>
      <c r="E11" s="59"/>
      <c r="F11" s="81">
        <f>D11+E11</f>
        <v>0</v>
      </c>
      <c r="G11" s="151">
        <v>0</v>
      </c>
      <c r="H11"/>
      <c r="L11"/>
      <c r="M11"/>
    </row>
    <row r="12" spans="1:13" ht="15" thickBot="1">
      <c r="A12" s="90" t="s">
        <v>23</v>
      </c>
      <c r="B12" s="118">
        <v>83081.37</v>
      </c>
      <c r="C12" s="113">
        <v>59930.7</v>
      </c>
      <c r="D12" s="117">
        <v>3295</v>
      </c>
      <c r="E12" s="116">
        <v>0</v>
      </c>
      <c r="F12" s="8">
        <f t="shared" si="0"/>
        <v>3295</v>
      </c>
      <c r="G12" s="83">
        <v>3330</v>
      </c>
      <c r="H12"/>
      <c r="L12"/>
      <c r="M12"/>
    </row>
    <row r="13" spans="1:13" ht="15" thickBot="1">
      <c r="A13" s="90" t="s">
        <v>24</v>
      </c>
      <c r="B13" s="118">
        <v>7376.44</v>
      </c>
      <c r="C13" s="113">
        <v>1040.77</v>
      </c>
      <c r="D13" s="116">
        <v>295</v>
      </c>
      <c r="E13" s="116">
        <v>10</v>
      </c>
      <c r="F13" s="8">
        <f t="shared" si="0"/>
        <v>305</v>
      </c>
      <c r="G13" s="83">
        <v>222</v>
      </c>
      <c r="H13"/>
      <c r="L13"/>
      <c r="M13"/>
    </row>
    <row r="14" spans="1:13" ht="15" thickBot="1">
      <c r="A14" s="49" t="s">
        <v>25</v>
      </c>
      <c r="B14" s="57"/>
      <c r="C14" s="148"/>
      <c r="D14" s="59"/>
      <c r="E14" s="59"/>
      <c r="F14" s="8">
        <f t="shared" si="0"/>
        <v>0</v>
      </c>
      <c r="G14" s="83">
        <v>0</v>
      </c>
      <c r="H14"/>
      <c r="L14"/>
      <c r="M14"/>
    </row>
    <row r="15" spans="1:13" ht="15" thickBot="1">
      <c r="A15" s="90" t="s">
        <v>26</v>
      </c>
      <c r="B15" s="115">
        <v>5630</v>
      </c>
      <c r="C15" s="115">
        <v>2000</v>
      </c>
      <c r="D15" s="116">
        <v>105</v>
      </c>
      <c r="E15" s="116">
        <v>40</v>
      </c>
      <c r="F15" s="164">
        <f t="shared" si="0"/>
        <v>145</v>
      </c>
      <c r="G15" s="83">
        <v>145</v>
      </c>
      <c r="H15"/>
      <c r="L15"/>
      <c r="M15"/>
    </row>
    <row r="16" spans="1:13" ht="15" thickBot="1">
      <c r="A16" s="90" t="s">
        <v>27</v>
      </c>
      <c r="B16" s="115">
        <v>3500</v>
      </c>
      <c r="C16" s="115">
        <v>1750</v>
      </c>
      <c r="D16" s="116">
        <v>350</v>
      </c>
      <c r="E16" s="116">
        <v>0</v>
      </c>
      <c r="F16" s="164">
        <f t="shared" si="0"/>
        <v>350</v>
      </c>
      <c r="G16" s="83">
        <v>350</v>
      </c>
      <c r="H16"/>
      <c r="L16"/>
      <c r="M16"/>
    </row>
    <row r="17" spans="1:13" ht="15" thickBot="1">
      <c r="A17" s="90" t="s">
        <v>66</v>
      </c>
      <c r="B17" s="113">
        <v>1270.45</v>
      </c>
      <c r="C17" s="115">
        <v>0</v>
      </c>
      <c r="D17" s="116">
        <v>341</v>
      </c>
      <c r="E17" s="116">
        <v>0</v>
      </c>
      <c r="F17" s="164">
        <f t="shared" si="0"/>
        <v>341</v>
      </c>
      <c r="G17" s="83">
        <v>361</v>
      </c>
      <c r="H17"/>
      <c r="L17"/>
      <c r="M17"/>
    </row>
    <row r="18" spans="1:13" ht="15" thickBot="1">
      <c r="A18" s="90" t="s">
        <v>28</v>
      </c>
      <c r="B18" s="114">
        <v>24289.77</v>
      </c>
      <c r="C18" s="112">
        <v>0</v>
      </c>
      <c r="D18" s="116">
        <v>643</v>
      </c>
      <c r="E18" s="116">
        <v>46</v>
      </c>
      <c r="F18" s="164">
        <f t="shared" si="0"/>
        <v>689</v>
      </c>
      <c r="G18" s="83">
        <v>1035</v>
      </c>
      <c r="H18"/>
      <c r="L18"/>
      <c r="M18"/>
    </row>
    <row r="19" spans="1:13" ht="15" thickBot="1">
      <c r="A19" s="90" t="s">
        <v>29</v>
      </c>
      <c r="B19" s="118">
        <v>7260.41</v>
      </c>
      <c r="C19" s="113">
        <v>0</v>
      </c>
      <c r="D19" s="116">
        <v>399</v>
      </c>
      <c r="E19" s="116">
        <v>0</v>
      </c>
      <c r="F19" s="164">
        <f t="shared" si="0"/>
        <v>399</v>
      </c>
      <c r="G19" s="83">
        <v>291</v>
      </c>
      <c r="H19"/>
      <c r="L19"/>
      <c r="M19"/>
    </row>
    <row r="20" spans="1:13" ht="15" thickBot="1">
      <c r="A20" s="90" t="s">
        <v>30</v>
      </c>
      <c r="B20" s="118">
        <v>22288.71</v>
      </c>
      <c r="C20" s="113">
        <v>0</v>
      </c>
      <c r="D20" s="117">
        <v>1518</v>
      </c>
      <c r="E20" s="116">
        <v>30</v>
      </c>
      <c r="F20" s="164">
        <f t="shared" si="0"/>
        <v>1548</v>
      </c>
      <c r="G20" s="83">
        <v>1548</v>
      </c>
      <c r="H20"/>
      <c r="L20"/>
      <c r="M20"/>
    </row>
    <row r="21" spans="1:13" ht="15" thickBot="1">
      <c r="A21" s="90" t="s">
        <v>31</v>
      </c>
      <c r="B21" s="118">
        <v>671.19</v>
      </c>
      <c r="C21" s="113">
        <v>0</v>
      </c>
      <c r="D21" s="116">
        <v>22</v>
      </c>
      <c r="E21" s="116">
        <v>0</v>
      </c>
      <c r="F21" s="164">
        <f t="shared" si="0"/>
        <v>22</v>
      </c>
      <c r="G21" s="83">
        <v>28</v>
      </c>
      <c r="H21"/>
      <c r="L21"/>
      <c r="M21"/>
    </row>
    <row r="22" spans="1:13" ht="15" thickBot="1">
      <c r="A22" s="90" t="s">
        <v>32</v>
      </c>
      <c r="B22" s="114">
        <v>39100</v>
      </c>
      <c r="C22" s="115">
        <v>15200</v>
      </c>
      <c r="D22" s="116">
        <v>1158</v>
      </c>
      <c r="E22" s="116">
        <v>3</v>
      </c>
      <c r="F22" s="164">
        <f t="shared" si="0"/>
        <v>1161</v>
      </c>
      <c r="G22" s="83">
        <v>1161</v>
      </c>
      <c r="H22"/>
      <c r="L22"/>
      <c r="M22"/>
    </row>
    <row r="23" spans="1:13" ht="15" thickBot="1">
      <c r="A23" s="90" t="s">
        <v>33</v>
      </c>
      <c r="B23" s="114">
        <v>9530</v>
      </c>
      <c r="C23" s="113">
        <v>0</v>
      </c>
      <c r="D23" s="116">
        <v>711</v>
      </c>
      <c r="E23" s="116">
        <v>3</v>
      </c>
      <c r="F23" s="164">
        <f t="shared" si="0"/>
        <v>714</v>
      </c>
      <c r="G23" s="83">
        <v>759</v>
      </c>
      <c r="H23"/>
      <c r="L23"/>
      <c r="M23"/>
    </row>
    <row r="24" spans="1:13" ht="15" thickBot="1">
      <c r="A24" s="90" t="s">
        <v>34</v>
      </c>
      <c r="B24" s="118">
        <v>12147.58</v>
      </c>
      <c r="C24" s="115">
        <v>450</v>
      </c>
      <c r="D24" s="116">
        <v>385</v>
      </c>
      <c r="E24" s="116">
        <v>13</v>
      </c>
      <c r="F24" s="164">
        <f t="shared" si="0"/>
        <v>398</v>
      </c>
      <c r="G24" s="83">
        <v>369</v>
      </c>
      <c r="H24"/>
      <c r="L24"/>
      <c r="M24"/>
    </row>
    <row r="25" spans="1:13" ht="15" thickBot="1">
      <c r="A25" s="90" t="s">
        <v>35</v>
      </c>
      <c r="B25" s="114">
        <v>3105</v>
      </c>
      <c r="C25" s="115">
        <v>0</v>
      </c>
      <c r="D25" s="116">
        <v>185</v>
      </c>
      <c r="E25" s="116">
        <v>5</v>
      </c>
      <c r="F25" s="164">
        <f t="shared" si="0"/>
        <v>190</v>
      </c>
      <c r="G25" s="83">
        <v>190</v>
      </c>
      <c r="H25"/>
      <c r="L25"/>
      <c r="M25"/>
    </row>
    <row r="26" spans="1:13" ht="15" thickBot="1">
      <c r="A26" s="90" t="s">
        <v>36</v>
      </c>
      <c r="B26" s="114">
        <v>67187.06</v>
      </c>
      <c r="C26" s="115">
        <v>22273.25</v>
      </c>
      <c r="D26" s="116">
        <v>1440</v>
      </c>
      <c r="E26" s="116">
        <v>60</v>
      </c>
      <c r="F26" s="164">
        <f t="shared" si="0"/>
        <v>1500</v>
      </c>
      <c r="G26" s="83">
        <v>1404</v>
      </c>
      <c r="H26"/>
      <c r="L26"/>
      <c r="M26"/>
    </row>
    <row r="27" spans="1:13" ht="15" thickBot="1">
      <c r="A27" s="89" t="s">
        <v>37</v>
      </c>
      <c r="B27" s="114">
        <v>21304</v>
      </c>
      <c r="C27" s="146">
        <v>3200</v>
      </c>
      <c r="D27" s="116">
        <v>730</v>
      </c>
      <c r="E27" s="116">
        <v>0</v>
      </c>
      <c r="F27" s="164">
        <f t="shared" si="0"/>
        <v>730</v>
      </c>
      <c r="G27" s="151">
        <v>730</v>
      </c>
      <c r="H27"/>
      <c r="L27"/>
      <c r="M27"/>
    </row>
    <row r="28" spans="1:13" ht="15" thickBot="1">
      <c r="A28" s="89" t="s">
        <v>38</v>
      </c>
      <c r="B28" s="114">
        <v>2030</v>
      </c>
      <c r="C28" s="115">
        <v>1500</v>
      </c>
      <c r="D28" s="116">
        <v>200</v>
      </c>
      <c r="E28" s="116">
        <v>3</v>
      </c>
      <c r="F28" s="81">
        <f t="shared" si="0"/>
        <v>203</v>
      </c>
      <c r="G28" s="151">
        <v>203</v>
      </c>
      <c r="H28"/>
      <c r="L28"/>
      <c r="M28"/>
    </row>
    <row r="29" spans="1:13" ht="15" thickBot="1">
      <c r="A29" s="90" t="s">
        <v>39</v>
      </c>
      <c r="B29" s="118">
        <v>5430</v>
      </c>
      <c r="C29" s="115">
        <v>1300</v>
      </c>
      <c r="D29" s="116">
        <v>80</v>
      </c>
      <c r="E29" s="116">
        <v>57</v>
      </c>
      <c r="F29" s="81">
        <f t="shared" si="0"/>
        <v>137</v>
      </c>
      <c r="G29" s="151">
        <v>130</v>
      </c>
      <c r="H29"/>
      <c r="L29"/>
      <c r="M29"/>
    </row>
    <row r="30" spans="1:13" ht="15" thickBot="1">
      <c r="A30" s="90" t="s">
        <v>40</v>
      </c>
      <c r="B30" s="118">
        <v>6090</v>
      </c>
      <c r="C30" s="115">
        <v>0</v>
      </c>
      <c r="D30" s="116">
        <v>272</v>
      </c>
      <c r="E30" s="116">
        <v>0</v>
      </c>
      <c r="F30" s="81">
        <f>D30+E30</f>
        <v>272</v>
      </c>
      <c r="G30" s="151">
        <v>272</v>
      </c>
      <c r="H30"/>
      <c r="L30"/>
      <c r="M30"/>
    </row>
    <row r="31" spans="1:13" ht="15" thickBot="1">
      <c r="A31" s="90" t="s">
        <v>41</v>
      </c>
      <c r="B31" s="114">
        <v>4370</v>
      </c>
      <c r="C31" s="115">
        <v>435</v>
      </c>
      <c r="D31" s="116">
        <v>42</v>
      </c>
      <c r="E31" s="116">
        <v>114</v>
      </c>
      <c r="F31" s="81">
        <f t="shared" si="0"/>
        <v>156</v>
      </c>
      <c r="G31" s="151">
        <v>200</v>
      </c>
      <c r="H31"/>
      <c r="L31"/>
      <c r="M31"/>
    </row>
    <row r="32" spans="1:13" ht="15" thickBot="1">
      <c r="A32" s="90" t="s">
        <v>42</v>
      </c>
      <c r="B32" s="118">
        <v>900</v>
      </c>
      <c r="C32" s="115">
        <v>250</v>
      </c>
      <c r="D32" s="116">
        <v>30</v>
      </c>
      <c r="E32" s="116">
        <v>0</v>
      </c>
      <c r="F32" s="81">
        <f t="shared" si="0"/>
        <v>30</v>
      </c>
      <c r="G32" s="151">
        <v>50</v>
      </c>
      <c r="H32"/>
      <c r="L32"/>
      <c r="M32"/>
    </row>
    <row r="33" spans="1:13" ht="15" thickBot="1">
      <c r="A33" s="90" t="s">
        <v>75</v>
      </c>
      <c r="B33" s="114">
        <v>33150</v>
      </c>
      <c r="C33" s="115">
        <v>3500</v>
      </c>
      <c r="D33" s="116">
        <v>1370</v>
      </c>
      <c r="E33" s="116">
        <v>0</v>
      </c>
      <c r="F33" s="81">
        <f t="shared" si="0"/>
        <v>1370</v>
      </c>
      <c r="G33" s="151">
        <v>1320</v>
      </c>
      <c r="H33"/>
      <c r="L33"/>
      <c r="M33"/>
    </row>
    <row r="34" spans="1:13" ht="15" thickBot="1">
      <c r="A34" s="90" t="s">
        <v>44</v>
      </c>
      <c r="B34" s="113">
        <v>6885</v>
      </c>
      <c r="C34" s="113">
        <v>0</v>
      </c>
      <c r="D34" s="116">
        <v>153</v>
      </c>
      <c r="E34" s="116">
        <v>0</v>
      </c>
      <c r="F34" s="81">
        <f>D34+E34</f>
        <v>153</v>
      </c>
      <c r="G34" s="151">
        <v>151</v>
      </c>
      <c r="H34"/>
      <c r="L34"/>
      <c r="M34"/>
    </row>
    <row r="35" spans="1:13" ht="15" thickBot="1">
      <c r="A35" s="90" t="s">
        <v>45</v>
      </c>
      <c r="B35" s="118">
        <v>4040</v>
      </c>
      <c r="C35" s="113">
        <v>174</v>
      </c>
      <c r="D35" s="116">
        <v>139</v>
      </c>
      <c r="E35" s="116">
        <v>0</v>
      </c>
      <c r="F35" s="81">
        <f>D35+E35</f>
        <v>139</v>
      </c>
      <c r="G35" s="151">
        <v>148</v>
      </c>
      <c r="H35"/>
      <c r="L35"/>
      <c r="M35"/>
    </row>
    <row r="36" spans="1:13" ht="15" thickBot="1">
      <c r="A36" s="90" t="s">
        <v>76</v>
      </c>
      <c r="B36" s="114">
        <v>13837</v>
      </c>
      <c r="C36" s="115">
        <v>2050</v>
      </c>
      <c r="D36" s="116">
        <v>144</v>
      </c>
      <c r="E36" s="116">
        <v>24</v>
      </c>
      <c r="F36" s="81">
        <f>D36+E36</f>
        <v>168</v>
      </c>
      <c r="G36" s="151">
        <v>168</v>
      </c>
      <c r="H36"/>
      <c r="L36"/>
      <c r="M36"/>
    </row>
    <row r="37" spans="1:13" ht="15" thickBot="1">
      <c r="A37" s="90" t="s">
        <v>47</v>
      </c>
      <c r="B37" s="114">
        <v>13453</v>
      </c>
      <c r="C37" s="113">
        <v>17644.82</v>
      </c>
      <c r="D37" s="116">
        <v>980</v>
      </c>
      <c r="E37" s="116">
        <v>5</v>
      </c>
      <c r="F37" s="81">
        <f t="shared" si="0"/>
        <v>985</v>
      </c>
      <c r="G37" s="151">
        <v>1310</v>
      </c>
      <c r="H37"/>
      <c r="L37"/>
      <c r="M37"/>
    </row>
    <row r="38" spans="1:13" ht="15" thickBot="1">
      <c r="A38" s="101" t="s">
        <v>48</v>
      </c>
      <c r="B38" s="118">
        <v>5000</v>
      </c>
      <c r="C38" s="113">
        <v>0</v>
      </c>
      <c r="D38" s="116">
        <v>144</v>
      </c>
      <c r="E38" s="116">
        <v>1</v>
      </c>
      <c r="F38" s="81">
        <f>D38+E38</f>
        <v>145</v>
      </c>
      <c r="G38" s="151">
        <v>124</v>
      </c>
      <c r="H38"/>
      <c r="L38"/>
      <c r="M38"/>
    </row>
    <row r="39" spans="1:13" ht="15" thickBot="1">
      <c r="A39" s="90" t="s">
        <v>49</v>
      </c>
      <c r="B39" s="118">
        <v>63017.87</v>
      </c>
      <c r="C39" s="113">
        <v>17993.97</v>
      </c>
      <c r="D39" s="116">
        <v>2031</v>
      </c>
      <c r="E39" s="116">
        <v>17</v>
      </c>
      <c r="F39" s="81">
        <f t="shared" si="0"/>
        <v>2048</v>
      </c>
      <c r="G39" s="151">
        <v>1608</v>
      </c>
      <c r="H39"/>
      <c r="L39"/>
      <c r="M39"/>
    </row>
    <row r="40" spans="1:13" ht="15" thickBot="1">
      <c r="A40" s="90" t="s">
        <v>50</v>
      </c>
      <c r="B40" s="118">
        <v>12366</v>
      </c>
      <c r="C40" s="113">
        <v>800</v>
      </c>
      <c r="D40" s="116">
        <v>426</v>
      </c>
      <c r="E40" s="116">
        <v>0</v>
      </c>
      <c r="F40" s="81">
        <f t="shared" si="0"/>
        <v>426</v>
      </c>
      <c r="G40" s="151">
        <v>432</v>
      </c>
      <c r="H40"/>
      <c r="L40"/>
      <c r="M40"/>
    </row>
    <row r="41" spans="1:13" ht="15" thickBot="1">
      <c r="A41" s="90" t="s">
        <v>51</v>
      </c>
      <c r="B41" s="127">
        <v>1805</v>
      </c>
      <c r="C41" s="115">
        <v>0</v>
      </c>
      <c r="D41" s="116">
        <v>240</v>
      </c>
      <c r="E41" s="116">
        <v>135</v>
      </c>
      <c r="F41" s="81">
        <f t="shared" si="0"/>
        <v>375</v>
      </c>
      <c r="G41" s="151">
        <v>415</v>
      </c>
      <c r="H41"/>
      <c r="L41"/>
      <c r="M41"/>
    </row>
    <row r="42" spans="1:13" ht="15" thickBot="1">
      <c r="A42" s="90" t="s">
        <v>52</v>
      </c>
      <c r="B42" s="118">
        <v>4950</v>
      </c>
      <c r="C42" s="113">
        <v>0</v>
      </c>
      <c r="D42" s="116">
        <v>110</v>
      </c>
      <c r="E42" s="116">
        <v>15</v>
      </c>
      <c r="F42" s="81">
        <f t="shared" si="0"/>
        <v>125</v>
      </c>
      <c r="G42" s="151">
        <v>214</v>
      </c>
      <c r="H42"/>
      <c r="L42"/>
      <c r="M42"/>
    </row>
    <row r="43" spans="1:13" ht="15" thickBot="1">
      <c r="A43" s="89" t="s">
        <v>53</v>
      </c>
      <c r="B43" s="120">
        <v>23898.3</v>
      </c>
      <c r="C43" s="115">
        <v>5711.58</v>
      </c>
      <c r="D43" s="121">
        <v>1880</v>
      </c>
      <c r="E43" s="121">
        <v>0</v>
      </c>
      <c r="F43" s="81">
        <f t="shared" si="0"/>
        <v>1880</v>
      </c>
      <c r="G43" s="151">
        <v>1865</v>
      </c>
      <c r="H43"/>
      <c r="L43"/>
      <c r="M43"/>
    </row>
    <row r="44" spans="1:13" ht="15" thickBot="1">
      <c r="A44" s="90" t="s">
        <v>54</v>
      </c>
      <c r="B44" s="114">
        <v>216990</v>
      </c>
      <c r="C44" s="115">
        <v>185000</v>
      </c>
      <c r="D44" s="115">
        <v>8532</v>
      </c>
      <c r="E44" s="116">
        <v>1188</v>
      </c>
      <c r="F44" s="81">
        <f t="shared" si="0"/>
        <v>9720</v>
      </c>
      <c r="G44" s="151">
        <v>8345</v>
      </c>
      <c r="H44"/>
      <c r="L44"/>
      <c r="M44"/>
    </row>
    <row r="45" spans="1:13" ht="15" thickBot="1">
      <c r="A45" s="90" t="s">
        <v>55</v>
      </c>
      <c r="B45" s="118">
        <v>6660</v>
      </c>
      <c r="C45" s="113">
        <v>0</v>
      </c>
      <c r="D45" s="116">
        <v>74</v>
      </c>
      <c r="E45" s="116">
        <v>0</v>
      </c>
      <c r="F45" s="81">
        <f t="shared" si="0"/>
        <v>74</v>
      </c>
      <c r="G45" s="151">
        <v>100</v>
      </c>
      <c r="H45"/>
      <c r="L45"/>
      <c r="M45"/>
    </row>
    <row r="46" spans="1:13" ht="15" thickBot="1">
      <c r="A46" s="89" t="s">
        <v>61</v>
      </c>
      <c r="B46" s="114">
        <v>2300</v>
      </c>
      <c r="C46" s="114">
        <v>0</v>
      </c>
      <c r="D46" s="117">
        <v>35</v>
      </c>
      <c r="E46" s="117">
        <v>6</v>
      </c>
      <c r="F46" s="81">
        <f>D46+E46</f>
        <v>41</v>
      </c>
      <c r="G46" s="151">
        <v>45</v>
      </c>
      <c r="H46"/>
      <c r="L46"/>
      <c r="M46"/>
    </row>
    <row r="47" spans="1:13" ht="15" thickBot="1">
      <c r="A47" s="89" t="s">
        <v>68</v>
      </c>
      <c r="B47" s="114">
        <v>12225.4</v>
      </c>
      <c r="C47" s="115">
        <v>4050</v>
      </c>
      <c r="D47" s="116">
        <v>330</v>
      </c>
      <c r="E47" s="116">
        <v>12</v>
      </c>
      <c r="F47" s="81">
        <f>D47+E47</f>
        <v>342</v>
      </c>
      <c r="G47" s="151">
        <v>333</v>
      </c>
      <c r="H47"/>
      <c r="L47"/>
      <c r="M47"/>
    </row>
    <row r="48" spans="1:13" ht="15" thickBot="1">
      <c r="A48" s="90" t="s">
        <v>56</v>
      </c>
      <c r="B48" s="114">
        <v>3685</v>
      </c>
      <c r="C48" s="115">
        <v>3730</v>
      </c>
      <c r="D48" s="116">
        <v>116</v>
      </c>
      <c r="E48" s="116">
        <v>0</v>
      </c>
      <c r="F48" s="81">
        <f t="shared" si="0"/>
        <v>116</v>
      </c>
      <c r="G48" s="151">
        <v>103</v>
      </c>
      <c r="H48"/>
      <c r="L48"/>
      <c r="M48"/>
    </row>
    <row r="49" spans="1:13" ht="15" thickBot="1">
      <c r="A49" s="99" t="s">
        <v>79</v>
      </c>
      <c r="B49" s="122">
        <v>9480</v>
      </c>
      <c r="C49" s="147">
        <v>495</v>
      </c>
      <c r="D49" s="123">
        <v>316</v>
      </c>
      <c r="E49" s="124">
        <v>0</v>
      </c>
      <c r="F49" s="164">
        <f t="shared" si="0"/>
        <v>316</v>
      </c>
      <c r="G49" s="152">
        <v>308</v>
      </c>
      <c r="H49"/>
      <c r="L49"/>
      <c r="M49"/>
    </row>
    <row r="50" spans="1:13" ht="15" thickBot="1">
      <c r="A50" s="141" t="s">
        <v>58</v>
      </c>
      <c r="B50" s="142"/>
      <c r="C50" s="142"/>
      <c r="D50" s="143"/>
      <c r="E50" s="143"/>
      <c r="F50" s="144">
        <f>D50+E50</f>
        <v>0</v>
      </c>
      <c r="G50" s="153">
        <v>0</v>
      </c>
      <c r="H50"/>
      <c r="L50"/>
      <c r="M50"/>
    </row>
    <row r="51" spans="1:13" ht="15" thickBot="1">
      <c r="A51" s="90" t="s">
        <v>59</v>
      </c>
      <c r="B51" s="113">
        <v>114931.88</v>
      </c>
      <c r="C51" s="113">
        <v>59319.62</v>
      </c>
      <c r="D51" s="117">
        <v>3958</v>
      </c>
      <c r="E51" s="117">
        <v>222</v>
      </c>
      <c r="F51" s="81">
        <f t="shared" si="0"/>
        <v>4180</v>
      </c>
      <c r="G51" s="151">
        <v>3972</v>
      </c>
      <c r="H51"/>
      <c r="L51"/>
      <c r="M51"/>
    </row>
    <row r="52" spans="1:13" ht="15" thickBot="1">
      <c r="A52" s="89" t="s">
        <v>60</v>
      </c>
      <c r="B52" s="118">
        <v>26051.4</v>
      </c>
      <c r="C52" s="115">
        <v>175220</v>
      </c>
      <c r="D52" s="116">
        <v>973</v>
      </c>
      <c r="E52" s="117">
        <v>0</v>
      </c>
      <c r="F52" s="81">
        <f t="shared" si="0"/>
        <v>973</v>
      </c>
      <c r="G52" s="151">
        <v>513</v>
      </c>
      <c r="H52"/>
      <c r="L52"/>
      <c r="M52"/>
    </row>
    <row r="53" spans="1:13" ht="15" thickBot="1">
      <c r="A53" s="89" t="s">
        <v>69</v>
      </c>
      <c r="B53" s="114">
        <v>27025</v>
      </c>
      <c r="C53" s="114">
        <v>5291</v>
      </c>
      <c r="D53" s="117">
        <v>600</v>
      </c>
      <c r="E53" s="117">
        <v>0</v>
      </c>
      <c r="F53" s="81">
        <f t="shared" si="0"/>
        <v>600</v>
      </c>
      <c r="G53" s="151">
        <v>426</v>
      </c>
      <c r="H53"/>
      <c r="L53"/>
      <c r="M53"/>
    </row>
    <row r="54" spans="1:13" ht="15" thickBot="1">
      <c r="A54" s="89" t="s">
        <v>74</v>
      </c>
      <c r="B54" s="118">
        <v>1333.2</v>
      </c>
      <c r="C54" s="114">
        <v>150</v>
      </c>
      <c r="D54" s="117">
        <v>89</v>
      </c>
      <c r="E54" s="117">
        <v>0</v>
      </c>
      <c r="F54" s="81">
        <f t="shared" si="0"/>
        <v>89</v>
      </c>
      <c r="G54" s="151">
        <v>76</v>
      </c>
      <c r="H54"/>
      <c r="L54"/>
      <c r="M54"/>
    </row>
    <row r="55" spans="1:13">
      <c r="A55" s="89" t="s">
        <v>63</v>
      </c>
      <c r="B55" s="128">
        <v>65000</v>
      </c>
      <c r="C55" s="128">
        <v>29000</v>
      </c>
      <c r="D55" s="128">
        <v>2164</v>
      </c>
      <c r="E55" s="129">
        <v>151</v>
      </c>
      <c r="F55" s="162">
        <f t="shared" si="0"/>
        <v>2315</v>
      </c>
      <c r="G55" s="152">
        <v>2180</v>
      </c>
      <c r="H55"/>
      <c r="L55"/>
      <c r="M55"/>
    </row>
    <row r="56" spans="1:13">
      <c r="A56" s="89" t="s">
        <v>72</v>
      </c>
      <c r="B56" s="114">
        <v>7777.12</v>
      </c>
      <c r="C56" s="114">
        <v>3796</v>
      </c>
      <c r="D56" s="122">
        <v>403</v>
      </c>
      <c r="E56" s="123">
        <v>0</v>
      </c>
      <c r="F56" s="163">
        <f t="shared" si="0"/>
        <v>403</v>
      </c>
      <c r="G56" s="152">
        <v>346</v>
      </c>
      <c r="H56"/>
      <c r="L56"/>
      <c r="M56"/>
    </row>
    <row r="57" spans="1:13">
      <c r="A57" s="89" t="s">
        <v>78</v>
      </c>
      <c r="B57" s="114">
        <v>3675</v>
      </c>
      <c r="C57" s="114">
        <v>0</v>
      </c>
      <c r="D57" s="122">
        <v>470</v>
      </c>
      <c r="E57" s="123">
        <v>20</v>
      </c>
      <c r="F57" s="125">
        <f t="shared" si="0"/>
        <v>490</v>
      </c>
      <c r="G57" s="151">
        <v>490</v>
      </c>
      <c r="H57"/>
      <c r="L57"/>
      <c r="M57"/>
    </row>
    <row r="58" spans="1:13">
      <c r="A58" s="93" t="s">
        <v>73</v>
      </c>
      <c r="B58" s="114">
        <v>146461</v>
      </c>
      <c r="C58" s="114">
        <v>69405.77</v>
      </c>
      <c r="D58" s="114">
        <v>695</v>
      </c>
      <c r="E58" s="117">
        <v>112</v>
      </c>
      <c r="F58" s="125">
        <f>D58+E58</f>
        <v>807</v>
      </c>
      <c r="G58" s="151">
        <v>502</v>
      </c>
      <c r="H58"/>
      <c r="L58"/>
      <c r="M58"/>
    </row>
    <row r="59" spans="1:13">
      <c r="A59" s="93" t="s">
        <v>80</v>
      </c>
      <c r="B59" s="114">
        <v>12428.57</v>
      </c>
      <c r="C59" s="114">
        <v>1799.22</v>
      </c>
      <c r="D59" s="114">
        <v>986</v>
      </c>
      <c r="E59" s="117">
        <v>0</v>
      </c>
      <c r="F59" s="125">
        <f>D59+E59</f>
        <v>986</v>
      </c>
      <c r="G59" s="151">
        <v>6060</v>
      </c>
      <c r="H59"/>
      <c r="L59"/>
      <c r="M59"/>
    </row>
    <row r="60" spans="1:13">
      <c r="A60" s="89" t="s">
        <v>77</v>
      </c>
      <c r="B60" s="114">
        <v>141953</v>
      </c>
      <c r="C60" s="114">
        <v>321583.73</v>
      </c>
      <c r="D60" s="114">
        <v>4234</v>
      </c>
      <c r="E60" s="117">
        <v>283</v>
      </c>
      <c r="F60" s="125">
        <f>D60+E60</f>
        <v>4517</v>
      </c>
      <c r="G60" s="151">
        <v>4505</v>
      </c>
      <c r="H60"/>
      <c r="L60"/>
      <c r="M60"/>
    </row>
    <row r="61" spans="1:13">
      <c r="A61" s="89" t="s">
        <v>83</v>
      </c>
      <c r="B61" s="114">
        <v>2715</v>
      </c>
      <c r="C61" s="114">
        <v>0</v>
      </c>
      <c r="D61" s="114">
        <v>87</v>
      </c>
      <c r="E61" s="117">
        <v>0</v>
      </c>
      <c r="F61" s="125">
        <f>D61+E61</f>
        <v>87</v>
      </c>
      <c r="G61" s="151"/>
      <c r="H61"/>
      <c r="L61"/>
      <c r="M61"/>
    </row>
    <row r="62" spans="1:13">
      <c r="A62" s="22" t="s">
        <v>64</v>
      </c>
      <c r="B62" s="48">
        <f>SUM(B4:B61)</f>
        <v>7635543.4200000009</v>
      </c>
      <c r="C62" s="48">
        <f>SUM(C4:C61)</f>
        <v>3778581.1100000008</v>
      </c>
      <c r="D62" s="48">
        <f>SUM(D4:D61)</f>
        <v>252107</v>
      </c>
      <c r="E62" s="48">
        <f>SUM(E4:E61)</f>
        <v>16530</v>
      </c>
      <c r="F62" s="48">
        <f>SUM(F4:F61)</f>
        <v>268637</v>
      </c>
      <c r="G62" s="154"/>
      <c r="H62"/>
      <c r="L62"/>
      <c r="M62"/>
    </row>
    <row r="63" spans="1:13">
      <c r="A63" s="106" t="s">
        <v>65</v>
      </c>
      <c r="B63" s="24">
        <f>SUM(B8:B61)</f>
        <v>1321600.19</v>
      </c>
      <c r="C63" s="24">
        <f>SUM(C8:C61)</f>
        <v>1020897.5299999999</v>
      </c>
      <c r="D63" s="24">
        <f>SUM(D8:D61)</f>
        <v>44414</v>
      </c>
      <c r="E63" s="24">
        <f>SUM(E8:E61)</f>
        <v>2597</v>
      </c>
      <c r="F63" s="126">
        <f>SUM(F8:F61)-F51-F44</f>
        <v>33111</v>
      </c>
      <c r="G63" s="126"/>
      <c r="H63"/>
      <c r="L63"/>
      <c r="M63"/>
    </row>
    <row r="64" spans="1:13">
      <c r="A64" s="25"/>
      <c r="C64" s="27"/>
      <c r="D64" s="28"/>
      <c r="E64" s="19"/>
      <c r="F64" s="19"/>
      <c r="G64" s="157"/>
      <c r="H64"/>
      <c r="L64"/>
      <c r="M64"/>
    </row>
    <row r="65" spans="1:13">
      <c r="A65" s="25"/>
      <c r="B65" s="25"/>
      <c r="C65" s="27"/>
      <c r="E65" s="30"/>
      <c r="F65" s="30"/>
      <c r="G65" s="158"/>
      <c r="H65"/>
      <c r="L65"/>
      <c r="M65"/>
    </row>
    <row r="66" spans="1:13">
      <c r="A66" s="29"/>
      <c r="B66" s="25"/>
      <c r="C66" s="27"/>
      <c r="E66" s="30"/>
      <c r="F66" s="30"/>
      <c r="G66" s="158"/>
      <c r="H66"/>
      <c r="L66"/>
      <c r="M66"/>
    </row>
    <row r="67" spans="1:13">
      <c r="A67" s="25"/>
      <c r="B67" s="25"/>
      <c r="C67" s="27"/>
      <c r="E67" s="26"/>
      <c r="G67" s="159"/>
      <c r="H67"/>
      <c r="L67"/>
      <c r="M67"/>
    </row>
    <row r="68" spans="1:13">
      <c r="A68" s="25"/>
      <c r="B68" s="25"/>
      <c r="C68" s="27"/>
      <c r="E68" s="26"/>
      <c r="G68" s="159"/>
      <c r="H68"/>
      <c r="L68"/>
      <c r="M68"/>
    </row>
    <row r="69" spans="1:13">
      <c r="A69" s="25"/>
      <c r="B69" s="25"/>
      <c r="C69" s="27"/>
      <c r="E69" s="26"/>
      <c r="G69" s="159"/>
      <c r="H69"/>
      <c r="L69"/>
      <c r="M69"/>
    </row>
    <row r="70" spans="1:13">
      <c r="A70" s="140"/>
      <c r="B70" s="25"/>
      <c r="C70" s="27"/>
      <c r="E70" s="30"/>
      <c r="F70" s="30"/>
      <c r="G70" s="158"/>
      <c r="H70"/>
      <c r="L70"/>
      <c r="M70"/>
    </row>
    <row r="71" spans="1:13">
      <c r="A71" s="19"/>
      <c r="C71" s="27"/>
      <c r="E71" s="26"/>
      <c r="G71" s="159"/>
      <c r="H71"/>
      <c r="K71" s="94"/>
      <c r="M71"/>
    </row>
    <row r="72" spans="1:13">
      <c r="A72" s="26"/>
      <c r="B72" s="24"/>
      <c r="C72" s="27"/>
      <c r="E72" s="76"/>
      <c r="F72" s="76"/>
      <c r="G72" s="160"/>
      <c r="H72"/>
      <c r="K72" s="94"/>
      <c r="M72"/>
    </row>
    <row r="73" spans="1:13">
      <c r="A73" s="26"/>
      <c r="C73" s="27"/>
      <c r="D73" s="45"/>
      <c r="E73" s="79"/>
      <c r="F73" s="79"/>
      <c r="G73" s="161"/>
      <c r="H73"/>
      <c r="K73" s="94"/>
      <c r="M73"/>
    </row>
    <row r="74" spans="1:13">
      <c r="A74" s="26"/>
      <c r="C74" s="27"/>
      <c r="E74" s="30"/>
      <c r="F74" s="30"/>
      <c r="G74" s="158"/>
      <c r="H74"/>
      <c r="K74" s="94"/>
      <c r="M74"/>
    </row>
    <row r="75" spans="1:13">
      <c r="A75" s="107"/>
    </row>
    <row r="78" spans="1:13">
      <c r="F78" s="19"/>
      <c r="G78" s="19"/>
      <c r="H78" s="157"/>
    </row>
  </sheetData>
  <mergeCells count="2">
    <mergeCell ref="A1:F1"/>
    <mergeCell ref="D2:F2"/>
  </mergeCells>
  <hyperlinks>
    <hyperlink ref="A10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0"/>
  <sheetViews>
    <sheetView workbookViewId="0">
      <selection activeCell="I51" activeCellId="1" sqref="I49 I51"/>
    </sheetView>
  </sheetViews>
  <sheetFormatPr defaultRowHeight="14.5"/>
  <cols>
    <col min="1" max="1" width="21.453125" style="103" customWidth="1"/>
    <col min="2" max="2" width="25.81640625" style="26" bestFit="1" customWidth="1"/>
    <col min="3" max="3" width="31.453125" style="26" bestFit="1" customWidth="1"/>
    <col min="4" max="4" width="16.1796875" style="27" bestFit="1" customWidth="1"/>
    <col min="5" max="5" width="15.26953125" style="27" bestFit="1" customWidth="1"/>
    <col min="6" max="7" width="12.26953125" style="26" customWidth="1"/>
    <col min="8" max="8" width="12.26953125" style="159" customWidth="1"/>
    <col min="9" max="9" width="13.453125" customWidth="1"/>
    <col min="10" max="10" width="12.26953125" bestFit="1" customWidth="1"/>
    <col min="11" max="11" width="37.26953125" customWidth="1"/>
    <col min="12" max="12" width="25.453125" style="94" customWidth="1"/>
    <col min="13" max="13" width="19" style="94" customWidth="1"/>
    <col min="14" max="14" width="18.816406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</cols>
  <sheetData>
    <row r="1" spans="1:13">
      <c r="A1" s="283" t="s">
        <v>0</v>
      </c>
      <c r="B1" s="284"/>
      <c r="C1" s="284"/>
      <c r="D1" s="284"/>
      <c r="E1" s="284"/>
      <c r="F1" s="285"/>
      <c r="G1" s="149"/>
      <c r="H1" s="155"/>
      <c r="L1"/>
      <c r="M1"/>
    </row>
    <row r="2" spans="1:13">
      <c r="A2" s="104"/>
      <c r="B2" s="54"/>
      <c r="C2" s="54"/>
      <c r="D2" s="286" t="s">
        <v>1</v>
      </c>
      <c r="E2" s="286"/>
      <c r="F2" s="286"/>
      <c r="G2" s="149"/>
      <c r="H2" s="155"/>
      <c r="L2"/>
      <c r="M2"/>
    </row>
    <row r="3" spans="1:13" ht="15" thickBot="1">
      <c r="A3" s="105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3" t="s">
        <v>7</v>
      </c>
      <c r="G3" s="175" t="s">
        <v>88</v>
      </c>
      <c r="H3" s="175" t="s">
        <v>86</v>
      </c>
      <c r="I3" s="176" t="s">
        <v>87</v>
      </c>
      <c r="L3"/>
      <c r="M3"/>
    </row>
    <row r="4" spans="1:13" ht="15" thickBot="1">
      <c r="A4" s="90" t="s">
        <v>9</v>
      </c>
      <c r="B4" s="113">
        <v>1291423.97</v>
      </c>
      <c r="C4" s="113">
        <v>600363.19999999995</v>
      </c>
      <c r="D4" s="112">
        <v>28271</v>
      </c>
      <c r="E4" s="112">
        <v>3321</v>
      </c>
      <c r="F4" s="168">
        <f>D4+E4</f>
        <v>31592</v>
      </c>
      <c r="G4" s="8">
        <v>32461</v>
      </c>
      <c r="H4" s="177">
        <f>F4-G4</f>
        <v>-869</v>
      </c>
      <c r="I4" s="178">
        <f>B4/F4/3</f>
        <v>13.626065354098083</v>
      </c>
      <c r="L4"/>
      <c r="M4"/>
    </row>
    <row r="5" spans="1:13" ht="15" thickBot="1">
      <c r="A5" s="90" t="s">
        <v>11</v>
      </c>
      <c r="B5" s="118">
        <v>3134258.65</v>
      </c>
      <c r="C5" s="145">
        <v>1423053.32</v>
      </c>
      <c r="D5" s="115">
        <v>112881</v>
      </c>
      <c r="E5" s="115">
        <v>11186</v>
      </c>
      <c r="F5" s="168">
        <f>D5+E5</f>
        <v>124067</v>
      </c>
      <c r="G5" s="8">
        <v>119124</v>
      </c>
      <c r="H5" s="177">
        <f t="shared" ref="H5:H62" si="0">F5-G5</f>
        <v>4943</v>
      </c>
      <c r="I5" s="178">
        <f t="shared" ref="I5:I61" si="1">B5/F5/3</f>
        <v>8.4208764887789123</v>
      </c>
      <c r="L5"/>
      <c r="M5"/>
    </row>
    <row r="6" spans="1:13" ht="15" thickBot="1">
      <c r="A6" s="90" t="s">
        <v>13</v>
      </c>
      <c r="B6" s="114">
        <v>1649692</v>
      </c>
      <c r="C6" s="115">
        <v>558855</v>
      </c>
      <c r="D6" s="115">
        <v>64073</v>
      </c>
      <c r="E6" s="115">
        <v>1167</v>
      </c>
      <c r="F6" s="168">
        <f t="shared" ref="F6:F58" si="2">D6+E6</f>
        <v>65240</v>
      </c>
      <c r="G6" s="8">
        <v>63340</v>
      </c>
      <c r="H6" s="177">
        <f t="shared" si="0"/>
        <v>1900</v>
      </c>
      <c r="I6" s="178">
        <f t="shared" si="1"/>
        <v>8.4288371142448391</v>
      </c>
      <c r="L6"/>
      <c r="M6"/>
    </row>
    <row r="7" spans="1:13" ht="16.5" customHeight="1" thickBot="1">
      <c r="A7" s="90" t="s">
        <v>82</v>
      </c>
      <c r="B7" s="114">
        <v>465025.05</v>
      </c>
      <c r="C7" s="113">
        <v>393824.84</v>
      </c>
      <c r="D7" s="115">
        <v>9833</v>
      </c>
      <c r="E7" s="116">
        <v>623</v>
      </c>
      <c r="F7" s="168">
        <f>D7+E7</f>
        <v>10456</v>
      </c>
      <c r="G7" s="8">
        <v>6701</v>
      </c>
      <c r="H7" s="177">
        <f t="shared" si="0"/>
        <v>3755</v>
      </c>
      <c r="I7" s="178">
        <f t="shared" si="1"/>
        <v>14.824823068094872</v>
      </c>
      <c r="L7"/>
      <c r="M7"/>
    </row>
    <row r="8" spans="1:13" ht="15" thickBot="1">
      <c r="A8" s="90" t="s">
        <v>16</v>
      </c>
      <c r="B8" s="114">
        <v>4973</v>
      </c>
      <c r="C8" s="114">
        <v>1320</v>
      </c>
      <c r="D8" s="117">
        <v>348</v>
      </c>
      <c r="E8" s="117">
        <v>22</v>
      </c>
      <c r="F8" s="168">
        <f>D8+E8</f>
        <v>370</v>
      </c>
      <c r="G8" s="8">
        <v>370</v>
      </c>
      <c r="H8" s="177">
        <f t="shared" si="0"/>
        <v>0</v>
      </c>
      <c r="I8" s="178">
        <f t="shared" si="1"/>
        <v>4.4801801801801799</v>
      </c>
      <c r="L8"/>
      <c r="M8"/>
    </row>
    <row r="9" spans="1:13" ht="15" thickBot="1">
      <c r="A9" s="90" t="s">
        <v>18</v>
      </c>
      <c r="B9" s="114">
        <v>5810</v>
      </c>
      <c r="C9" s="115">
        <v>5377</v>
      </c>
      <c r="D9" s="116">
        <v>193</v>
      </c>
      <c r="E9" s="116">
        <v>0</v>
      </c>
      <c r="F9" s="168">
        <f>D9+E9</f>
        <v>193</v>
      </c>
      <c r="G9" s="8">
        <v>153</v>
      </c>
      <c r="H9" s="177">
        <f t="shared" si="0"/>
        <v>40</v>
      </c>
      <c r="I9" s="178">
        <f t="shared" si="1"/>
        <v>10.034542314335061</v>
      </c>
      <c r="L9"/>
      <c r="M9"/>
    </row>
    <row r="10" spans="1:13" ht="15.75" customHeight="1" thickBot="1">
      <c r="A10" s="92" t="s">
        <v>19</v>
      </c>
      <c r="B10" s="118">
        <v>1487.28</v>
      </c>
      <c r="C10" s="114">
        <v>1379.44</v>
      </c>
      <c r="D10" s="116">
        <v>39</v>
      </c>
      <c r="E10" s="116">
        <v>0</v>
      </c>
      <c r="F10" s="168">
        <f>D10+E10</f>
        <v>39</v>
      </c>
      <c r="G10" s="8">
        <v>33</v>
      </c>
      <c r="H10" s="177">
        <f t="shared" si="0"/>
        <v>6</v>
      </c>
      <c r="I10" s="178">
        <f>B10/F10/3</f>
        <v>12.711794871794872</v>
      </c>
      <c r="L10"/>
      <c r="M10"/>
    </row>
    <row r="11" spans="1:13" ht="15" thickBot="1">
      <c r="A11" s="56" t="s">
        <v>22</v>
      </c>
      <c r="B11" s="57"/>
      <c r="C11" s="58"/>
      <c r="D11" s="59"/>
      <c r="E11" s="59"/>
      <c r="F11" s="169">
        <f>D11+E11</f>
        <v>0</v>
      </c>
      <c r="G11" s="81"/>
      <c r="H11" s="177">
        <f t="shared" si="0"/>
        <v>0</v>
      </c>
      <c r="I11" s="178"/>
      <c r="L11"/>
      <c r="M11"/>
    </row>
    <row r="12" spans="1:13" ht="15" thickBot="1">
      <c r="A12" s="90" t="s">
        <v>23</v>
      </c>
      <c r="B12" s="118">
        <v>88798.31</v>
      </c>
      <c r="C12" s="113">
        <v>156740.87</v>
      </c>
      <c r="D12" s="117">
        <v>3233</v>
      </c>
      <c r="E12" s="116">
        <v>0</v>
      </c>
      <c r="F12" s="168">
        <f t="shared" si="2"/>
        <v>3233</v>
      </c>
      <c r="G12" s="8">
        <v>3295</v>
      </c>
      <c r="H12" s="177">
        <f t="shared" si="0"/>
        <v>-62</v>
      </c>
      <c r="I12" s="178">
        <f t="shared" si="1"/>
        <v>9.1554088050314473</v>
      </c>
      <c r="L12"/>
      <c r="M12"/>
    </row>
    <row r="13" spans="1:13" ht="15" thickBot="1">
      <c r="A13" s="90" t="s">
        <v>24</v>
      </c>
      <c r="B13" s="118">
        <v>7691.01</v>
      </c>
      <c r="C13" s="113">
        <v>257.39999999999998</v>
      </c>
      <c r="D13" s="116">
        <v>305</v>
      </c>
      <c r="E13" s="116">
        <v>8</v>
      </c>
      <c r="F13" s="168">
        <f t="shared" si="2"/>
        <v>313</v>
      </c>
      <c r="G13" s="8">
        <v>305</v>
      </c>
      <c r="H13" s="177">
        <f t="shared" si="0"/>
        <v>8</v>
      </c>
      <c r="I13" s="178">
        <f t="shared" si="1"/>
        <v>8.1906389776357837</v>
      </c>
      <c r="L13"/>
      <c r="M13"/>
    </row>
    <row r="14" spans="1:13" ht="15" thickBot="1">
      <c r="A14" s="49" t="s">
        <v>25</v>
      </c>
      <c r="B14" s="57"/>
      <c r="C14" s="148"/>
      <c r="D14" s="59"/>
      <c r="E14" s="59"/>
      <c r="F14" s="168">
        <f t="shared" si="2"/>
        <v>0</v>
      </c>
      <c r="G14" s="8"/>
      <c r="H14" s="177">
        <f t="shared" si="0"/>
        <v>0</v>
      </c>
      <c r="I14" s="178"/>
      <c r="L14"/>
      <c r="M14"/>
    </row>
    <row r="15" spans="1:13" ht="15" thickBot="1">
      <c r="A15" s="90" t="s">
        <v>26</v>
      </c>
      <c r="B15" s="115">
        <v>2780</v>
      </c>
      <c r="C15" s="115">
        <v>500</v>
      </c>
      <c r="D15" s="116">
        <v>105</v>
      </c>
      <c r="E15" s="116">
        <v>25</v>
      </c>
      <c r="F15" s="170">
        <f t="shared" si="2"/>
        <v>130</v>
      </c>
      <c r="G15" s="164">
        <v>145</v>
      </c>
      <c r="H15" s="177">
        <f t="shared" si="0"/>
        <v>-15</v>
      </c>
      <c r="I15" s="178">
        <f t="shared" si="1"/>
        <v>7.1282051282051277</v>
      </c>
      <c r="L15"/>
      <c r="M15"/>
    </row>
    <row r="16" spans="1:13" ht="15" thickBot="1">
      <c r="A16" s="90" t="s">
        <v>27</v>
      </c>
      <c r="B16" s="115">
        <v>3100</v>
      </c>
      <c r="C16" s="115">
        <v>1550</v>
      </c>
      <c r="D16" s="116">
        <v>310</v>
      </c>
      <c r="E16" s="116">
        <v>0</v>
      </c>
      <c r="F16" s="170">
        <f t="shared" si="2"/>
        <v>310</v>
      </c>
      <c r="G16" s="164">
        <v>350</v>
      </c>
      <c r="H16" s="177">
        <f t="shared" si="0"/>
        <v>-40</v>
      </c>
      <c r="I16" s="179">
        <f t="shared" si="1"/>
        <v>3.3333333333333335</v>
      </c>
      <c r="L16"/>
      <c r="M16"/>
    </row>
    <row r="17" spans="1:13" ht="15" thickBot="1">
      <c r="A17" s="90" t="s">
        <v>66</v>
      </c>
      <c r="B17" s="113">
        <v>1144.42</v>
      </c>
      <c r="C17" s="115">
        <v>0</v>
      </c>
      <c r="D17" s="116">
        <v>55</v>
      </c>
      <c r="E17" s="116">
        <v>0</v>
      </c>
      <c r="F17" s="170">
        <f t="shared" si="2"/>
        <v>55</v>
      </c>
      <c r="G17" s="164">
        <v>361</v>
      </c>
      <c r="H17" s="177">
        <f t="shared" si="0"/>
        <v>-306</v>
      </c>
      <c r="I17" s="178">
        <f t="shared" si="1"/>
        <v>6.9358787878787886</v>
      </c>
      <c r="L17"/>
      <c r="M17"/>
    </row>
    <row r="18" spans="1:13" ht="15" thickBot="1">
      <c r="A18" s="90" t="s">
        <v>28</v>
      </c>
      <c r="B18" s="114">
        <v>24440.97</v>
      </c>
      <c r="C18" s="112">
        <v>14250</v>
      </c>
      <c r="D18" s="116">
        <v>633</v>
      </c>
      <c r="E18" s="116">
        <v>46</v>
      </c>
      <c r="F18" s="170">
        <f t="shared" si="2"/>
        <v>679</v>
      </c>
      <c r="G18" s="164">
        <v>689</v>
      </c>
      <c r="H18" s="177">
        <f t="shared" si="0"/>
        <v>-10</v>
      </c>
      <c r="I18" s="178">
        <f t="shared" si="1"/>
        <v>11.998512518409427</v>
      </c>
      <c r="L18"/>
      <c r="M18"/>
    </row>
    <row r="19" spans="1:13" ht="15" thickBot="1">
      <c r="A19" s="90" t="s">
        <v>29</v>
      </c>
      <c r="B19" s="118">
        <v>7934.29</v>
      </c>
      <c r="C19" s="113">
        <v>0</v>
      </c>
      <c r="D19" s="116">
        <v>432</v>
      </c>
      <c r="E19" s="116">
        <v>0</v>
      </c>
      <c r="F19" s="170">
        <f t="shared" si="2"/>
        <v>432</v>
      </c>
      <c r="G19" s="164">
        <v>399</v>
      </c>
      <c r="H19" s="177">
        <f t="shared" si="0"/>
        <v>33</v>
      </c>
      <c r="I19" s="178">
        <f t="shared" si="1"/>
        <v>6.122137345679012</v>
      </c>
      <c r="L19"/>
      <c r="M19"/>
    </row>
    <row r="20" spans="1:13" ht="15" thickBot="1">
      <c r="A20" s="90" t="s">
        <v>30</v>
      </c>
      <c r="B20" s="118">
        <v>22288.71</v>
      </c>
      <c r="C20" s="113">
        <v>0</v>
      </c>
      <c r="D20" s="117">
        <v>1112</v>
      </c>
      <c r="E20" s="116">
        <v>30</v>
      </c>
      <c r="F20" s="170">
        <f t="shared" si="2"/>
        <v>1142</v>
      </c>
      <c r="G20" s="164">
        <v>1548</v>
      </c>
      <c r="H20" s="177">
        <f t="shared" si="0"/>
        <v>-406</v>
      </c>
      <c r="I20" s="179">
        <f t="shared" si="1"/>
        <v>6.5057530647985979</v>
      </c>
      <c r="L20"/>
      <c r="M20"/>
    </row>
    <row r="21" spans="1:13" ht="15" thickBot="1">
      <c r="A21" s="90" t="s">
        <v>31</v>
      </c>
      <c r="B21" s="118">
        <v>643.83000000000004</v>
      </c>
      <c r="C21" s="113">
        <v>0</v>
      </c>
      <c r="D21" s="116">
        <v>20</v>
      </c>
      <c r="E21" s="116">
        <v>0</v>
      </c>
      <c r="F21" s="170">
        <f t="shared" si="2"/>
        <v>20</v>
      </c>
      <c r="G21" s="164">
        <v>22</v>
      </c>
      <c r="H21" s="177">
        <f t="shared" si="0"/>
        <v>-2</v>
      </c>
      <c r="I21" s="178">
        <f t="shared" si="1"/>
        <v>10.730500000000001</v>
      </c>
      <c r="L21"/>
      <c r="M21"/>
    </row>
    <row r="22" spans="1:13" ht="15" thickBot="1">
      <c r="A22" s="90" t="s">
        <v>32</v>
      </c>
      <c r="B22" s="114">
        <v>42670</v>
      </c>
      <c r="C22" s="115">
        <v>15200</v>
      </c>
      <c r="D22" s="116">
        <v>1219</v>
      </c>
      <c r="E22" s="116">
        <v>3</v>
      </c>
      <c r="F22" s="170">
        <f t="shared" si="2"/>
        <v>1222</v>
      </c>
      <c r="G22" s="164">
        <v>1161</v>
      </c>
      <c r="H22" s="177">
        <f t="shared" si="0"/>
        <v>61</v>
      </c>
      <c r="I22" s="178">
        <f t="shared" si="1"/>
        <v>11.639388979814512</v>
      </c>
      <c r="L22"/>
      <c r="M22"/>
    </row>
    <row r="23" spans="1:13" ht="15" thickBot="1">
      <c r="A23" s="90" t="s">
        <v>33</v>
      </c>
      <c r="B23" s="114">
        <v>10860</v>
      </c>
      <c r="C23" s="113">
        <v>0</v>
      </c>
      <c r="D23" s="116">
        <v>721</v>
      </c>
      <c r="E23" s="116">
        <v>3</v>
      </c>
      <c r="F23" s="170">
        <f t="shared" si="2"/>
        <v>724</v>
      </c>
      <c r="G23" s="164">
        <v>714</v>
      </c>
      <c r="H23" s="177">
        <f t="shared" si="0"/>
        <v>10</v>
      </c>
      <c r="I23" s="179">
        <f t="shared" si="1"/>
        <v>5</v>
      </c>
      <c r="L23"/>
      <c r="M23"/>
    </row>
    <row r="24" spans="1:13" ht="15" thickBot="1">
      <c r="A24" s="90" t="s">
        <v>34</v>
      </c>
      <c r="B24" s="118">
        <v>19147.53</v>
      </c>
      <c r="C24" s="115">
        <v>600</v>
      </c>
      <c r="D24" s="116">
        <v>389</v>
      </c>
      <c r="E24" s="116">
        <v>13</v>
      </c>
      <c r="F24" s="170">
        <f t="shared" si="2"/>
        <v>402</v>
      </c>
      <c r="G24" s="164">
        <v>398</v>
      </c>
      <c r="H24" s="177">
        <f t="shared" si="0"/>
        <v>4</v>
      </c>
      <c r="I24" s="178">
        <f t="shared" si="1"/>
        <v>15.876890547263679</v>
      </c>
      <c r="L24"/>
      <c r="M24"/>
    </row>
    <row r="25" spans="1:13" ht="15" thickBot="1">
      <c r="A25" s="90" t="s">
        <v>35</v>
      </c>
      <c r="B25" s="114">
        <v>3206.8</v>
      </c>
      <c r="C25" s="115">
        <v>0</v>
      </c>
      <c r="D25" s="116">
        <v>199</v>
      </c>
      <c r="E25" s="116"/>
      <c r="F25" s="170">
        <f t="shared" si="2"/>
        <v>199</v>
      </c>
      <c r="G25" s="164">
        <v>190</v>
      </c>
      <c r="H25" s="177">
        <f t="shared" si="0"/>
        <v>9</v>
      </c>
      <c r="I25" s="178">
        <f>B25/F25/3</f>
        <v>5.3715242881072029</v>
      </c>
      <c r="L25"/>
      <c r="M25"/>
    </row>
    <row r="26" spans="1:13" ht="15" thickBot="1">
      <c r="A26" s="90" t="s">
        <v>85</v>
      </c>
      <c r="B26" s="114">
        <v>4300</v>
      </c>
      <c r="C26" s="115">
        <v>15000</v>
      </c>
      <c r="D26" s="116">
        <v>175</v>
      </c>
      <c r="E26" s="116">
        <v>0</v>
      </c>
      <c r="F26" s="170">
        <f t="shared" si="2"/>
        <v>175</v>
      </c>
      <c r="G26" s="164">
        <v>0</v>
      </c>
      <c r="H26" s="177">
        <f t="shared" si="0"/>
        <v>175</v>
      </c>
      <c r="I26" s="178">
        <f>B26/F26/3</f>
        <v>8.1904761904761916</v>
      </c>
      <c r="L26"/>
      <c r="M26"/>
    </row>
    <row r="27" spans="1:13" ht="15" thickBot="1">
      <c r="A27" s="90" t="s">
        <v>36</v>
      </c>
      <c r="B27" s="114">
        <v>72306.25</v>
      </c>
      <c r="C27" s="115">
        <v>83843.490000000005</v>
      </c>
      <c r="D27" s="116">
        <v>1840</v>
      </c>
      <c r="E27" s="116">
        <v>80</v>
      </c>
      <c r="F27" s="170">
        <f t="shared" si="2"/>
        <v>1920</v>
      </c>
      <c r="G27" s="164">
        <v>1500</v>
      </c>
      <c r="H27" s="177">
        <f t="shared" si="0"/>
        <v>420</v>
      </c>
      <c r="I27" s="178">
        <f t="shared" si="1"/>
        <v>12.553168402777779</v>
      </c>
      <c r="L27"/>
      <c r="M27"/>
    </row>
    <row r="28" spans="1:13" ht="15" thickBot="1">
      <c r="A28" s="89" t="s">
        <v>37</v>
      </c>
      <c r="B28" s="114">
        <v>19928</v>
      </c>
      <c r="C28" s="146">
        <v>3100</v>
      </c>
      <c r="D28" s="116">
        <v>705</v>
      </c>
      <c r="E28" s="116">
        <v>0</v>
      </c>
      <c r="F28" s="170">
        <f t="shared" si="2"/>
        <v>705</v>
      </c>
      <c r="G28" s="164">
        <v>730</v>
      </c>
      <c r="H28" s="177">
        <f t="shared" si="0"/>
        <v>-25</v>
      </c>
      <c r="I28" s="180">
        <f t="shared" si="1"/>
        <v>9.4222222222222225</v>
      </c>
      <c r="L28"/>
      <c r="M28"/>
    </row>
    <row r="29" spans="1:13" ht="15" thickBot="1">
      <c r="A29" s="89" t="s">
        <v>38</v>
      </c>
      <c r="B29" s="114">
        <v>2300</v>
      </c>
      <c r="C29" s="115">
        <v>5000</v>
      </c>
      <c r="D29" s="116">
        <v>300</v>
      </c>
      <c r="E29" s="116">
        <v>3</v>
      </c>
      <c r="F29" s="169">
        <f t="shared" si="2"/>
        <v>303</v>
      </c>
      <c r="G29" s="81">
        <v>203</v>
      </c>
      <c r="H29" s="177">
        <f t="shared" si="0"/>
        <v>100</v>
      </c>
      <c r="I29" s="179">
        <f t="shared" si="1"/>
        <v>2.5302530253025304</v>
      </c>
      <c r="L29"/>
      <c r="M29"/>
    </row>
    <row r="30" spans="1:13" ht="15" thickBot="1">
      <c r="A30" s="90" t="s">
        <v>39</v>
      </c>
      <c r="B30" s="118">
        <v>4395</v>
      </c>
      <c r="C30" s="115">
        <v>1000</v>
      </c>
      <c r="D30" s="116">
        <v>80</v>
      </c>
      <c r="E30" s="116">
        <v>45</v>
      </c>
      <c r="F30" s="169">
        <f t="shared" si="2"/>
        <v>125</v>
      </c>
      <c r="G30" s="81">
        <v>137</v>
      </c>
      <c r="H30" s="177">
        <f t="shared" si="0"/>
        <v>-12</v>
      </c>
      <c r="I30" s="178">
        <f t="shared" si="1"/>
        <v>11.719999999999999</v>
      </c>
      <c r="L30"/>
      <c r="M30"/>
    </row>
    <row r="31" spans="1:13" ht="15" thickBot="1">
      <c r="A31" s="90" t="s">
        <v>40</v>
      </c>
      <c r="B31" s="118">
        <v>6090</v>
      </c>
      <c r="C31" s="115">
        <v>0</v>
      </c>
      <c r="D31" s="116">
        <v>272</v>
      </c>
      <c r="E31" s="116">
        <v>0</v>
      </c>
      <c r="F31" s="169">
        <f>D31+E31</f>
        <v>272</v>
      </c>
      <c r="G31" s="81">
        <v>272</v>
      </c>
      <c r="H31" s="177">
        <f t="shared" si="0"/>
        <v>0</v>
      </c>
      <c r="I31" s="178">
        <f>B31/F31/3</f>
        <v>7.4632352941176476</v>
      </c>
      <c r="L31"/>
      <c r="M31"/>
    </row>
    <row r="32" spans="1:13" ht="15" thickBot="1">
      <c r="A32" s="90" t="s">
        <v>41</v>
      </c>
      <c r="B32" s="114">
        <v>4224</v>
      </c>
      <c r="C32" s="115">
        <v>466.6</v>
      </c>
      <c r="D32" s="116">
        <v>60</v>
      </c>
      <c r="E32" s="116">
        <v>111</v>
      </c>
      <c r="F32" s="169">
        <f t="shared" si="2"/>
        <v>171</v>
      </c>
      <c r="G32" s="81">
        <v>156</v>
      </c>
      <c r="H32" s="177">
        <f t="shared" si="0"/>
        <v>15</v>
      </c>
      <c r="I32" s="178">
        <f>B32/F32/3</f>
        <v>8.2339181286549703</v>
      </c>
      <c r="L32"/>
      <c r="M32"/>
    </row>
    <row r="33" spans="1:13" ht="15" thickBot="1">
      <c r="A33" s="90" t="s">
        <v>42</v>
      </c>
      <c r="B33" s="118">
        <v>600</v>
      </c>
      <c r="C33" s="115">
        <v>250</v>
      </c>
      <c r="D33" s="116">
        <v>20</v>
      </c>
      <c r="E33" s="116">
        <v>0</v>
      </c>
      <c r="F33" s="169">
        <f t="shared" si="2"/>
        <v>20</v>
      </c>
      <c r="G33" s="81">
        <v>30</v>
      </c>
      <c r="H33" s="177">
        <f t="shared" si="0"/>
        <v>-10</v>
      </c>
      <c r="I33" s="178">
        <f t="shared" si="1"/>
        <v>10</v>
      </c>
      <c r="L33"/>
      <c r="M33"/>
    </row>
    <row r="34" spans="1:13" ht="15" thickBot="1">
      <c r="A34" s="90" t="s">
        <v>75</v>
      </c>
      <c r="B34" s="114">
        <v>33825</v>
      </c>
      <c r="C34" s="115">
        <v>7500</v>
      </c>
      <c r="D34" s="116">
        <v>1400</v>
      </c>
      <c r="E34" s="116">
        <v>0</v>
      </c>
      <c r="F34" s="169">
        <f t="shared" si="2"/>
        <v>1400</v>
      </c>
      <c r="G34" s="81">
        <v>1370</v>
      </c>
      <c r="H34" s="177">
        <f t="shared" si="0"/>
        <v>30</v>
      </c>
      <c r="I34" s="178">
        <f t="shared" si="1"/>
        <v>8.0535714285714288</v>
      </c>
      <c r="L34"/>
      <c r="M34"/>
    </row>
    <row r="35" spans="1:13" ht="15" thickBot="1">
      <c r="A35" s="90" t="s">
        <v>44</v>
      </c>
      <c r="B35" s="113">
        <v>6440</v>
      </c>
      <c r="C35" s="113">
        <v>0</v>
      </c>
      <c r="D35" s="116">
        <v>143</v>
      </c>
      <c r="E35" s="116">
        <v>0</v>
      </c>
      <c r="F35" s="169">
        <f>D35+E35</f>
        <v>143</v>
      </c>
      <c r="G35" s="81">
        <v>153</v>
      </c>
      <c r="H35" s="177">
        <f t="shared" si="0"/>
        <v>-10</v>
      </c>
      <c r="I35" s="178">
        <f t="shared" si="1"/>
        <v>15.01165501165501</v>
      </c>
      <c r="L35"/>
      <c r="M35"/>
    </row>
    <row r="36" spans="1:13" ht="15" thickBot="1">
      <c r="A36" s="90" t="s">
        <v>45</v>
      </c>
      <c r="B36" s="118">
        <v>3460</v>
      </c>
      <c r="C36" s="113">
        <v>2172.5</v>
      </c>
      <c r="D36" s="116">
        <v>117</v>
      </c>
      <c r="E36" s="116">
        <v>0</v>
      </c>
      <c r="F36" s="169">
        <f>D36+E36</f>
        <v>117</v>
      </c>
      <c r="G36" s="81">
        <v>139</v>
      </c>
      <c r="H36" s="177">
        <f t="shared" si="0"/>
        <v>-22</v>
      </c>
      <c r="I36" s="178">
        <f t="shared" si="1"/>
        <v>9.8575498575498575</v>
      </c>
      <c r="L36"/>
      <c r="M36"/>
    </row>
    <row r="37" spans="1:13" ht="15" thickBot="1">
      <c r="A37" s="90" t="s">
        <v>76</v>
      </c>
      <c r="B37" s="114">
        <v>10821.5</v>
      </c>
      <c r="C37" s="115">
        <v>1400</v>
      </c>
      <c r="D37" s="116">
        <v>144</v>
      </c>
      <c r="E37" s="116">
        <v>24</v>
      </c>
      <c r="F37" s="169">
        <f>D37+E37</f>
        <v>168</v>
      </c>
      <c r="G37" s="81">
        <v>168</v>
      </c>
      <c r="H37" s="177">
        <f t="shared" si="0"/>
        <v>0</v>
      </c>
      <c r="I37" s="178">
        <f t="shared" si="1"/>
        <v>21.471230158730162</v>
      </c>
      <c r="L37"/>
      <c r="M37"/>
    </row>
    <row r="38" spans="1:13" ht="15" thickBot="1">
      <c r="A38" s="90" t="s">
        <v>47</v>
      </c>
      <c r="B38" s="114">
        <v>6970.19</v>
      </c>
      <c r="C38" s="113">
        <v>23414.07</v>
      </c>
      <c r="D38" s="116">
        <v>430</v>
      </c>
      <c r="E38" s="116">
        <v>0</v>
      </c>
      <c r="F38" s="169">
        <f t="shared" si="2"/>
        <v>430</v>
      </c>
      <c r="G38" s="81">
        <v>985</v>
      </c>
      <c r="H38" s="177">
        <f t="shared" si="0"/>
        <v>-555</v>
      </c>
      <c r="I38" s="179">
        <f t="shared" si="1"/>
        <v>5.4032480620155035</v>
      </c>
      <c r="L38"/>
      <c r="M38"/>
    </row>
    <row r="39" spans="1:13" ht="15" thickBot="1">
      <c r="A39" s="101" t="s">
        <v>48</v>
      </c>
      <c r="B39" s="118">
        <v>5145</v>
      </c>
      <c r="C39" s="113">
        <v>0</v>
      </c>
      <c r="D39" s="116">
        <v>149</v>
      </c>
      <c r="E39" s="116">
        <v>1</v>
      </c>
      <c r="F39" s="169">
        <f>D39+E39</f>
        <v>150</v>
      </c>
      <c r="G39" s="81">
        <v>145</v>
      </c>
      <c r="H39" s="177">
        <f t="shared" si="0"/>
        <v>5</v>
      </c>
      <c r="I39" s="178">
        <f t="shared" si="1"/>
        <v>11.433333333333332</v>
      </c>
      <c r="L39"/>
      <c r="M39"/>
    </row>
    <row r="40" spans="1:13" ht="15" thickBot="1">
      <c r="A40" s="90" t="s">
        <v>49</v>
      </c>
      <c r="B40" s="118">
        <v>74984.77</v>
      </c>
      <c r="C40" s="113">
        <v>17822.490000000002</v>
      </c>
      <c r="D40" s="116">
        <v>2450</v>
      </c>
      <c r="E40" s="116">
        <v>17</v>
      </c>
      <c r="F40" s="169">
        <f t="shared" si="2"/>
        <v>2467</v>
      </c>
      <c r="G40" s="81">
        <v>2048</v>
      </c>
      <c r="H40" s="177">
        <f t="shared" si="0"/>
        <v>419</v>
      </c>
      <c r="I40" s="178">
        <f t="shared" si="1"/>
        <v>10.131707877313877</v>
      </c>
      <c r="L40"/>
      <c r="M40"/>
    </row>
    <row r="41" spans="1:13" ht="15" thickBot="1">
      <c r="A41" s="90" t="s">
        <v>50</v>
      </c>
      <c r="B41" s="118">
        <v>12284</v>
      </c>
      <c r="C41" s="113">
        <v>200</v>
      </c>
      <c r="D41" s="116">
        <v>406</v>
      </c>
      <c r="E41" s="116">
        <v>0</v>
      </c>
      <c r="F41" s="169">
        <f t="shared" si="2"/>
        <v>406</v>
      </c>
      <c r="G41" s="81">
        <v>426</v>
      </c>
      <c r="H41" s="177">
        <f t="shared" si="0"/>
        <v>-20</v>
      </c>
      <c r="I41" s="178">
        <f t="shared" si="1"/>
        <v>10.085385878489326</v>
      </c>
      <c r="L41"/>
      <c r="M41"/>
    </row>
    <row r="42" spans="1:13" ht="15" thickBot="1">
      <c r="A42" s="90" t="s">
        <v>51</v>
      </c>
      <c r="B42" s="127">
        <v>2460</v>
      </c>
      <c r="C42" s="115">
        <v>0</v>
      </c>
      <c r="D42" s="116">
        <v>175</v>
      </c>
      <c r="E42" s="116">
        <v>10</v>
      </c>
      <c r="F42" s="169">
        <f t="shared" si="2"/>
        <v>185</v>
      </c>
      <c r="G42" s="81">
        <v>375</v>
      </c>
      <c r="H42" s="177">
        <f t="shared" si="0"/>
        <v>-190</v>
      </c>
      <c r="I42" s="180">
        <f t="shared" si="1"/>
        <v>4.4324324324324325</v>
      </c>
      <c r="L42"/>
      <c r="M42"/>
    </row>
    <row r="43" spans="1:13" ht="15" thickBot="1">
      <c r="A43" s="90" t="s">
        <v>52</v>
      </c>
      <c r="B43" s="118">
        <v>5125</v>
      </c>
      <c r="C43" s="113">
        <v>0</v>
      </c>
      <c r="D43" s="116">
        <v>120</v>
      </c>
      <c r="E43" s="116">
        <v>15</v>
      </c>
      <c r="F43" s="169">
        <f t="shared" si="2"/>
        <v>135</v>
      </c>
      <c r="G43" s="81">
        <v>125</v>
      </c>
      <c r="H43" s="177">
        <f t="shared" si="0"/>
        <v>10</v>
      </c>
      <c r="I43" s="178">
        <f t="shared" si="1"/>
        <v>12.654320987654321</v>
      </c>
      <c r="L43"/>
      <c r="M43"/>
    </row>
    <row r="44" spans="1:13" ht="15" thickBot="1">
      <c r="A44" s="89" t="s">
        <v>53</v>
      </c>
      <c r="B44" s="120">
        <v>24406.77</v>
      </c>
      <c r="C44" s="115">
        <v>17686</v>
      </c>
      <c r="D44" s="121">
        <v>1920</v>
      </c>
      <c r="E44" s="121">
        <v>0</v>
      </c>
      <c r="F44" s="169">
        <f t="shared" si="2"/>
        <v>1920</v>
      </c>
      <c r="G44" s="81">
        <v>1880</v>
      </c>
      <c r="H44" s="177">
        <f t="shared" si="0"/>
        <v>40</v>
      </c>
      <c r="I44" s="178">
        <f t="shared" si="1"/>
        <v>4.2372864583333332</v>
      </c>
      <c r="L44"/>
      <c r="M44"/>
    </row>
    <row r="45" spans="1:13" ht="15" thickBot="1">
      <c r="A45" s="90" t="s">
        <v>54</v>
      </c>
      <c r="B45" s="114">
        <v>233562.28</v>
      </c>
      <c r="C45" s="115">
        <v>125000</v>
      </c>
      <c r="D45" s="115">
        <v>8714</v>
      </c>
      <c r="E45" s="116">
        <v>1193</v>
      </c>
      <c r="F45" s="169">
        <f t="shared" si="2"/>
        <v>9907</v>
      </c>
      <c r="G45" s="81">
        <v>9720</v>
      </c>
      <c r="H45" s="177">
        <f t="shared" si="0"/>
        <v>187</v>
      </c>
      <c r="I45" s="178">
        <f t="shared" si="1"/>
        <v>7.8584933212206858</v>
      </c>
      <c r="L45"/>
      <c r="M45"/>
    </row>
    <row r="46" spans="1:13" ht="15" thickBot="1">
      <c r="A46" s="90" t="s">
        <v>55</v>
      </c>
      <c r="B46" s="118">
        <v>6540</v>
      </c>
      <c r="C46" s="113">
        <v>0</v>
      </c>
      <c r="D46" s="116">
        <v>70</v>
      </c>
      <c r="E46" s="116">
        <v>0</v>
      </c>
      <c r="F46" s="169">
        <f t="shared" si="2"/>
        <v>70</v>
      </c>
      <c r="G46" s="81">
        <v>74</v>
      </c>
      <c r="H46" s="177">
        <f t="shared" si="0"/>
        <v>-4</v>
      </c>
      <c r="I46" s="178">
        <f>B46/F46/3</f>
        <v>31.142857142857142</v>
      </c>
      <c r="L46"/>
      <c r="M46"/>
    </row>
    <row r="47" spans="1:13" ht="15" thickBot="1">
      <c r="A47" s="89" t="s">
        <v>61</v>
      </c>
      <c r="B47" s="114">
        <v>2465</v>
      </c>
      <c r="C47" s="114">
        <v>0</v>
      </c>
      <c r="D47" s="117">
        <v>35</v>
      </c>
      <c r="E47" s="117">
        <v>6</v>
      </c>
      <c r="F47" s="169">
        <f>D47+E47</f>
        <v>41</v>
      </c>
      <c r="G47" s="81">
        <v>41</v>
      </c>
      <c r="H47" s="177">
        <f t="shared" si="0"/>
        <v>0</v>
      </c>
      <c r="I47" s="178">
        <f>B47/F47/3</f>
        <v>20.040650406504067</v>
      </c>
      <c r="L47"/>
      <c r="M47"/>
    </row>
    <row r="48" spans="1:13" ht="15" thickBot="1">
      <c r="A48" s="89" t="s">
        <v>68</v>
      </c>
      <c r="B48" s="114">
        <v>11300</v>
      </c>
      <c r="C48" s="115">
        <v>4220</v>
      </c>
      <c r="D48" s="116">
        <v>330</v>
      </c>
      <c r="E48" s="116">
        <v>12</v>
      </c>
      <c r="F48" s="169">
        <f>D48+E48</f>
        <v>342</v>
      </c>
      <c r="G48" s="81">
        <v>342</v>
      </c>
      <c r="H48" s="177">
        <f t="shared" si="0"/>
        <v>0</v>
      </c>
      <c r="I48" s="178"/>
      <c r="L48"/>
      <c r="M48"/>
    </row>
    <row r="49" spans="1:13" ht="15" thickBot="1">
      <c r="A49" s="90" t="s">
        <v>56</v>
      </c>
      <c r="B49" s="114">
        <v>0</v>
      </c>
      <c r="C49" s="115">
        <v>0</v>
      </c>
      <c r="D49" s="116">
        <v>0</v>
      </c>
      <c r="E49" s="116">
        <v>0</v>
      </c>
      <c r="F49" s="169">
        <f t="shared" si="2"/>
        <v>0</v>
      </c>
      <c r="G49" s="81"/>
      <c r="H49" s="177">
        <f t="shared" si="0"/>
        <v>0</v>
      </c>
      <c r="I49" s="178"/>
      <c r="L49"/>
      <c r="M49"/>
    </row>
    <row r="50" spans="1:13" ht="15" thickBot="1">
      <c r="A50" s="99" t="s">
        <v>79</v>
      </c>
      <c r="B50" s="122">
        <v>9750</v>
      </c>
      <c r="C50" s="147">
        <v>420</v>
      </c>
      <c r="D50" s="123">
        <v>325</v>
      </c>
      <c r="E50" s="124">
        <v>0</v>
      </c>
      <c r="F50" s="170">
        <f t="shared" si="2"/>
        <v>325</v>
      </c>
      <c r="G50" s="164">
        <v>316</v>
      </c>
      <c r="H50" s="177">
        <f t="shared" si="0"/>
        <v>9</v>
      </c>
      <c r="I50" s="178">
        <f t="shared" si="1"/>
        <v>10</v>
      </c>
      <c r="L50"/>
      <c r="M50"/>
    </row>
    <row r="51" spans="1:13" ht="15" thickBot="1">
      <c r="A51" s="167" t="s">
        <v>58</v>
      </c>
      <c r="B51" s="118"/>
      <c r="C51" s="118"/>
      <c r="D51" s="117"/>
      <c r="E51" s="117"/>
      <c r="F51" s="169">
        <f>D51+E51</f>
        <v>0</v>
      </c>
      <c r="G51" s="144"/>
      <c r="H51" s="177">
        <f t="shared" si="0"/>
        <v>0</v>
      </c>
      <c r="I51" s="178"/>
      <c r="L51"/>
      <c r="M51"/>
    </row>
    <row r="52" spans="1:13" ht="15" thickBot="1">
      <c r="A52" s="90" t="s">
        <v>59</v>
      </c>
      <c r="B52" s="113">
        <v>113593.3</v>
      </c>
      <c r="C52" s="113">
        <v>103754.57</v>
      </c>
      <c r="D52" s="117">
        <v>4198</v>
      </c>
      <c r="E52" s="117">
        <v>236</v>
      </c>
      <c r="F52" s="169">
        <f t="shared" si="2"/>
        <v>4434</v>
      </c>
      <c r="G52" s="81">
        <v>4180</v>
      </c>
      <c r="H52" s="177">
        <f t="shared" si="0"/>
        <v>254</v>
      </c>
      <c r="I52" s="178">
        <f t="shared" si="1"/>
        <v>8.5395654788753568</v>
      </c>
      <c r="L52"/>
      <c r="M52"/>
    </row>
    <row r="53" spans="1:13" ht="15" thickBot="1">
      <c r="A53" s="89" t="s">
        <v>60</v>
      </c>
      <c r="B53" s="118">
        <v>25449.200000000001</v>
      </c>
      <c r="C53" s="115">
        <v>76930.240000000005</v>
      </c>
      <c r="D53" s="116">
        <v>913</v>
      </c>
      <c r="E53" s="117">
        <v>0</v>
      </c>
      <c r="F53" s="171">
        <f t="shared" si="2"/>
        <v>913</v>
      </c>
      <c r="G53" s="81">
        <v>973</v>
      </c>
      <c r="H53" s="177">
        <f t="shared" si="0"/>
        <v>-60</v>
      </c>
      <c r="I53" s="178">
        <f t="shared" si="1"/>
        <v>9.2914202263599854</v>
      </c>
      <c r="L53"/>
      <c r="M53"/>
    </row>
    <row r="54" spans="1:13" ht="15" thickBot="1">
      <c r="A54" s="89" t="s">
        <v>69</v>
      </c>
      <c r="B54" s="114">
        <v>28348</v>
      </c>
      <c r="C54" s="114">
        <v>13411</v>
      </c>
      <c r="D54" s="117">
        <v>630</v>
      </c>
      <c r="E54" s="116">
        <v>0</v>
      </c>
      <c r="F54" s="172">
        <f t="shared" si="2"/>
        <v>630</v>
      </c>
      <c r="G54" s="81">
        <v>600</v>
      </c>
      <c r="H54" s="177">
        <f t="shared" si="0"/>
        <v>30</v>
      </c>
      <c r="I54" s="178">
        <f t="shared" si="1"/>
        <v>14.998941798941798</v>
      </c>
      <c r="L54"/>
      <c r="M54"/>
    </row>
    <row r="55" spans="1:13" ht="15" thickBot="1">
      <c r="A55" s="89" t="s">
        <v>74</v>
      </c>
      <c r="B55" s="118">
        <v>1266.7</v>
      </c>
      <c r="C55" s="114">
        <v>80</v>
      </c>
      <c r="D55" s="117">
        <v>84</v>
      </c>
      <c r="E55" s="116">
        <v>0</v>
      </c>
      <c r="F55" s="172">
        <f t="shared" si="2"/>
        <v>84</v>
      </c>
      <c r="G55" s="81">
        <v>89</v>
      </c>
      <c r="H55" s="177">
        <f t="shared" si="0"/>
        <v>-5</v>
      </c>
      <c r="I55" s="178">
        <f t="shared" si="1"/>
        <v>5.0265873015873019</v>
      </c>
      <c r="L55"/>
      <c r="M55"/>
    </row>
    <row r="56" spans="1:13">
      <c r="A56" s="89" t="s">
        <v>63</v>
      </c>
      <c r="B56" s="128">
        <v>66000</v>
      </c>
      <c r="C56" s="128">
        <v>19000</v>
      </c>
      <c r="D56" s="128">
        <v>2261</v>
      </c>
      <c r="E56" s="166">
        <v>164</v>
      </c>
      <c r="F56" s="173">
        <f t="shared" si="2"/>
        <v>2425</v>
      </c>
      <c r="G56" s="162">
        <v>2315</v>
      </c>
      <c r="H56" s="177">
        <f t="shared" si="0"/>
        <v>110</v>
      </c>
      <c r="I56" s="178">
        <f>B56/F56/3</f>
        <v>9.072164948453608</v>
      </c>
      <c r="L56"/>
      <c r="M56"/>
    </row>
    <row r="57" spans="1:13">
      <c r="A57" s="89" t="s">
        <v>72</v>
      </c>
      <c r="B57" s="114">
        <v>8688.99</v>
      </c>
      <c r="C57" s="114">
        <v>3350</v>
      </c>
      <c r="D57" s="122">
        <v>428</v>
      </c>
      <c r="E57" s="124">
        <v>0</v>
      </c>
      <c r="F57" s="173">
        <f t="shared" si="2"/>
        <v>428</v>
      </c>
      <c r="G57" s="163">
        <v>403</v>
      </c>
      <c r="H57" s="177">
        <f t="shared" si="0"/>
        <v>25</v>
      </c>
      <c r="I57" s="178">
        <f t="shared" si="1"/>
        <v>6.7671261682242987</v>
      </c>
      <c r="L57"/>
      <c r="M57"/>
    </row>
    <row r="58" spans="1:13">
      <c r="A58" s="89" t="s">
        <v>78</v>
      </c>
      <c r="B58" s="114">
        <v>3675</v>
      </c>
      <c r="C58" s="114">
        <v>21330</v>
      </c>
      <c r="D58" s="122">
        <v>470</v>
      </c>
      <c r="E58" s="124">
        <v>20</v>
      </c>
      <c r="F58" s="172">
        <f t="shared" si="2"/>
        <v>490</v>
      </c>
      <c r="G58" s="125">
        <v>490</v>
      </c>
      <c r="H58" s="177">
        <f t="shared" si="0"/>
        <v>0</v>
      </c>
      <c r="I58" s="178">
        <f t="shared" si="1"/>
        <v>2.5</v>
      </c>
      <c r="L58"/>
      <c r="M58"/>
    </row>
    <row r="59" spans="1:13">
      <c r="A59" s="93" t="s">
        <v>73</v>
      </c>
      <c r="B59" s="114">
        <v>181733.08</v>
      </c>
      <c r="C59" s="114">
        <v>63947</v>
      </c>
      <c r="D59" s="114">
        <v>1145</v>
      </c>
      <c r="E59" s="116">
        <v>68</v>
      </c>
      <c r="F59" s="172">
        <f>D59+E59</f>
        <v>1213</v>
      </c>
      <c r="G59" s="125">
        <v>807</v>
      </c>
      <c r="H59" s="177">
        <f t="shared" si="0"/>
        <v>406</v>
      </c>
      <c r="I59" s="178">
        <f t="shared" si="1"/>
        <v>49.940390217092606</v>
      </c>
      <c r="L59"/>
      <c r="M59"/>
    </row>
    <row r="60" spans="1:13">
      <c r="A60" s="93" t="s">
        <v>80</v>
      </c>
      <c r="B60" s="114">
        <v>13038.14</v>
      </c>
      <c r="C60" s="114">
        <v>5600.71</v>
      </c>
      <c r="D60" s="114">
        <v>1026</v>
      </c>
      <c r="E60" s="116">
        <v>0</v>
      </c>
      <c r="F60" s="172">
        <f>D60+E60</f>
        <v>1026</v>
      </c>
      <c r="G60" s="125">
        <v>986</v>
      </c>
      <c r="H60" s="177">
        <f t="shared" si="0"/>
        <v>40</v>
      </c>
      <c r="I60" s="180">
        <f t="shared" si="1"/>
        <v>4.2359129304743339</v>
      </c>
      <c r="L60"/>
      <c r="M60"/>
    </row>
    <row r="61" spans="1:13">
      <c r="A61" s="89" t="s">
        <v>77</v>
      </c>
      <c r="B61" s="114">
        <v>137054.32</v>
      </c>
      <c r="C61" s="114">
        <v>435626.8</v>
      </c>
      <c r="D61" s="114">
        <v>4229</v>
      </c>
      <c r="E61" s="116">
        <v>287</v>
      </c>
      <c r="F61" s="172">
        <f>D61+E61</f>
        <v>4516</v>
      </c>
      <c r="G61" s="125">
        <v>4517</v>
      </c>
      <c r="H61" s="177">
        <f t="shared" si="0"/>
        <v>-1</v>
      </c>
      <c r="I61" s="180">
        <f t="shared" si="1"/>
        <v>10.116203129613227</v>
      </c>
      <c r="L61"/>
      <c r="M61"/>
    </row>
    <row r="62" spans="1:13">
      <c r="A62" s="89" t="s">
        <v>83</v>
      </c>
      <c r="B62" s="114">
        <v>5200</v>
      </c>
      <c r="C62" s="114">
        <v>0</v>
      </c>
      <c r="D62" s="114">
        <v>153</v>
      </c>
      <c r="E62" s="116">
        <v>0</v>
      </c>
      <c r="F62" s="172">
        <f>D62+E62</f>
        <v>153</v>
      </c>
      <c r="G62" s="125">
        <v>87</v>
      </c>
      <c r="H62" s="177">
        <f t="shared" si="0"/>
        <v>66</v>
      </c>
      <c r="I62" s="178"/>
      <c r="L62"/>
      <c r="M62"/>
    </row>
    <row r="63" spans="1:13">
      <c r="A63" s="22" t="s">
        <v>64</v>
      </c>
      <c r="B63" s="48">
        <f>SUM(B4:B62)</f>
        <v>7935105.3099999996</v>
      </c>
      <c r="C63" s="48">
        <f>SUM(C4:C62)</f>
        <v>4224796.54</v>
      </c>
      <c r="D63" s="48">
        <f>SUM(D4:D62)</f>
        <v>260288</v>
      </c>
      <c r="E63" s="48">
        <f>SUM(E4:E62)</f>
        <v>18739</v>
      </c>
      <c r="F63" s="174">
        <f>SUM(F4:F62)</f>
        <v>279027</v>
      </c>
      <c r="G63" s="174"/>
      <c r="H63" s="181"/>
      <c r="I63" s="182">
        <f>B55/F55/3</f>
        <v>5.0265873015873019</v>
      </c>
      <c r="L63"/>
      <c r="M63"/>
    </row>
    <row r="64" spans="1:13">
      <c r="A64" s="106" t="s">
        <v>65</v>
      </c>
      <c r="B64" s="24">
        <f>SUM(B8:B62)-B61-B52-B45</f>
        <v>910495.74</v>
      </c>
      <c r="C64" s="24">
        <f>SUM(C8:C62)</f>
        <v>1248700.18</v>
      </c>
      <c r="D64" s="24">
        <f>SUM(D8:D62)</f>
        <v>45230</v>
      </c>
      <c r="E64" s="24">
        <f>SUM(E8:E62)</f>
        <v>2442</v>
      </c>
      <c r="F64" s="126">
        <f>SUM(F8:F62)-F52-F45-F61</f>
        <v>28815</v>
      </c>
      <c r="G64" s="126"/>
      <c r="H64" s="156"/>
      <c r="I64" s="80">
        <f>B56/F56/3</f>
        <v>9.072164948453608</v>
      </c>
      <c r="L64"/>
      <c r="M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spans="1:13">
      <c r="A81"/>
      <c r="B81"/>
      <c r="C81"/>
      <c r="D81"/>
      <c r="E81"/>
      <c r="F81"/>
      <c r="G81"/>
      <c r="H81"/>
      <c r="L81"/>
      <c r="M81"/>
    </row>
    <row r="82" spans="1:13">
      <c r="A82"/>
      <c r="B82"/>
      <c r="C82"/>
      <c r="D82"/>
      <c r="E82"/>
      <c r="F82"/>
      <c r="G82"/>
      <c r="H82"/>
      <c r="L82"/>
      <c r="M82"/>
    </row>
    <row r="83" spans="1:13">
      <c r="L83"/>
      <c r="M83"/>
    </row>
    <row r="84" spans="1:13">
      <c r="L84"/>
      <c r="M84"/>
    </row>
    <row r="85" spans="1:13">
      <c r="L85"/>
      <c r="M85"/>
    </row>
    <row r="86" spans="1:13">
      <c r="L86"/>
      <c r="M86"/>
    </row>
    <row r="87" spans="1:13">
      <c r="L87"/>
      <c r="M87"/>
    </row>
    <row r="88" spans="1:13">
      <c r="L88"/>
      <c r="M88"/>
    </row>
    <row r="89" spans="1:13">
      <c r="L89"/>
      <c r="M89"/>
    </row>
    <row r="90" spans="1:13">
      <c r="L90"/>
      <c r="M90"/>
    </row>
  </sheetData>
  <mergeCells count="2">
    <mergeCell ref="A1:F1"/>
    <mergeCell ref="D2:F2"/>
  </mergeCells>
  <hyperlinks>
    <hyperlink ref="A10" r:id="rId1" xr:uid="{00000000-0004-0000-06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83"/>
  <sheetViews>
    <sheetView tabSelected="1" topLeftCell="A58" workbookViewId="0">
      <selection activeCell="I49" activeCellId="1" sqref="I51 I49"/>
    </sheetView>
  </sheetViews>
  <sheetFormatPr defaultRowHeight="14.5"/>
  <cols>
    <col min="1" max="1" width="21.453125" style="103" customWidth="1"/>
    <col min="2" max="2" width="25.81640625" style="26" bestFit="1" customWidth="1"/>
    <col min="3" max="3" width="31.453125" style="26" bestFit="1" customWidth="1"/>
    <col min="4" max="4" width="16.1796875" style="27" bestFit="1" customWidth="1"/>
    <col min="5" max="5" width="15.26953125" style="27" bestFit="1" customWidth="1"/>
    <col min="6" max="7" width="12.26953125" style="26" customWidth="1"/>
    <col min="8" max="8" width="12.26953125" style="159" customWidth="1"/>
    <col min="9" max="9" width="13.453125" customWidth="1"/>
    <col min="10" max="10" width="12.26953125" bestFit="1" customWidth="1"/>
    <col min="11" max="11" width="37.26953125" customWidth="1"/>
    <col min="12" max="12" width="25.453125" style="94" customWidth="1"/>
    <col min="13" max="13" width="19" style="94" customWidth="1"/>
    <col min="14" max="14" width="18.816406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</cols>
  <sheetData>
    <row r="1" spans="1:24">
      <c r="A1" s="283" t="s">
        <v>0</v>
      </c>
      <c r="B1" s="284"/>
      <c r="C1" s="284"/>
      <c r="D1" s="284"/>
      <c r="E1" s="284"/>
      <c r="F1" s="285"/>
      <c r="G1" s="149"/>
      <c r="H1" s="155"/>
    </row>
    <row r="2" spans="1:24">
      <c r="A2" s="104"/>
      <c r="B2" s="54"/>
      <c r="C2" s="54"/>
      <c r="D2" s="286" t="s">
        <v>1</v>
      </c>
      <c r="E2" s="286"/>
      <c r="F2" s="286"/>
      <c r="G2" s="149"/>
      <c r="H2" s="155"/>
      <c r="V2" t="s">
        <v>67</v>
      </c>
    </row>
    <row r="3" spans="1:24" ht="15" thickBot="1">
      <c r="A3" s="105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3" t="s">
        <v>7</v>
      </c>
      <c r="G3" s="175" t="s">
        <v>89</v>
      </c>
      <c r="H3" s="175" t="s">
        <v>86</v>
      </c>
      <c r="I3" s="176" t="s">
        <v>87</v>
      </c>
      <c r="K3" s="94"/>
      <c r="M3"/>
      <c r="R3" s="287" t="s">
        <v>8</v>
      </c>
      <c r="S3" s="287"/>
      <c r="T3" s="7"/>
      <c r="U3" s="7" t="s">
        <v>8</v>
      </c>
      <c r="V3" s="36"/>
      <c r="W3" s="36"/>
    </row>
    <row r="4" spans="1:24" ht="15" thickBot="1">
      <c r="A4" s="90" t="s">
        <v>9</v>
      </c>
      <c r="B4" s="113">
        <v>1277962.3799999999</v>
      </c>
      <c r="C4" s="113">
        <v>400463.71</v>
      </c>
      <c r="D4" s="112">
        <v>27744</v>
      </c>
      <c r="E4" s="112">
        <v>3689</v>
      </c>
      <c r="F4" s="170">
        <f>D4+E4</f>
        <v>31433</v>
      </c>
      <c r="G4" s="168">
        <f>E4+F4</f>
        <v>35122</v>
      </c>
      <c r="H4" s="177">
        <f>F4-G4</f>
        <v>-3689</v>
      </c>
      <c r="I4" s="178">
        <f>B4/F4/3</f>
        <v>13.552236821175198</v>
      </c>
      <c r="K4" s="94"/>
      <c r="M4"/>
      <c r="R4" s="9" t="s">
        <v>10</v>
      </c>
      <c r="S4" s="10">
        <f>F4/F65</f>
        <v>0.10286778349756355</v>
      </c>
      <c r="U4" s="18" t="s">
        <v>10</v>
      </c>
      <c r="V4" s="36">
        <v>0.15459779342615318</v>
      </c>
      <c r="W4" s="36"/>
    </row>
    <row r="5" spans="1:24" ht="15" thickBot="1">
      <c r="A5" s="90" t="s">
        <v>11</v>
      </c>
      <c r="B5" s="118">
        <v>3300340.49</v>
      </c>
      <c r="C5" s="145">
        <v>2733293.17</v>
      </c>
      <c r="D5" s="115">
        <v>124453</v>
      </c>
      <c r="E5" s="115">
        <v>11300</v>
      </c>
      <c r="F5" s="170">
        <f>D5+E5</f>
        <v>135753</v>
      </c>
      <c r="G5" s="168">
        <f>E5+F5</f>
        <v>147053</v>
      </c>
      <c r="H5" s="177">
        <f t="shared" ref="H5:H62" si="0">F5-G5</f>
        <v>-11300</v>
      </c>
      <c r="I5" s="178">
        <f t="shared" ref="I5:I61" si="1">B5/F5/3</f>
        <v>8.1037877370420315</v>
      </c>
      <c r="K5" s="94"/>
      <c r="M5"/>
      <c r="R5" s="9" t="s">
        <v>12</v>
      </c>
      <c r="S5" s="11">
        <f>F5/F65</f>
        <v>0.44426590567698737</v>
      </c>
      <c r="U5" s="18" t="s">
        <v>12</v>
      </c>
      <c r="V5" s="36">
        <v>0.47837695254260615</v>
      </c>
      <c r="W5" s="36"/>
    </row>
    <row r="6" spans="1:24" ht="15" thickBot="1">
      <c r="A6" s="90" t="s">
        <v>13</v>
      </c>
      <c r="B6" s="114">
        <v>1577119</v>
      </c>
      <c r="C6" s="115">
        <v>524132</v>
      </c>
      <c r="D6" s="115">
        <v>63298</v>
      </c>
      <c r="E6" s="115">
        <v>1061</v>
      </c>
      <c r="F6" s="170">
        <f t="shared" ref="F6:G62" si="2">D6+E6</f>
        <v>64359</v>
      </c>
      <c r="G6" s="168">
        <f t="shared" si="2"/>
        <v>65420</v>
      </c>
      <c r="H6" s="177">
        <f t="shared" si="0"/>
        <v>-1061</v>
      </c>
      <c r="I6" s="178">
        <f t="shared" si="1"/>
        <v>8.1683421640071057</v>
      </c>
      <c r="K6" s="95"/>
      <c r="M6"/>
      <c r="R6" s="9" t="s">
        <v>14</v>
      </c>
      <c r="S6" s="11">
        <f>F6/F65</f>
        <v>0.21062156581044419</v>
      </c>
      <c r="U6" s="37" t="s">
        <v>14</v>
      </c>
      <c r="V6" s="36">
        <v>0.24369566713305962</v>
      </c>
      <c r="W6" s="36"/>
    </row>
    <row r="7" spans="1:24" ht="16.5" customHeight="1" thickBot="1">
      <c r="A7" s="90" t="s">
        <v>82</v>
      </c>
      <c r="B7" s="114">
        <v>881385.31</v>
      </c>
      <c r="C7" s="113">
        <v>338121.08</v>
      </c>
      <c r="D7" s="115">
        <v>19878</v>
      </c>
      <c r="E7" s="116">
        <v>760</v>
      </c>
      <c r="F7" s="170">
        <f t="shared" si="2"/>
        <v>20638</v>
      </c>
      <c r="G7" s="168">
        <f t="shared" si="2"/>
        <v>21398</v>
      </c>
      <c r="H7" s="177">
        <f t="shared" si="0"/>
        <v>-760</v>
      </c>
      <c r="I7" s="178">
        <f t="shared" si="1"/>
        <v>14.235638304745294</v>
      </c>
      <c r="K7" s="94"/>
      <c r="M7"/>
      <c r="R7" s="9" t="s">
        <v>15</v>
      </c>
      <c r="S7" s="11">
        <f>F7/F65</f>
        <v>6.7540015773954645E-2</v>
      </c>
      <c r="U7" s="37" t="s">
        <v>15</v>
      </c>
      <c r="V7" s="36">
        <v>1.7611303530059408E-2</v>
      </c>
      <c r="W7" s="36"/>
    </row>
    <row r="8" spans="1:24" ht="15" thickBot="1">
      <c r="A8" s="90" t="s">
        <v>16</v>
      </c>
      <c r="B8" s="114">
        <v>5990</v>
      </c>
      <c r="C8" s="114">
        <v>2390</v>
      </c>
      <c r="D8" s="117">
        <v>376</v>
      </c>
      <c r="E8" s="117">
        <v>22</v>
      </c>
      <c r="F8" s="170">
        <f t="shared" si="2"/>
        <v>398</v>
      </c>
      <c r="G8" s="168">
        <f t="shared" si="2"/>
        <v>420</v>
      </c>
      <c r="H8" s="177">
        <f t="shared" si="0"/>
        <v>-22</v>
      </c>
      <c r="I8" s="178">
        <f t="shared" si="1"/>
        <v>5.016750418760469</v>
      </c>
      <c r="J8" s="14"/>
      <c r="S8" s="9" t="s">
        <v>70</v>
      </c>
      <c r="T8" s="11">
        <f>F45/F65</f>
        <v>3.6270277876864973E-2</v>
      </c>
      <c r="V8" s="9" t="s">
        <v>70</v>
      </c>
      <c r="W8" s="36"/>
      <c r="X8" s="36"/>
    </row>
    <row r="9" spans="1:24" ht="15" thickBot="1">
      <c r="A9" s="90" t="s">
        <v>18</v>
      </c>
      <c r="B9" s="114">
        <v>6900</v>
      </c>
      <c r="C9" s="115">
        <v>13850</v>
      </c>
      <c r="D9" s="116">
        <v>220</v>
      </c>
      <c r="E9" s="116">
        <v>0</v>
      </c>
      <c r="F9" s="170">
        <f t="shared" si="2"/>
        <v>220</v>
      </c>
      <c r="G9" s="168">
        <f t="shared" si="2"/>
        <v>220</v>
      </c>
      <c r="H9" s="177">
        <f t="shared" si="0"/>
        <v>0</v>
      </c>
      <c r="I9" s="178">
        <f t="shared" si="1"/>
        <v>10.454545454545455</v>
      </c>
      <c r="S9" s="9" t="s">
        <v>71</v>
      </c>
      <c r="T9" s="11">
        <f>F52/F65</f>
        <v>1.6042308233546163E-2</v>
      </c>
      <c r="V9" s="9" t="s">
        <v>71</v>
      </c>
      <c r="W9" s="36"/>
      <c r="X9" s="36"/>
    </row>
    <row r="10" spans="1:24" ht="15.75" customHeight="1" thickBot="1">
      <c r="A10" s="92" t="s">
        <v>19</v>
      </c>
      <c r="B10" s="118">
        <v>870</v>
      </c>
      <c r="C10" s="114">
        <v>995</v>
      </c>
      <c r="D10" s="116">
        <v>29</v>
      </c>
      <c r="E10" s="116">
        <v>0</v>
      </c>
      <c r="F10" s="170">
        <f t="shared" si="2"/>
        <v>29</v>
      </c>
      <c r="G10" s="168">
        <f t="shared" si="2"/>
        <v>29</v>
      </c>
      <c r="H10" s="177">
        <f t="shared" si="0"/>
        <v>0</v>
      </c>
      <c r="I10" s="178">
        <f>B10/F10/3</f>
        <v>10</v>
      </c>
      <c r="S10" s="9" t="s">
        <v>81</v>
      </c>
      <c r="T10" s="11">
        <f>F61/F65</f>
        <v>1.4864170541976064E-2</v>
      </c>
      <c r="V10" s="9" t="s">
        <v>81</v>
      </c>
      <c r="W10" s="36"/>
      <c r="X10" s="36" t="s">
        <v>21</v>
      </c>
    </row>
    <row r="11" spans="1:24" ht="15" thickBot="1">
      <c r="A11" s="56" t="s">
        <v>22</v>
      </c>
      <c r="B11" s="57"/>
      <c r="C11" s="58"/>
      <c r="D11" s="59"/>
      <c r="E11" s="59"/>
      <c r="F11" s="184">
        <f t="shared" si="2"/>
        <v>0</v>
      </c>
      <c r="G11" s="169">
        <f t="shared" si="2"/>
        <v>0</v>
      </c>
      <c r="H11" s="177">
        <f t="shared" si="0"/>
        <v>0</v>
      </c>
      <c r="I11" s="178"/>
      <c r="S11" s="9" t="s">
        <v>17</v>
      </c>
      <c r="T11" s="11">
        <f>F66/F65</f>
        <v>0.10752797258866305</v>
      </c>
      <c r="U11" s="7"/>
      <c r="V11" s="38" t="s">
        <v>17</v>
      </c>
      <c r="W11" s="36">
        <v>0.10571828336812165</v>
      </c>
      <c r="X11" s="36">
        <v>0.29095578389183119</v>
      </c>
    </row>
    <row r="12" spans="1:24" ht="15" thickBot="1">
      <c r="A12" s="90" t="s">
        <v>23</v>
      </c>
      <c r="B12" s="118">
        <v>105972.05</v>
      </c>
      <c r="C12" s="113">
        <v>136840</v>
      </c>
      <c r="D12" s="117">
        <v>3950</v>
      </c>
      <c r="E12" s="116">
        <v>0</v>
      </c>
      <c r="F12" s="170">
        <f t="shared" si="2"/>
        <v>3950</v>
      </c>
      <c r="G12" s="168">
        <f t="shared" si="2"/>
        <v>3950</v>
      </c>
      <c r="H12" s="177">
        <f t="shared" si="0"/>
        <v>0</v>
      </c>
      <c r="I12" s="178">
        <f t="shared" si="1"/>
        <v>8.9427890295358647</v>
      </c>
      <c r="T12" s="64">
        <f>SUM(T4:T11)</f>
        <v>0.17470472924105024</v>
      </c>
      <c r="V12" s="7"/>
      <c r="W12" s="36"/>
      <c r="X12" s="36">
        <v>0.24818391856870314</v>
      </c>
    </row>
    <row r="13" spans="1:24" ht="15" thickBot="1">
      <c r="A13" s="90" t="s">
        <v>24</v>
      </c>
      <c r="B13" s="118">
        <v>9102.3700000000008</v>
      </c>
      <c r="C13" s="115">
        <v>1260</v>
      </c>
      <c r="D13" s="116">
        <v>315</v>
      </c>
      <c r="E13" s="116">
        <v>10</v>
      </c>
      <c r="F13" s="170">
        <f t="shared" si="2"/>
        <v>325</v>
      </c>
      <c r="G13" s="168">
        <f t="shared" si="2"/>
        <v>335</v>
      </c>
      <c r="H13" s="177">
        <f t="shared" si="0"/>
        <v>-10</v>
      </c>
      <c r="I13" s="178">
        <f t="shared" si="1"/>
        <v>9.335764102564104</v>
      </c>
      <c r="J13" s="107"/>
      <c r="K13" s="107"/>
      <c r="L13" s="98"/>
      <c r="M13" s="98"/>
      <c r="S13" s="287" t="s">
        <v>20</v>
      </c>
      <c r="T13" s="287"/>
      <c r="U13" s="15" t="s">
        <v>21</v>
      </c>
      <c r="V13" s="18" t="s">
        <v>20</v>
      </c>
      <c r="W13" s="36"/>
      <c r="X13" s="36">
        <v>0.30351347628027103</v>
      </c>
    </row>
    <row r="14" spans="1:24" ht="15" thickBot="1">
      <c r="A14" s="49" t="s">
        <v>25</v>
      </c>
      <c r="B14" s="57"/>
      <c r="C14" s="148"/>
      <c r="D14" s="59"/>
      <c r="E14" s="59"/>
      <c r="F14" s="184">
        <f t="shared" si="2"/>
        <v>0</v>
      </c>
      <c r="G14" s="168">
        <f t="shared" si="2"/>
        <v>0</v>
      </c>
      <c r="H14" s="177">
        <f t="shared" si="0"/>
        <v>0</v>
      </c>
      <c r="I14" s="178"/>
      <c r="S14" s="9" t="s">
        <v>10</v>
      </c>
      <c r="T14" s="11">
        <f>B4/B65</f>
        <v>0.14717456354726033</v>
      </c>
      <c r="U14" s="11">
        <f>C4/$C$65</f>
        <v>8.2374513554216405E-2</v>
      </c>
      <c r="V14" s="18" t="s">
        <v>10</v>
      </c>
      <c r="W14" s="36">
        <v>0.21051195515228435</v>
      </c>
      <c r="X14" s="36">
        <v>2.212213491763804E-2</v>
      </c>
    </row>
    <row r="15" spans="1:24" ht="15" thickBot="1">
      <c r="A15" s="90" t="s">
        <v>26</v>
      </c>
      <c r="B15" s="115">
        <v>8861.85</v>
      </c>
      <c r="C15" s="115">
        <v>2300</v>
      </c>
      <c r="D15" s="116">
        <v>210</v>
      </c>
      <c r="E15" s="116">
        <v>50</v>
      </c>
      <c r="F15" s="170">
        <f t="shared" si="2"/>
        <v>260</v>
      </c>
      <c r="G15" s="170">
        <f t="shared" si="2"/>
        <v>310</v>
      </c>
      <c r="H15" s="177">
        <f t="shared" si="0"/>
        <v>-50</v>
      </c>
      <c r="I15" s="178">
        <f t="shared" si="1"/>
        <v>11.361346153846155</v>
      </c>
      <c r="J15" s="107"/>
      <c r="K15" s="107"/>
      <c r="L15" s="98"/>
      <c r="M15" s="98"/>
      <c r="N15" s="107"/>
      <c r="S15" s="9" t="s">
        <v>12</v>
      </c>
      <c r="T15" s="11">
        <f>B5/B65</f>
        <v>0.38007861481266875</v>
      </c>
      <c r="U15" s="11">
        <f>C5/$C$65</f>
        <v>0.56223245616890505</v>
      </c>
      <c r="V15" s="18" t="s">
        <v>12</v>
      </c>
      <c r="W15" s="36">
        <v>0.41958444932977218</v>
      </c>
      <c r="X15" s="36">
        <v>0.13519999999999999</v>
      </c>
    </row>
    <row r="16" spans="1:24" ht="15" thickBot="1">
      <c r="A16" s="90" t="s">
        <v>27</v>
      </c>
      <c r="B16" s="115">
        <v>3100</v>
      </c>
      <c r="C16" s="115">
        <v>1550</v>
      </c>
      <c r="D16" s="116">
        <v>310</v>
      </c>
      <c r="E16" s="116">
        <v>0</v>
      </c>
      <c r="F16" s="170">
        <f t="shared" si="2"/>
        <v>310</v>
      </c>
      <c r="G16" s="170">
        <f t="shared" si="2"/>
        <v>310</v>
      </c>
      <c r="H16" s="177">
        <f t="shared" si="0"/>
        <v>0</v>
      </c>
      <c r="I16" s="179">
        <f t="shared" si="1"/>
        <v>3.3333333333333335</v>
      </c>
      <c r="S16" s="9" t="s">
        <v>14</v>
      </c>
      <c r="T16" s="11">
        <f>B6/B65</f>
        <v>0.18162647361113377</v>
      </c>
      <c r="U16" s="11">
        <f>C6/$C$65</f>
        <v>0.10781281164827282</v>
      </c>
      <c r="V16" s="18" t="s">
        <v>14</v>
      </c>
      <c r="W16" s="36">
        <v>0.22940629163107448</v>
      </c>
    </row>
    <row r="17" spans="1:23" ht="15" thickBot="1">
      <c r="A17" s="90" t="s">
        <v>66</v>
      </c>
      <c r="B17" s="113">
        <v>1951.27</v>
      </c>
      <c r="C17" s="115">
        <v>0</v>
      </c>
      <c r="D17" s="116">
        <v>182</v>
      </c>
      <c r="E17" s="116">
        <v>0</v>
      </c>
      <c r="F17" s="170">
        <f t="shared" si="2"/>
        <v>182</v>
      </c>
      <c r="G17" s="170">
        <f t="shared" si="2"/>
        <v>182</v>
      </c>
      <c r="H17" s="177">
        <f t="shared" si="0"/>
        <v>0</v>
      </c>
      <c r="I17" s="178">
        <f t="shared" si="1"/>
        <v>3.573754578754579</v>
      </c>
      <c r="J17" s="107"/>
      <c r="K17" s="107"/>
      <c r="L17" s="109"/>
      <c r="M17" s="109"/>
      <c r="S17" s="9" t="s">
        <v>15</v>
      </c>
      <c r="T17" s="11">
        <f>B7/B65</f>
        <v>0.10150337783512592</v>
      </c>
      <c r="U17" s="11">
        <f>C7/$C$65</f>
        <v>6.9550770249384858E-2</v>
      </c>
      <c r="V17" s="38" t="s">
        <v>15</v>
      </c>
      <c r="W17" s="36">
        <v>4.2681034979472336E-2</v>
      </c>
    </row>
    <row r="18" spans="1:23" ht="15" thickBot="1">
      <c r="A18" s="90" t="s">
        <v>28</v>
      </c>
      <c r="B18" s="114">
        <v>35052.339999999997</v>
      </c>
      <c r="C18" s="112">
        <v>10750</v>
      </c>
      <c r="D18" s="116">
        <v>908</v>
      </c>
      <c r="E18" s="116">
        <v>49</v>
      </c>
      <c r="F18" s="170">
        <f t="shared" si="2"/>
        <v>957</v>
      </c>
      <c r="G18" s="170">
        <f t="shared" si="2"/>
        <v>1006</v>
      </c>
      <c r="H18" s="177">
        <f t="shared" si="0"/>
        <v>-49</v>
      </c>
      <c r="I18" s="178">
        <f t="shared" si="1"/>
        <v>12.209104841518633</v>
      </c>
      <c r="S18" s="9" t="s">
        <v>70</v>
      </c>
      <c r="T18" s="11">
        <f>B45/B65</f>
        <v>3.5019480485813909E-2</v>
      </c>
      <c r="U18" s="11">
        <f>C45/C65</f>
        <v>4.4225032061348396E-2</v>
      </c>
      <c r="V18" s="9" t="s">
        <v>70</v>
      </c>
      <c r="W18" s="36"/>
    </row>
    <row r="19" spans="1:23" ht="15" thickBot="1">
      <c r="A19" s="90" t="s">
        <v>29</v>
      </c>
      <c r="B19" s="118">
        <v>8778</v>
      </c>
      <c r="C19" s="113">
        <v>0</v>
      </c>
      <c r="D19" s="116">
        <v>379</v>
      </c>
      <c r="E19" s="116">
        <v>0</v>
      </c>
      <c r="F19" s="170">
        <f t="shared" si="2"/>
        <v>379</v>
      </c>
      <c r="G19" s="170">
        <f t="shared" si="2"/>
        <v>379</v>
      </c>
      <c r="H19" s="177">
        <f t="shared" si="0"/>
        <v>0</v>
      </c>
      <c r="I19" s="178">
        <f t="shared" si="1"/>
        <v>7.7203166226912927</v>
      </c>
      <c r="L19" s="98"/>
      <c r="M19" s="98"/>
      <c r="S19" s="9" t="s">
        <v>71</v>
      </c>
      <c r="T19" s="11">
        <f>B52/B65</f>
        <v>1.7846864559878547E-2</v>
      </c>
      <c r="U19" s="11">
        <f>C52/C65</f>
        <v>2.089979160033555E-2</v>
      </c>
      <c r="V19" s="9" t="s">
        <v>71</v>
      </c>
      <c r="W19" s="36"/>
    </row>
    <row r="20" spans="1:23" ht="15" thickBot="1">
      <c r="A20" s="90" t="s">
        <v>30</v>
      </c>
      <c r="B20" s="118">
        <v>22288.71</v>
      </c>
      <c r="C20" s="113">
        <v>0</v>
      </c>
      <c r="D20" s="117">
        <v>1112</v>
      </c>
      <c r="E20" s="116">
        <v>30</v>
      </c>
      <c r="F20" s="170">
        <f t="shared" si="2"/>
        <v>1142</v>
      </c>
      <c r="G20" s="170">
        <f t="shared" si="2"/>
        <v>1172</v>
      </c>
      <c r="H20" s="177">
        <f t="shared" si="0"/>
        <v>-30</v>
      </c>
      <c r="I20" s="179">
        <f t="shared" si="1"/>
        <v>6.5057530647985979</v>
      </c>
      <c r="L20" s="98"/>
      <c r="M20" s="98"/>
      <c r="S20" s="9" t="s">
        <v>81</v>
      </c>
      <c r="T20" s="11">
        <f>B61/B65</f>
        <v>1.8222439075520572E-2</v>
      </c>
      <c r="U20" s="11">
        <v>0</v>
      </c>
      <c r="V20" s="102" t="s">
        <v>81</v>
      </c>
      <c r="W20" s="36"/>
    </row>
    <row r="21" spans="1:23" ht="15" thickBot="1">
      <c r="A21" s="90" t="s">
        <v>31</v>
      </c>
      <c r="B21" s="118">
        <v>518.65</v>
      </c>
      <c r="C21" s="113">
        <v>0</v>
      </c>
      <c r="D21" s="116">
        <v>17</v>
      </c>
      <c r="E21" s="116">
        <v>0</v>
      </c>
      <c r="F21" s="170">
        <f t="shared" si="2"/>
        <v>17</v>
      </c>
      <c r="G21" s="170">
        <f t="shared" si="2"/>
        <v>17</v>
      </c>
      <c r="H21" s="177">
        <f t="shared" si="0"/>
        <v>0</v>
      </c>
      <c r="I21" s="178">
        <f t="shared" si="1"/>
        <v>10.169607843137255</v>
      </c>
      <c r="L21" s="98"/>
      <c r="M21" s="98"/>
      <c r="S21" s="9" t="s">
        <v>17</v>
      </c>
      <c r="T21" s="11">
        <f>B66/B65</f>
        <v>0.11852818607259834</v>
      </c>
      <c r="U21" s="11">
        <f>C66/$C$65</f>
        <v>0.17802944837922097</v>
      </c>
      <c r="V21" s="39" t="s">
        <v>17</v>
      </c>
      <c r="W21" s="36">
        <v>9.78162689073966E-2</v>
      </c>
    </row>
    <row r="22" spans="1:23" ht="15" thickBot="1">
      <c r="A22" s="90" t="s">
        <v>32</v>
      </c>
      <c r="B22" s="114">
        <v>41670</v>
      </c>
      <c r="C22" s="115">
        <v>15200</v>
      </c>
      <c r="D22" s="116">
        <v>1219</v>
      </c>
      <c r="E22" s="116">
        <v>3</v>
      </c>
      <c r="F22" s="170">
        <f t="shared" si="2"/>
        <v>1222</v>
      </c>
      <c r="G22" s="170">
        <f t="shared" si="2"/>
        <v>1225</v>
      </c>
      <c r="H22" s="177">
        <f t="shared" si="0"/>
        <v>-3</v>
      </c>
      <c r="I22" s="178">
        <f t="shared" si="1"/>
        <v>11.366612111292964</v>
      </c>
      <c r="L22" s="98"/>
      <c r="M22" s="98"/>
      <c r="T22" s="18">
        <f>SUM(T14:T21)</f>
        <v>1</v>
      </c>
      <c r="U22" s="11">
        <f>SUM(U14:U21)</f>
        <v>1.0651248236616842</v>
      </c>
      <c r="V22" s="17"/>
    </row>
    <row r="23" spans="1:23" ht="15" thickBot="1">
      <c r="A23" s="90" t="s">
        <v>33</v>
      </c>
      <c r="B23" s="114">
        <v>11630</v>
      </c>
      <c r="C23" s="113">
        <v>0</v>
      </c>
      <c r="D23" s="116">
        <v>740</v>
      </c>
      <c r="E23" s="116">
        <v>3</v>
      </c>
      <c r="F23" s="170">
        <f t="shared" si="2"/>
        <v>743</v>
      </c>
      <c r="G23" s="170">
        <f t="shared" si="2"/>
        <v>746</v>
      </c>
      <c r="H23" s="177">
        <f t="shared" si="0"/>
        <v>-3</v>
      </c>
      <c r="I23" s="179">
        <f t="shared" si="1"/>
        <v>5.217586361597129</v>
      </c>
      <c r="L23" s="98"/>
      <c r="M23" s="98"/>
      <c r="T23" s="18"/>
      <c r="U23" s="7"/>
      <c r="V23" s="17"/>
    </row>
    <row r="24" spans="1:23" ht="15" thickBot="1">
      <c r="A24" s="90" t="s">
        <v>34</v>
      </c>
      <c r="B24" s="118">
        <v>15765</v>
      </c>
      <c r="C24" s="115">
        <v>900</v>
      </c>
      <c r="D24" s="116">
        <v>403</v>
      </c>
      <c r="E24" s="116">
        <v>13</v>
      </c>
      <c r="F24" s="170">
        <f t="shared" si="2"/>
        <v>416</v>
      </c>
      <c r="G24" s="170">
        <f t="shared" si="2"/>
        <v>429</v>
      </c>
      <c r="H24" s="177">
        <f t="shared" si="0"/>
        <v>-13</v>
      </c>
      <c r="I24" s="178">
        <f t="shared" si="1"/>
        <v>12.632211538461538</v>
      </c>
      <c r="L24" s="98"/>
      <c r="M24" s="98"/>
    </row>
    <row r="25" spans="1:23" ht="15" thickBot="1">
      <c r="A25" s="90" t="s">
        <v>35</v>
      </c>
      <c r="B25" s="114">
        <v>3453.7</v>
      </c>
      <c r="C25" s="115">
        <v>0</v>
      </c>
      <c r="D25" s="116">
        <v>210</v>
      </c>
      <c r="E25" s="116">
        <v>5</v>
      </c>
      <c r="F25" s="170">
        <f t="shared" si="2"/>
        <v>215</v>
      </c>
      <c r="G25" s="170">
        <f t="shared" si="2"/>
        <v>220</v>
      </c>
      <c r="H25" s="177">
        <f t="shared" si="0"/>
        <v>-5</v>
      </c>
      <c r="I25" s="178">
        <f>B25/F25/3</f>
        <v>5.354573643410852</v>
      </c>
      <c r="S25" s="7"/>
    </row>
    <row r="26" spans="1:23" ht="15" thickBot="1">
      <c r="A26" s="90" t="s">
        <v>85</v>
      </c>
      <c r="B26" s="114">
        <v>4500</v>
      </c>
      <c r="C26" s="115">
        <v>5000</v>
      </c>
      <c r="D26" s="116">
        <v>190</v>
      </c>
      <c r="E26" s="116">
        <v>0</v>
      </c>
      <c r="F26" s="170">
        <f t="shared" si="2"/>
        <v>190</v>
      </c>
      <c r="G26" s="170">
        <f t="shared" si="2"/>
        <v>190</v>
      </c>
      <c r="H26" s="177">
        <f t="shared" si="0"/>
        <v>0</v>
      </c>
      <c r="I26" s="178">
        <f>B26/F26/3</f>
        <v>7.8947368421052637</v>
      </c>
      <c r="S26" s="7"/>
    </row>
    <row r="27" spans="1:23" ht="15" thickBot="1">
      <c r="A27" s="90" t="s">
        <v>36</v>
      </c>
      <c r="B27" s="114">
        <v>109370.4</v>
      </c>
      <c r="C27" s="115">
        <v>86976.9</v>
      </c>
      <c r="D27" s="116">
        <v>2280</v>
      </c>
      <c r="E27" s="116">
        <v>85</v>
      </c>
      <c r="F27" s="170">
        <f t="shared" si="2"/>
        <v>2365</v>
      </c>
      <c r="G27" s="170">
        <f t="shared" si="2"/>
        <v>2450</v>
      </c>
      <c r="H27" s="177">
        <f t="shared" si="0"/>
        <v>-85</v>
      </c>
      <c r="I27" s="178">
        <f t="shared" si="1"/>
        <v>15.415137420718814</v>
      </c>
      <c r="J27" s="107"/>
      <c r="K27" s="107"/>
      <c r="L27" s="98"/>
      <c r="M27" s="98"/>
      <c r="S27" s="7"/>
    </row>
    <row r="28" spans="1:23" ht="15" thickBot="1">
      <c r="A28" s="89" t="s">
        <v>37</v>
      </c>
      <c r="B28" s="114">
        <v>20192</v>
      </c>
      <c r="C28" s="146">
        <v>3300</v>
      </c>
      <c r="D28" s="116">
        <v>715</v>
      </c>
      <c r="E28" s="116">
        <v>0</v>
      </c>
      <c r="F28" s="170">
        <f t="shared" si="2"/>
        <v>715</v>
      </c>
      <c r="G28" s="170">
        <f t="shared" si="2"/>
        <v>715</v>
      </c>
      <c r="H28" s="177">
        <f t="shared" si="0"/>
        <v>0</v>
      </c>
      <c r="I28" s="180">
        <f t="shared" si="1"/>
        <v>9.4135198135198142</v>
      </c>
      <c r="J28" s="110"/>
      <c r="K28" s="110"/>
      <c r="L28" s="111"/>
      <c r="M28" s="111"/>
      <c r="S28" s="16"/>
    </row>
    <row r="29" spans="1:23" ht="15" thickBot="1">
      <c r="A29" s="89" t="s">
        <v>38</v>
      </c>
      <c r="B29" s="114">
        <v>2300</v>
      </c>
      <c r="C29" s="115">
        <v>5000</v>
      </c>
      <c r="D29" s="116">
        <v>300</v>
      </c>
      <c r="E29" s="116">
        <v>3</v>
      </c>
      <c r="F29" s="169">
        <f t="shared" si="2"/>
        <v>303</v>
      </c>
      <c r="G29" s="169">
        <f t="shared" si="2"/>
        <v>306</v>
      </c>
      <c r="H29" s="177">
        <f t="shared" si="0"/>
        <v>-3</v>
      </c>
      <c r="I29" s="179">
        <f t="shared" si="1"/>
        <v>2.5302530253025304</v>
      </c>
      <c r="J29" s="110"/>
      <c r="K29" s="110"/>
      <c r="L29" s="111"/>
      <c r="M29" s="111"/>
      <c r="S29" s="16"/>
    </row>
    <row r="30" spans="1:23" ht="15" thickBot="1">
      <c r="A30" s="90" t="s">
        <v>39</v>
      </c>
      <c r="B30" s="118">
        <v>4345</v>
      </c>
      <c r="C30" s="115">
        <v>300</v>
      </c>
      <c r="D30" s="116">
        <v>80</v>
      </c>
      <c r="E30" s="116">
        <v>60</v>
      </c>
      <c r="F30" s="169">
        <f t="shared" si="2"/>
        <v>140</v>
      </c>
      <c r="G30" s="169">
        <f t="shared" si="2"/>
        <v>200</v>
      </c>
      <c r="H30" s="177">
        <f t="shared" si="0"/>
        <v>-60</v>
      </c>
      <c r="I30" s="178">
        <f t="shared" si="1"/>
        <v>10.345238095238095</v>
      </c>
      <c r="J30" s="107"/>
      <c r="K30" s="107"/>
      <c r="L30" s="98"/>
      <c r="M30" s="98"/>
      <c r="S30" s="20"/>
    </row>
    <row r="31" spans="1:23" ht="15" thickBot="1">
      <c r="A31" s="90" t="s">
        <v>40</v>
      </c>
      <c r="B31" s="118">
        <v>6090</v>
      </c>
      <c r="C31" s="115">
        <v>0</v>
      </c>
      <c r="D31" s="116">
        <v>272</v>
      </c>
      <c r="E31" s="116"/>
      <c r="F31" s="169">
        <f>D31+E31</f>
        <v>272</v>
      </c>
      <c r="G31" s="169">
        <f>E31+F31</f>
        <v>272</v>
      </c>
      <c r="H31" s="177">
        <f t="shared" si="0"/>
        <v>0</v>
      </c>
      <c r="I31" s="178">
        <f>B31/F31/3</f>
        <v>7.4632352941176476</v>
      </c>
      <c r="J31" s="107"/>
      <c r="K31" s="107"/>
      <c r="L31" s="98"/>
      <c r="M31" s="98"/>
      <c r="S31" s="16"/>
    </row>
    <row r="32" spans="1:23" ht="15" thickBot="1">
      <c r="A32" s="90" t="s">
        <v>41</v>
      </c>
      <c r="B32" s="114">
        <v>4704</v>
      </c>
      <c r="C32" s="115">
        <v>2536.6</v>
      </c>
      <c r="D32" s="116">
        <v>105</v>
      </c>
      <c r="E32" s="116">
        <v>111</v>
      </c>
      <c r="F32" s="169">
        <f t="shared" si="2"/>
        <v>216</v>
      </c>
      <c r="G32" s="169">
        <f t="shared" si="2"/>
        <v>327</v>
      </c>
      <c r="H32" s="177">
        <f t="shared" si="0"/>
        <v>-111</v>
      </c>
      <c r="I32" s="178">
        <f>B32/F32/3</f>
        <v>7.2592592592592595</v>
      </c>
      <c r="S32" s="17"/>
    </row>
    <row r="33" spans="1:19" ht="15" thickBot="1">
      <c r="A33" s="90" t="s">
        <v>42</v>
      </c>
      <c r="B33" s="114">
        <v>500</v>
      </c>
      <c r="C33" s="115">
        <v>200</v>
      </c>
      <c r="D33" s="116">
        <v>20</v>
      </c>
      <c r="E33" s="116">
        <v>0</v>
      </c>
      <c r="F33" s="169">
        <f t="shared" si="2"/>
        <v>20</v>
      </c>
      <c r="G33" s="169">
        <f t="shared" si="2"/>
        <v>20</v>
      </c>
      <c r="H33" s="177">
        <f t="shared" si="0"/>
        <v>0</v>
      </c>
      <c r="I33" s="178">
        <f t="shared" si="1"/>
        <v>8.3333333333333339</v>
      </c>
      <c r="S33" s="17"/>
    </row>
    <row r="34" spans="1:19" ht="15" thickBot="1">
      <c r="A34" s="90" t="s">
        <v>75</v>
      </c>
      <c r="B34" s="114">
        <v>29212.5</v>
      </c>
      <c r="C34" s="115">
        <v>15721.6</v>
      </c>
      <c r="D34" s="116">
        <v>1475</v>
      </c>
      <c r="E34" s="116"/>
      <c r="F34" s="169">
        <f t="shared" si="2"/>
        <v>1475</v>
      </c>
      <c r="G34" s="169">
        <f t="shared" si="2"/>
        <v>1475</v>
      </c>
      <c r="H34" s="177">
        <f t="shared" si="0"/>
        <v>0</v>
      </c>
      <c r="I34" s="178">
        <f t="shared" si="1"/>
        <v>6.6016949152542379</v>
      </c>
      <c r="S34" s="17"/>
    </row>
    <row r="35" spans="1:19" ht="15" thickBot="1">
      <c r="A35" s="90" t="s">
        <v>44</v>
      </c>
      <c r="B35" s="113">
        <v>6580</v>
      </c>
      <c r="C35" s="113">
        <v>0</v>
      </c>
      <c r="D35" s="116">
        <v>146</v>
      </c>
      <c r="E35" s="116">
        <v>0</v>
      </c>
      <c r="F35" s="169">
        <f t="shared" si="2"/>
        <v>146</v>
      </c>
      <c r="G35" s="169">
        <f t="shared" si="2"/>
        <v>146</v>
      </c>
      <c r="H35" s="177">
        <f t="shared" si="0"/>
        <v>0</v>
      </c>
      <c r="I35" s="178">
        <f t="shared" si="1"/>
        <v>15.02283105022831</v>
      </c>
    </row>
    <row r="36" spans="1:19" ht="15" thickBot="1">
      <c r="A36" s="90" t="s">
        <v>45</v>
      </c>
      <c r="B36" s="114">
        <v>5368</v>
      </c>
      <c r="C36" s="115">
        <v>1808</v>
      </c>
      <c r="D36" s="116">
        <v>118</v>
      </c>
      <c r="E36" s="116"/>
      <c r="F36" s="169">
        <f t="shared" si="2"/>
        <v>118</v>
      </c>
      <c r="G36" s="169">
        <f t="shared" si="2"/>
        <v>118</v>
      </c>
      <c r="H36" s="177">
        <f t="shared" si="0"/>
        <v>0</v>
      </c>
      <c r="I36" s="178">
        <f t="shared" si="1"/>
        <v>15.163841807909606</v>
      </c>
    </row>
    <row r="37" spans="1:19" ht="15" thickBot="1">
      <c r="A37" s="90" t="s">
        <v>76</v>
      </c>
      <c r="B37" s="114">
        <v>11158</v>
      </c>
      <c r="C37" s="115">
        <v>800</v>
      </c>
      <c r="D37" s="116">
        <v>144</v>
      </c>
      <c r="E37" s="116">
        <v>24</v>
      </c>
      <c r="F37" s="169">
        <f t="shared" si="2"/>
        <v>168</v>
      </c>
      <c r="G37" s="169">
        <f t="shared" si="2"/>
        <v>192</v>
      </c>
      <c r="H37" s="177">
        <f t="shared" si="0"/>
        <v>-24</v>
      </c>
      <c r="I37" s="178">
        <f t="shared" si="1"/>
        <v>22.138888888888889</v>
      </c>
    </row>
    <row r="38" spans="1:19" ht="15" thickBot="1">
      <c r="A38" s="90" t="s">
        <v>47</v>
      </c>
      <c r="B38" s="114">
        <v>31169.67</v>
      </c>
      <c r="C38" s="113">
        <v>25312.22</v>
      </c>
      <c r="D38" s="116">
        <v>1320</v>
      </c>
      <c r="E38" s="116">
        <v>0</v>
      </c>
      <c r="F38" s="169">
        <f t="shared" si="2"/>
        <v>1320</v>
      </c>
      <c r="G38" s="169">
        <f t="shared" si="2"/>
        <v>1320</v>
      </c>
      <c r="H38" s="177">
        <f t="shared" si="0"/>
        <v>0</v>
      </c>
      <c r="I38" s="179">
        <f t="shared" si="1"/>
        <v>7.8711287878787877</v>
      </c>
    </row>
    <row r="39" spans="1:19" ht="15" thickBot="1">
      <c r="A39" s="101" t="s">
        <v>48</v>
      </c>
      <c r="B39" s="114">
        <v>5000</v>
      </c>
      <c r="C39" s="113">
        <v>0</v>
      </c>
      <c r="D39" s="116">
        <v>144</v>
      </c>
      <c r="E39" s="116">
        <v>1</v>
      </c>
      <c r="F39" s="169">
        <f>D39+E39</f>
        <v>145</v>
      </c>
      <c r="G39" s="169">
        <f>E39+F39</f>
        <v>146</v>
      </c>
      <c r="H39" s="177">
        <f t="shared" si="0"/>
        <v>-1</v>
      </c>
      <c r="I39" s="178">
        <f t="shared" si="1"/>
        <v>11.494252873563219</v>
      </c>
      <c r="J39" s="107"/>
      <c r="K39" s="107"/>
      <c r="L39" s="109"/>
      <c r="M39" s="109"/>
    </row>
    <row r="40" spans="1:19" ht="15" thickBot="1">
      <c r="A40" s="90" t="s">
        <v>49</v>
      </c>
      <c r="B40" s="118">
        <v>50657.64</v>
      </c>
      <c r="C40" s="113">
        <v>18241.96</v>
      </c>
      <c r="D40" s="116">
        <v>1992</v>
      </c>
      <c r="E40" s="116">
        <v>20</v>
      </c>
      <c r="F40" s="169">
        <f t="shared" si="2"/>
        <v>2012</v>
      </c>
      <c r="G40" s="169">
        <f t="shared" si="2"/>
        <v>2032</v>
      </c>
      <c r="H40" s="177">
        <f t="shared" si="0"/>
        <v>-20</v>
      </c>
      <c r="I40" s="178">
        <f t="shared" si="1"/>
        <v>8.392584493041749</v>
      </c>
    </row>
    <row r="41" spans="1:19" ht="15" thickBot="1">
      <c r="A41" s="90" t="s">
        <v>50</v>
      </c>
      <c r="B41" s="118">
        <v>12538</v>
      </c>
      <c r="C41" s="113">
        <v>0</v>
      </c>
      <c r="D41" s="116">
        <v>394</v>
      </c>
      <c r="E41" s="116">
        <v>0</v>
      </c>
      <c r="F41" s="169">
        <f t="shared" si="2"/>
        <v>394</v>
      </c>
      <c r="G41" s="169">
        <f t="shared" si="2"/>
        <v>394</v>
      </c>
      <c r="H41" s="177">
        <f t="shared" si="0"/>
        <v>0</v>
      </c>
      <c r="I41" s="178">
        <f t="shared" si="1"/>
        <v>10.607445008460237</v>
      </c>
    </row>
    <row r="42" spans="1:19" ht="15" thickBot="1">
      <c r="A42" s="90" t="s">
        <v>51</v>
      </c>
      <c r="B42" s="127">
        <v>1410</v>
      </c>
      <c r="C42" s="115">
        <v>0</v>
      </c>
      <c r="D42" s="116">
        <v>175</v>
      </c>
      <c r="E42" s="116">
        <v>10</v>
      </c>
      <c r="F42" s="169">
        <f t="shared" si="2"/>
        <v>185</v>
      </c>
      <c r="G42" s="169">
        <f t="shared" si="2"/>
        <v>195</v>
      </c>
      <c r="H42" s="177">
        <f t="shared" si="0"/>
        <v>-10</v>
      </c>
      <c r="I42" s="180">
        <f t="shared" si="1"/>
        <v>2.5405405405405408</v>
      </c>
      <c r="J42" s="107"/>
      <c r="K42" s="107"/>
      <c r="L42" s="98"/>
      <c r="M42" s="98"/>
    </row>
    <row r="43" spans="1:19" ht="15" thickBot="1">
      <c r="A43" s="90" t="s">
        <v>52</v>
      </c>
      <c r="B43" s="118">
        <v>5300</v>
      </c>
      <c r="C43" s="113">
        <v>0</v>
      </c>
      <c r="D43" s="116">
        <v>120</v>
      </c>
      <c r="E43" s="116">
        <v>15</v>
      </c>
      <c r="F43" s="169">
        <f t="shared" si="2"/>
        <v>135</v>
      </c>
      <c r="G43" s="169">
        <f t="shared" si="2"/>
        <v>150</v>
      </c>
      <c r="H43" s="177">
        <f t="shared" si="0"/>
        <v>-15</v>
      </c>
      <c r="I43" s="178">
        <f t="shared" si="1"/>
        <v>13.086419753086419</v>
      </c>
      <c r="J43" s="17"/>
    </row>
    <row r="44" spans="1:19" ht="15" thickBot="1">
      <c r="A44" s="89" t="s">
        <v>53</v>
      </c>
      <c r="B44" s="120">
        <v>24788.13</v>
      </c>
      <c r="C44" s="115">
        <v>18612.04</v>
      </c>
      <c r="D44" s="121">
        <v>1950</v>
      </c>
      <c r="E44" s="121">
        <v>0</v>
      </c>
      <c r="F44" s="169">
        <f t="shared" si="2"/>
        <v>1950</v>
      </c>
      <c r="G44" s="169">
        <f t="shared" si="2"/>
        <v>1950</v>
      </c>
      <c r="H44" s="177">
        <f t="shared" si="0"/>
        <v>0</v>
      </c>
      <c r="I44" s="178">
        <f t="shared" si="1"/>
        <v>4.23728717948718</v>
      </c>
    </row>
    <row r="45" spans="1:19" ht="15" thickBot="1">
      <c r="A45" s="90" t="s">
        <v>54</v>
      </c>
      <c r="B45" s="114">
        <v>304085.01</v>
      </c>
      <c r="C45" s="115">
        <v>215000</v>
      </c>
      <c r="D45" s="115">
        <v>9825</v>
      </c>
      <c r="E45" s="116">
        <v>1258</v>
      </c>
      <c r="F45" s="169">
        <f t="shared" si="2"/>
        <v>11083</v>
      </c>
      <c r="G45" s="169">
        <f t="shared" si="2"/>
        <v>12341</v>
      </c>
      <c r="H45" s="177">
        <f t="shared" si="0"/>
        <v>-1258</v>
      </c>
      <c r="I45" s="178">
        <f t="shared" si="1"/>
        <v>9.1456888928990345</v>
      </c>
    </row>
    <row r="46" spans="1:19" ht="15" thickBot="1">
      <c r="A46" s="90" t="s">
        <v>55</v>
      </c>
      <c r="B46" s="114">
        <v>6435</v>
      </c>
      <c r="C46" s="113">
        <v>0</v>
      </c>
      <c r="D46" s="116">
        <v>69</v>
      </c>
      <c r="E46" s="116">
        <v>0</v>
      </c>
      <c r="F46" s="169">
        <f t="shared" si="2"/>
        <v>69</v>
      </c>
      <c r="G46" s="169">
        <f t="shared" si="2"/>
        <v>69</v>
      </c>
      <c r="H46" s="177">
        <f t="shared" si="0"/>
        <v>0</v>
      </c>
      <c r="I46" s="178">
        <f>B46/F46/3</f>
        <v>31.086956521739129</v>
      </c>
    </row>
    <row r="47" spans="1:19" ht="15" thickBot="1">
      <c r="A47" s="89" t="s">
        <v>61</v>
      </c>
      <c r="B47" s="114">
        <v>2450</v>
      </c>
      <c r="C47" s="114">
        <v>0</v>
      </c>
      <c r="D47" s="117">
        <v>35</v>
      </c>
      <c r="E47" s="117">
        <v>6</v>
      </c>
      <c r="F47" s="169">
        <f>D47+E47</f>
        <v>41</v>
      </c>
      <c r="G47" s="169">
        <f>E47+F47</f>
        <v>47</v>
      </c>
      <c r="H47" s="177">
        <f t="shared" si="0"/>
        <v>-6</v>
      </c>
      <c r="I47" s="178">
        <f>B47/F47/3</f>
        <v>19.918699186991869</v>
      </c>
    </row>
    <row r="48" spans="1:19" ht="15" thickBot="1">
      <c r="A48" s="89" t="s">
        <v>68</v>
      </c>
      <c r="B48" s="114">
        <v>11250</v>
      </c>
      <c r="C48" s="115">
        <v>6700</v>
      </c>
      <c r="D48" s="116">
        <v>330</v>
      </c>
      <c r="E48" s="116">
        <v>12</v>
      </c>
      <c r="F48" s="169">
        <f>D48+E48</f>
        <v>342</v>
      </c>
      <c r="G48" s="169">
        <f>E48+F48</f>
        <v>354</v>
      </c>
      <c r="H48" s="177">
        <f t="shared" si="0"/>
        <v>-12</v>
      </c>
      <c r="I48" s="178">
        <f>B48/F48/3</f>
        <v>10.964912280701753</v>
      </c>
    </row>
    <row r="49" spans="1:15" ht="15" thickBot="1">
      <c r="A49" s="70" t="s">
        <v>56</v>
      </c>
      <c r="B49" s="114">
        <v>0</v>
      </c>
      <c r="C49" s="115">
        <v>0</v>
      </c>
      <c r="D49" s="116">
        <v>0</v>
      </c>
      <c r="E49" s="116">
        <v>0</v>
      </c>
      <c r="F49" s="169">
        <f t="shared" si="2"/>
        <v>0</v>
      </c>
      <c r="G49" s="169">
        <f t="shared" si="2"/>
        <v>0</v>
      </c>
      <c r="H49" s="177">
        <f t="shared" si="0"/>
        <v>0</v>
      </c>
      <c r="I49" s="178"/>
    </row>
    <row r="50" spans="1:15" ht="15" thickBot="1">
      <c r="A50" s="99" t="s">
        <v>79</v>
      </c>
      <c r="B50" s="122">
        <v>8436.1200000000008</v>
      </c>
      <c r="C50" s="147">
        <v>520</v>
      </c>
      <c r="D50" s="123">
        <v>332</v>
      </c>
      <c r="E50" s="124">
        <v>0</v>
      </c>
      <c r="F50" s="170">
        <f t="shared" si="2"/>
        <v>332</v>
      </c>
      <c r="G50" s="170">
        <f t="shared" si="2"/>
        <v>332</v>
      </c>
      <c r="H50" s="177">
        <f t="shared" si="0"/>
        <v>0</v>
      </c>
      <c r="I50" s="178">
        <f t="shared" si="1"/>
        <v>8.4700000000000006</v>
      </c>
    </row>
    <row r="51" spans="1:15" ht="15" thickBot="1">
      <c r="A51" s="86" t="s">
        <v>58</v>
      </c>
      <c r="B51" s="118"/>
      <c r="C51" s="118"/>
      <c r="D51" s="117"/>
      <c r="E51" s="117"/>
      <c r="F51" s="169">
        <f>D51+E51</f>
        <v>0</v>
      </c>
      <c r="G51" s="169">
        <f>E51+F51</f>
        <v>0</v>
      </c>
      <c r="H51" s="177">
        <f t="shared" si="0"/>
        <v>0</v>
      </c>
      <c r="I51" s="178"/>
    </row>
    <row r="52" spans="1:15" ht="15" thickBot="1">
      <c r="A52" s="90" t="s">
        <v>59</v>
      </c>
      <c r="B52" s="113">
        <v>154969.85999999999</v>
      </c>
      <c r="C52" s="113">
        <v>101604.34</v>
      </c>
      <c r="D52" s="117">
        <v>4658</v>
      </c>
      <c r="E52" s="117">
        <v>244</v>
      </c>
      <c r="F52" s="169">
        <f t="shared" si="2"/>
        <v>4902</v>
      </c>
      <c r="G52" s="169">
        <f t="shared" si="2"/>
        <v>5146</v>
      </c>
      <c r="H52" s="177">
        <f t="shared" si="0"/>
        <v>-244</v>
      </c>
      <c r="I52" s="178">
        <f t="shared" si="1"/>
        <v>10.537866177070581</v>
      </c>
      <c r="J52" s="36"/>
    </row>
    <row r="53" spans="1:15" s="108" customFormat="1">
      <c r="A53" s="89" t="s">
        <v>60</v>
      </c>
      <c r="B53" s="118">
        <v>30508.560000000001</v>
      </c>
      <c r="C53" s="115">
        <v>16500</v>
      </c>
      <c r="D53" s="116">
        <v>920</v>
      </c>
      <c r="E53" s="117">
        <v>0</v>
      </c>
      <c r="F53" s="171">
        <f t="shared" si="2"/>
        <v>920</v>
      </c>
      <c r="G53" s="183">
        <f t="shared" si="2"/>
        <v>920</v>
      </c>
      <c r="H53" s="177">
        <f t="shared" si="0"/>
        <v>0</v>
      </c>
      <c r="I53" s="178">
        <f t="shared" si="1"/>
        <v>11.053826086956521</v>
      </c>
      <c r="L53" s="109"/>
      <c r="M53" s="109"/>
    </row>
    <row r="54" spans="1:15">
      <c r="A54" s="89" t="s">
        <v>69</v>
      </c>
      <c r="B54" s="114">
        <v>36217</v>
      </c>
      <c r="C54" s="114">
        <v>15798</v>
      </c>
      <c r="D54" s="117">
        <v>804</v>
      </c>
      <c r="E54" s="116">
        <v>0</v>
      </c>
      <c r="F54" s="172">
        <f t="shared" si="2"/>
        <v>804</v>
      </c>
      <c r="G54" s="172">
        <f t="shared" si="2"/>
        <v>804</v>
      </c>
      <c r="H54" s="177">
        <f t="shared" si="0"/>
        <v>0</v>
      </c>
      <c r="I54" s="178">
        <f t="shared" si="1"/>
        <v>15.015339966832505</v>
      </c>
    </row>
    <row r="55" spans="1:15">
      <c r="A55" s="89" t="s">
        <v>74</v>
      </c>
      <c r="B55" s="118">
        <v>1293.9000000000001</v>
      </c>
      <c r="C55" s="114">
        <v>120</v>
      </c>
      <c r="D55" s="117">
        <v>90</v>
      </c>
      <c r="E55" s="116">
        <v>0</v>
      </c>
      <c r="F55" s="172">
        <f t="shared" si="2"/>
        <v>90</v>
      </c>
      <c r="G55" s="172">
        <f t="shared" si="2"/>
        <v>90</v>
      </c>
      <c r="H55" s="177">
        <f t="shared" si="0"/>
        <v>0</v>
      </c>
      <c r="I55" s="178">
        <f t="shared" si="1"/>
        <v>4.7922222222222226</v>
      </c>
    </row>
    <row r="56" spans="1:15">
      <c r="A56" s="89" t="s">
        <v>63</v>
      </c>
      <c r="B56" s="128">
        <v>70000</v>
      </c>
      <c r="C56" s="128">
        <v>19500</v>
      </c>
      <c r="D56" s="128">
        <v>2366</v>
      </c>
      <c r="E56" s="166">
        <v>165</v>
      </c>
      <c r="F56" s="173">
        <f t="shared" si="2"/>
        <v>2531</v>
      </c>
      <c r="G56" s="173">
        <f t="shared" si="2"/>
        <v>2696</v>
      </c>
      <c r="H56" s="177">
        <f t="shared" si="0"/>
        <v>-165</v>
      </c>
      <c r="I56" s="178">
        <f>B56/F56/3</f>
        <v>9.219017516133281</v>
      </c>
    </row>
    <row r="57" spans="1:15">
      <c r="A57" s="89" t="s">
        <v>72</v>
      </c>
      <c r="B57" s="114">
        <v>3682.41</v>
      </c>
      <c r="C57" s="114">
        <v>0</v>
      </c>
      <c r="D57" s="122">
        <v>537</v>
      </c>
      <c r="E57" s="124">
        <v>0</v>
      </c>
      <c r="F57" s="173">
        <f t="shared" si="2"/>
        <v>537</v>
      </c>
      <c r="G57" s="173">
        <f t="shared" si="2"/>
        <v>537</v>
      </c>
      <c r="H57" s="177">
        <f t="shared" si="0"/>
        <v>0</v>
      </c>
      <c r="I57" s="178">
        <f t="shared" si="1"/>
        <v>2.2857914338919927</v>
      </c>
    </row>
    <row r="58" spans="1:15">
      <c r="A58" s="89" t="s">
        <v>78</v>
      </c>
      <c r="B58" s="114">
        <v>3675</v>
      </c>
      <c r="C58" s="114">
        <v>0</v>
      </c>
      <c r="D58" s="122">
        <v>470</v>
      </c>
      <c r="E58" s="124">
        <v>20</v>
      </c>
      <c r="F58" s="172">
        <f t="shared" si="2"/>
        <v>490</v>
      </c>
      <c r="G58" s="172">
        <f t="shared" si="2"/>
        <v>510</v>
      </c>
      <c r="H58" s="177">
        <f t="shared" si="0"/>
        <v>-20</v>
      </c>
      <c r="I58" s="178">
        <f t="shared" si="1"/>
        <v>2.5</v>
      </c>
      <c r="J58" s="107"/>
      <c r="K58" s="107"/>
      <c r="L58" s="109"/>
      <c r="M58" s="109"/>
      <c r="N58" s="108"/>
      <c r="O58" s="108"/>
    </row>
    <row r="59" spans="1:15">
      <c r="A59" s="93" t="s">
        <v>73</v>
      </c>
      <c r="B59" s="114">
        <v>209459.65</v>
      </c>
      <c r="C59" s="114">
        <v>103334.17</v>
      </c>
      <c r="D59" s="114">
        <v>2062</v>
      </c>
      <c r="E59" s="116">
        <v>125</v>
      </c>
      <c r="F59" s="172">
        <f t="shared" si="2"/>
        <v>2187</v>
      </c>
      <c r="G59" s="172">
        <f t="shared" si="2"/>
        <v>2312</v>
      </c>
      <c r="H59" s="177">
        <f t="shared" si="0"/>
        <v>-125</v>
      </c>
      <c r="I59" s="178">
        <f t="shared" si="1"/>
        <v>31.924958085657675</v>
      </c>
      <c r="J59" s="107"/>
      <c r="K59" s="107"/>
    </row>
    <row r="60" spans="1:15">
      <c r="A60" s="93" t="s">
        <v>80</v>
      </c>
      <c r="B60" s="128">
        <v>13055.08</v>
      </c>
      <c r="C60" s="128">
        <v>14919.36</v>
      </c>
      <c r="D60" s="128">
        <v>1027</v>
      </c>
      <c r="E60" s="166">
        <v>0</v>
      </c>
      <c r="F60" s="172">
        <f t="shared" si="2"/>
        <v>1027</v>
      </c>
      <c r="G60" s="172">
        <f t="shared" si="2"/>
        <v>1027</v>
      </c>
      <c r="H60" s="177">
        <f t="shared" si="0"/>
        <v>0</v>
      </c>
      <c r="I60" s="180">
        <f t="shared" si="1"/>
        <v>4.2372865952612786</v>
      </c>
      <c r="J60" s="107"/>
      <c r="K60" s="107"/>
      <c r="L60" s="109"/>
      <c r="M60" s="109"/>
      <c r="N60" s="108"/>
      <c r="O60" s="108"/>
    </row>
    <row r="61" spans="1:15">
      <c r="A61" s="89" t="s">
        <v>77</v>
      </c>
      <c r="B61" s="114">
        <v>158231.09</v>
      </c>
      <c r="C61" s="114">
        <v>0</v>
      </c>
      <c r="D61" s="114">
        <v>4242</v>
      </c>
      <c r="E61" s="116">
        <v>300</v>
      </c>
      <c r="F61" s="172">
        <f t="shared" si="2"/>
        <v>4542</v>
      </c>
      <c r="G61" s="172">
        <f t="shared" si="2"/>
        <v>4842</v>
      </c>
      <c r="H61" s="177">
        <f t="shared" si="0"/>
        <v>-300</v>
      </c>
      <c r="I61" s="180">
        <f t="shared" si="1"/>
        <v>11.612438720093939</v>
      </c>
    </row>
    <row r="62" spans="1:15">
      <c r="A62" s="89" t="s">
        <v>83</v>
      </c>
      <c r="B62" s="114">
        <v>8665</v>
      </c>
      <c r="C62" s="114">
        <v>0</v>
      </c>
      <c r="D62" s="114">
        <v>267</v>
      </c>
      <c r="E62" s="116"/>
      <c r="F62" s="172">
        <f t="shared" si="2"/>
        <v>267</v>
      </c>
      <c r="G62" s="172">
        <f t="shared" si="2"/>
        <v>267</v>
      </c>
      <c r="H62" s="177">
        <f t="shared" si="0"/>
        <v>0</v>
      </c>
      <c r="I62" s="178"/>
    </row>
    <row r="63" spans="1:15">
      <c r="A63" s="89" t="s">
        <v>90</v>
      </c>
      <c r="B63" s="114">
        <v>4182</v>
      </c>
      <c r="C63" s="114">
        <v>1650</v>
      </c>
      <c r="D63" s="114">
        <v>75</v>
      </c>
      <c r="E63" s="116">
        <v>0</v>
      </c>
      <c r="F63" s="172">
        <f>D63+E63</f>
        <v>75</v>
      </c>
      <c r="G63" s="174"/>
      <c r="H63" s="177"/>
      <c r="I63" s="178"/>
    </row>
    <row r="64" spans="1:15">
      <c r="A64" s="89" t="s">
        <v>91</v>
      </c>
      <c r="B64" s="114">
        <v>2820</v>
      </c>
      <c r="C64" s="114">
        <v>0</v>
      </c>
      <c r="D64" s="114">
        <v>111</v>
      </c>
      <c r="E64" s="116">
        <v>0</v>
      </c>
      <c r="F64" s="172">
        <f>D64+E64</f>
        <v>111</v>
      </c>
      <c r="G64" s="172"/>
      <c r="H64" s="177"/>
      <c r="I64" s="178"/>
    </row>
    <row r="65" spans="1:13">
      <c r="A65" s="22" t="s">
        <v>64</v>
      </c>
      <c r="B65" s="48">
        <f>SUM(B4:B64)</f>
        <v>8683310.1399999987</v>
      </c>
      <c r="C65" s="48">
        <f>SUM(C4:C64)</f>
        <v>4861500.1499999994</v>
      </c>
      <c r="D65" s="63">
        <f>SUM(D4:D64)</f>
        <v>286113</v>
      </c>
      <c r="E65" s="63">
        <f>SUM(E4:E64)</f>
        <v>19454</v>
      </c>
      <c r="F65" s="174">
        <f>SUM(F4:F64)</f>
        <v>305567</v>
      </c>
      <c r="G65" s="174">
        <v>279027</v>
      </c>
      <c r="H65" s="181"/>
      <c r="I65" s="182">
        <f>B55/F55/3</f>
        <v>4.7922222222222226</v>
      </c>
    </row>
    <row r="66" spans="1:13">
      <c r="A66" s="106" t="s">
        <v>65</v>
      </c>
      <c r="B66" s="24">
        <f>SUM(B8:B64)-B61-B52-B45</f>
        <v>1029216.9999999998</v>
      </c>
      <c r="C66" s="24">
        <f>SUM(C8:C64)</f>
        <v>865490.19</v>
      </c>
      <c r="D66" s="24">
        <f>SUM(D8:D64)</f>
        <v>50740</v>
      </c>
      <c r="E66" s="24">
        <f>SUM(E8:E64)</f>
        <v>2644</v>
      </c>
      <c r="F66" s="126">
        <f>SUM(F8:F64)-F52-F45-F61</f>
        <v>32857</v>
      </c>
      <c r="G66" s="126"/>
      <c r="H66" s="156"/>
      <c r="I66" s="80">
        <f>B56/F56/3</f>
        <v>9.219017516133281</v>
      </c>
    </row>
    <row r="67" spans="1:13">
      <c r="A67"/>
      <c r="B67" s="14"/>
      <c r="C67"/>
      <c r="D67" s="94"/>
      <c r="E67" s="94"/>
      <c r="F67"/>
      <c r="G67"/>
      <c r="H67"/>
      <c r="L67"/>
      <c r="M67"/>
    </row>
    <row r="68" spans="1:13">
      <c r="A68"/>
      <c r="B68" s="25"/>
      <c r="C68" s="36"/>
      <c r="D68" s="96"/>
      <c r="E68" s="96"/>
      <c r="F68" s="36"/>
      <c r="G68"/>
      <c r="H68"/>
      <c r="L68"/>
      <c r="M68"/>
    </row>
    <row r="69" spans="1:13">
      <c r="A69"/>
      <c r="B69"/>
      <c r="C69"/>
      <c r="D69" s="94"/>
      <c r="E69" s="94"/>
      <c r="F69"/>
      <c r="G69"/>
      <c r="H69"/>
      <c r="L69"/>
      <c r="M69"/>
    </row>
    <row r="70" spans="1:13">
      <c r="A70"/>
      <c r="B70"/>
      <c r="C70"/>
      <c r="D70" s="94"/>
      <c r="E70" s="94"/>
      <c r="F70"/>
      <c r="G70"/>
      <c r="H70"/>
      <c r="L70"/>
      <c r="M70"/>
    </row>
    <row r="71" spans="1:13">
      <c r="A71"/>
      <c r="B71"/>
      <c r="C71"/>
      <c r="D71" s="94"/>
      <c r="E71" s="94"/>
      <c r="F71"/>
      <c r="G71"/>
      <c r="H71"/>
      <c r="L71"/>
      <c r="M71"/>
    </row>
    <row r="72" spans="1:13">
      <c r="A72"/>
      <c r="B72"/>
      <c r="C72" s="46"/>
      <c r="D72" s="97"/>
      <c r="E72" s="97"/>
      <c r="F72" s="46"/>
      <c r="G72"/>
      <c r="H72"/>
      <c r="L72"/>
      <c r="M72"/>
    </row>
    <row r="73" spans="1:13">
      <c r="A73"/>
      <c r="B73"/>
      <c r="C73"/>
      <c r="D73" s="94"/>
      <c r="E73" s="94"/>
      <c r="F73"/>
      <c r="G73"/>
      <c r="H73"/>
      <c r="L73"/>
      <c r="M73"/>
    </row>
    <row r="74" spans="1:13">
      <c r="A74"/>
      <c r="B74"/>
      <c r="C74"/>
      <c r="D74" s="94"/>
      <c r="E74" s="94"/>
      <c r="F74"/>
      <c r="G74"/>
      <c r="H74"/>
      <c r="L74"/>
      <c r="M74"/>
    </row>
    <row r="75" spans="1:13">
      <c r="A75"/>
      <c r="B75"/>
      <c r="C75"/>
      <c r="D75" s="94"/>
      <c r="E75" s="94"/>
      <c r="F75"/>
      <c r="G75"/>
      <c r="H75"/>
      <c r="L75"/>
      <c r="M75"/>
    </row>
    <row r="76" spans="1:13">
      <c r="A76"/>
      <c r="B76"/>
      <c r="C76"/>
      <c r="D76" s="94"/>
      <c r="E76" s="94"/>
      <c r="F76"/>
      <c r="G76"/>
      <c r="H76"/>
      <c r="L76"/>
      <c r="M76"/>
    </row>
    <row r="77" spans="1:13">
      <c r="A77"/>
      <c r="B77"/>
      <c r="C77"/>
      <c r="D77" s="94"/>
      <c r="E77" s="94"/>
      <c r="F77"/>
      <c r="G77"/>
      <c r="H77"/>
      <c r="L77"/>
      <c r="M77"/>
    </row>
    <row r="78" spans="1:13">
      <c r="A78"/>
      <c r="B78"/>
      <c r="C78"/>
      <c r="D78" s="94"/>
      <c r="E78" s="94"/>
      <c r="F78"/>
      <c r="G78"/>
      <c r="H78"/>
      <c r="L78"/>
      <c r="M78"/>
    </row>
    <row r="79" spans="1:13">
      <c r="A79"/>
      <c r="B79"/>
      <c r="C79"/>
      <c r="D79" s="94"/>
      <c r="E79" s="94"/>
      <c r="F79"/>
      <c r="G79"/>
      <c r="H79"/>
      <c r="L79"/>
      <c r="M79"/>
    </row>
    <row r="80" spans="1:13">
      <c r="A80"/>
      <c r="B80"/>
      <c r="C80"/>
      <c r="D80" s="94"/>
      <c r="E80" s="94"/>
      <c r="F80"/>
      <c r="G80"/>
      <c r="H80"/>
      <c r="L80"/>
      <c r="M80"/>
    </row>
    <row r="81" spans="6:13">
      <c r="L81"/>
      <c r="M81"/>
    </row>
    <row r="82" spans="6:13">
      <c r="F82" s="19"/>
      <c r="G82" s="19"/>
      <c r="H82" s="157"/>
      <c r="L82"/>
      <c r="M82"/>
    </row>
    <row r="83" spans="6:13">
      <c r="L83"/>
      <c r="M83"/>
    </row>
  </sheetData>
  <mergeCells count="4">
    <mergeCell ref="A1:F1"/>
    <mergeCell ref="D2:F2"/>
    <mergeCell ref="R3:S3"/>
    <mergeCell ref="S13:T13"/>
  </mergeCells>
  <hyperlinks>
    <hyperlink ref="A10" r:id="rId1" xr:uid="{00000000-0004-0000-0700-000000000000}"/>
  </hyperlink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48"/>
  <sheetViews>
    <sheetView workbookViewId="0">
      <selection activeCell="I57" sqref="I57"/>
    </sheetView>
  </sheetViews>
  <sheetFormatPr defaultRowHeight="14.5"/>
  <cols>
    <col min="1" max="1" width="21.453125" style="103" customWidth="1"/>
    <col min="2" max="2" width="25.81640625" style="26" bestFit="1" customWidth="1"/>
    <col min="3" max="3" width="31.453125" style="26" bestFit="1" customWidth="1"/>
    <col min="4" max="4" width="16.1796875" style="27" bestFit="1" customWidth="1"/>
    <col min="5" max="5" width="15.26953125" style="27" bestFit="1" customWidth="1"/>
    <col min="6" max="7" width="12.26953125" style="26" customWidth="1"/>
    <col min="8" max="8" width="12.26953125" style="159" customWidth="1"/>
    <col min="9" max="9" width="13.453125" customWidth="1"/>
    <col min="10" max="10" width="12.26953125" bestFit="1" customWidth="1"/>
    <col min="11" max="11" width="37.26953125" customWidth="1"/>
    <col min="12" max="12" width="25.453125" style="94" customWidth="1"/>
    <col min="13" max="13" width="19" style="94" customWidth="1"/>
    <col min="14" max="14" width="18.81640625" customWidth="1"/>
    <col min="19" max="19" width="18.54296875" customWidth="1"/>
    <col min="20" max="20" width="16.7265625" customWidth="1"/>
    <col min="21" max="21" width="25.26953125" customWidth="1"/>
    <col min="22" max="22" width="26" bestFit="1" customWidth="1"/>
    <col min="24" max="24" width="13.26953125" customWidth="1"/>
    <col min="262" max="262" width="21.453125" customWidth="1"/>
    <col min="263" max="263" width="16.453125" customWidth="1"/>
    <col min="264" max="264" width="17.453125" customWidth="1"/>
    <col min="265" max="265" width="14" customWidth="1"/>
    <col min="266" max="266" width="13.54296875" customWidth="1"/>
    <col min="267" max="267" width="12.26953125" customWidth="1"/>
    <col min="268" max="268" width="12.1796875" customWidth="1"/>
    <col min="269" max="269" width="12.26953125" bestFit="1" customWidth="1"/>
    <col min="275" max="275" width="10.54296875" bestFit="1" customWidth="1"/>
    <col min="276" max="276" width="16.7265625" customWidth="1"/>
    <col min="277" max="277" width="27.7265625" customWidth="1"/>
    <col min="278" max="278" width="26" bestFit="1" customWidth="1"/>
    <col min="518" max="518" width="21.453125" customWidth="1"/>
    <col min="519" max="519" width="16.453125" customWidth="1"/>
    <col min="520" max="520" width="17.453125" customWidth="1"/>
    <col min="521" max="521" width="14" customWidth="1"/>
    <col min="522" max="522" width="13.54296875" customWidth="1"/>
    <col min="523" max="523" width="12.26953125" customWidth="1"/>
    <col min="524" max="524" width="12.1796875" customWidth="1"/>
    <col min="525" max="525" width="12.26953125" bestFit="1" customWidth="1"/>
    <col min="531" max="531" width="10.54296875" bestFit="1" customWidth="1"/>
    <col min="532" max="532" width="16.7265625" customWidth="1"/>
    <col min="533" max="533" width="27.7265625" customWidth="1"/>
    <col min="534" max="534" width="26" bestFit="1" customWidth="1"/>
    <col min="774" max="774" width="21.453125" customWidth="1"/>
    <col min="775" max="775" width="16.453125" customWidth="1"/>
    <col min="776" max="776" width="17.453125" customWidth="1"/>
    <col min="777" max="777" width="14" customWidth="1"/>
    <col min="778" max="778" width="13.54296875" customWidth="1"/>
    <col min="779" max="779" width="12.26953125" customWidth="1"/>
    <col min="780" max="780" width="12.1796875" customWidth="1"/>
    <col min="781" max="781" width="12.26953125" bestFit="1" customWidth="1"/>
    <col min="787" max="787" width="10.54296875" bestFit="1" customWidth="1"/>
    <col min="788" max="788" width="16.7265625" customWidth="1"/>
    <col min="789" max="789" width="27.7265625" customWidth="1"/>
    <col min="790" max="790" width="26" bestFit="1" customWidth="1"/>
    <col min="1030" max="1030" width="21.453125" customWidth="1"/>
    <col min="1031" max="1031" width="16.453125" customWidth="1"/>
    <col min="1032" max="1032" width="17.453125" customWidth="1"/>
    <col min="1033" max="1033" width="14" customWidth="1"/>
    <col min="1034" max="1034" width="13.54296875" customWidth="1"/>
    <col min="1035" max="1035" width="12.26953125" customWidth="1"/>
    <col min="1036" max="1036" width="12.1796875" customWidth="1"/>
    <col min="1037" max="1037" width="12.26953125" bestFit="1" customWidth="1"/>
    <col min="1043" max="1043" width="10.54296875" bestFit="1" customWidth="1"/>
    <col min="1044" max="1044" width="16.7265625" customWidth="1"/>
    <col min="1045" max="1045" width="27.7265625" customWidth="1"/>
    <col min="1046" max="1046" width="26" bestFit="1" customWidth="1"/>
    <col min="1286" max="1286" width="21.453125" customWidth="1"/>
    <col min="1287" max="1287" width="16.453125" customWidth="1"/>
    <col min="1288" max="1288" width="17.453125" customWidth="1"/>
    <col min="1289" max="1289" width="14" customWidth="1"/>
    <col min="1290" max="1290" width="13.54296875" customWidth="1"/>
    <col min="1291" max="1291" width="12.26953125" customWidth="1"/>
    <col min="1292" max="1292" width="12.1796875" customWidth="1"/>
    <col min="1293" max="1293" width="12.26953125" bestFit="1" customWidth="1"/>
    <col min="1299" max="1299" width="10.54296875" bestFit="1" customWidth="1"/>
    <col min="1300" max="1300" width="16.7265625" customWidth="1"/>
    <col min="1301" max="1301" width="27.7265625" customWidth="1"/>
    <col min="1302" max="1302" width="26" bestFit="1" customWidth="1"/>
    <col min="1542" max="1542" width="21.453125" customWidth="1"/>
    <col min="1543" max="1543" width="16.453125" customWidth="1"/>
    <col min="1544" max="1544" width="17.453125" customWidth="1"/>
    <col min="1545" max="1545" width="14" customWidth="1"/>
    <col min="1546" max="1546" width="13.54296875" customWidth="1"/>
    <col min="1547" max="1547" width="12.26953125" customWidth="1"/>
    <col min="1548" max="1548" width="12.1796875" customWidth="1"/>
    <col min="1549" max="1549" width="12.26953125" bestFit="1" customWidth="1"/>
    <col min="1555" max="1555" width="10.54296875" bestFit="1" customWidth="1"/>
    <col min="1556" max="1556" width="16.7265625" customWidth="1"/>
    <col min="1557" max="1557" width="27.7265625" customWidth="1"/>
    <col min="1558" max="1558" width="26" bestFit="1" customWidth="1"/>
    <col min="1798" max="1798" width="21.453125" customWidth="1"/>
    <col min="1799" max="1799" width="16.453125" customWidth="1"/>
    <col min="1800" max="1800" width="17.453125" customWidth="1"/>
    <col min="1801" max="1801" width="14" customWidth="1"/>
    <col min="1802" max="1802" width="13.54296875" customWidth="1"/>
    <col min="1803" max="1803" width="12.26953125" customWidth="1"/>
    <col min="1804" max="1804" width="12.1796875" customWidth="1"/>
    <col min="1805" max="1805" width="12.26953125" bestFit="1" customWidth="1"/>
    <col min="1811" max="1811" width="10.54296875" bestFit="1" customWidth="1"/>
    <col min="1812" max="1812" width="16.7265625" customWidth="1"/>
    <col min="1813" max="1813" width="27.7265625" customWidth="1"/>
    <col min="1814" max="1814" width="26" bestFit="1" customWidth="1"/>
    <col min="2054" max="2054" width="21.453125" customWidth="1"/>
    <col min="2055" max="2055" width="16.453125" customWidth="1"/>
    <col min="2056" max="2056" width="17.453125" customWidth="1"/>
    <col min="2057" max="2057" width="14" customWidth="1"/>
    <col min="2058" max="2058" width="13.54296875" customWidth="1"/>
    <col min="2059" max="2059" width="12.26953125" customWidth="1"/>
    <col min="2060" max="2060" width="12.1796875" customWidth="1"/>
    <col min="2061" max="2061" width="12.26953125" bestFit="1" customWidth="1"/>
    <col min="2067" max="2067" width="10.54296875" bestFit="1" customWidth="1"/>
    <col min="2068" max="2068" width="16.7265625" customWidth="1"/>
    <col min="2069" max="2069" width="27.7265625" customWidth="1"/>
    <col min="2070" max="2070" width="26" bestFit="1" customWidth="1"/>
    <col min="2310" max="2310" width="21.453125" customWidth="1"/>
    <col min="2311" max="2311" width="16.453125" customWidth="1"/>
    <col min="2312" max="2312" width="17.453125" customWidth="1"/>
    <col min="2313" max="2313" width="14" customWidth="1"/>
    <col min="2314" max="2314" width="13.54296875" customWidth="1"/>
    <col min="2315" max="2315" width="12.26953125" customWidth="1"/>
    <col min="2316" max="2316" width="12.1796875" customWidth="1"/>
    <col min="2317" max="2317" width="12.26953125" bestFit="1" customWidth="1"/>
    <col min="2323" max="2323" width="10.54296875" bestFit="1" customWidth="1"/>
    <col min="2324" max="2324" width="16.7265625" customWidth="1"/>
    <col min="2325" max="2325" width="27.7265625" customWidth="1"/>
    <col min="2326" max="2326" width="26" bestFit="1" customWidth="1"/>
    <col min="2566" max="2566" width="21.453125" customWidth="1"/>
    <col min="2567" max="2567" width="16.453125" customWidth="1"/>
    <col min="2568" max="2568" width="17.453125" customWidth="1"/>
    <col min="2569" max="2569" width="14" customWidth="1"/>
    <col min="2570" max="2570" width="13.54296875" customWidth="1"/>
    <col min="2571" max="2571" width="12.26953125" customWidth="1"/>
    <col min="2572" max="2572" width="12.1796875" customWidth="1"/>
    <col min="2573" max="2573" width="12.26953125" bestFit="1" customWidth="1"/>
    <col min="2579" max="2579" width="10.54296875" bestFit="1" customWidth="1"/>
    <col min="2580" max="2580" width="16.7265625" customWidth="1"/>
    <col min="2581" max="2581" width="27.7265625" customWidth="1"/>
    <col min="2582" max="2582" width="26" bestFit="1" customWidth="1"/>
    <col min="2822" max="2822" width="21.453125" customWidth="1"/>
    <col min="2823" max="2823" width="16.453125" customWidth="1"/>
    <col min="2824" max="2824" width="17.453125" customWidth="1"/>
    <col min="2825" max="2825" width="14" customWidth="1"/>
    <col min="2826" max="2826" width="13.54296875" customWidth="1"/>
    <col min="2827" max="2827" width="12.26953125" customWidth="1"/>
    <col min="2828" max="2828" width="12.1796875" customWidth="1"/>
    <col min="2829" max="2829" width="12.26953125" bestFit="1" customWidth="1"/>
    <col min="2835" max="2835" width="10.54296875" bestFit="1" customWidth="1"/>
    <col min="2836" max="2836" width="16.7265625" customWidth="1"/>
    <col min="2837" max="2837" width="27.7265625" customWidth="1"/>
    <col min="2838" max="2838" width="26" bestFit="1" customWidth="1"/>
    <col min="3078" max="3078" width="21.453125" customWidth="1"/>
    <col min="3079" max="3079" width="16.453125" customWidth="1"/>
    <col min="3080" max="3080" width="17.453125" customWidth="1"/>
    <col min="3081" max="3081" width="14" customWidth="1"/>
    <col min="3082" max="3082" width="13.54296875" customWidth="1"/>
    <col min="3083" max="3083" width="12.26953125" customWidth="1"/>
    <col min="3084" max="3084" width="12.1796875" customWidth="1"/>
    <col min="3085" max="3085" width="12.26953125" bestFit="1" customWidth="1"/>
    <col min="3091" max="3091" width="10.54296875" bestFit="1" customWidth="1"/>
    <col min="3092" max="3092" width="16.7265625" customWidth="1"/>
    <col min="3093" max="3093" width="27.7265625" customWidth="1"/>
    <col min="3094" max="3094" width="26" bestFit="1" customWidth="1"/>
    <col min="3334" max="3334" width="21.453125" customWidth="1"/>
    <col min="3335" max="3335" width="16.453125" customWidth="1"/>
    <col min="3336" max="3336" width="17.453125" customWidth="1"/>
    <col min="3337" max="3337" width="14" customWidth="1"/>
    <col min="3338" max="3338" width="13.54296875" customWidth="1"/>
    <col min="3339" max="3339" width="12.26953125" customWidth="1"/>
    <col min="3340" max="3340" width="12.1796875" customWidth="1"/>
    <col min="3341" max="3341" width="12.26953125" bestFit="1" customWidth="1"/>
    <col min="3347" max="3347" width="10.54296875" bestFit="1" customWidth="1"/>
    <col min="3348" max="3348" width="16.7265625" customWidth="1"/>
    <col min="3349" max="3349" width="27.7265625" customWidth="1"/>
    <col min="3350" max="3350" width="26" bestFit="1" customWidth="1"/>
    <col min="3590" max="3590" width="21.453125" customWidth="1"/>
    <col min="3591" max="3591" width="16.453125" customWidth="1"/>
    <col min="3592" max="3592" width="17.453125" customWidth="1"/>
    <col min="3593" max="3593" width="14" customWidth="1"/>
    <col min="3594" max="3594" width="13.54296875" customWidth="1"/>
    <col min="3595" max="3595" width="12.26953125" customWidth="1"/>
    <col min="3596" max="3596" width="12.1796875" customWidth="1"/>
    <col min="3597" max="3597" width="12.26953125" bestFit="1" customWidth="1"/>
    <col min="3603" max="3603" width="10.54296875" bestFit="1" customWidth="1"/>
    <col min="3604" max="3604" width="16.7265625" customWidth="1"/>
    <col min="3605" max="3605" width="27.7265625" customWidth="1"/>
    <col min="3606" max="3606" width="26" bestFit="1" customWidth="1"/>
    <col min="3846" max="3846" width="21.453125" customWidth="1"/>
    <col min="3847" max="3847" width="16.453125" customWidth="1"/>
    <col min="3848" max="3848" width="17.453125" customWidth="1"/>
    <col min="3849" max="3849" width="14" customWidth="1"/>
    <col min="3850" max="3850" width="13.54296875" customWidth="1"/>
    <col min="3851" max="3851" width="12.26953125" customWidth="1"/>
    <col min="3852" max="3852" width="12.1796875" customWidth="1"/>
    <col min="3853" max="3853" width="12.26953125" bestFit="1" customWidth="1"/>
    <col min="3859" max="3859" width="10.54296875" bestFit="1" customWidth="1"/>
    <col min="3860" max="3860" width="16.7265625" customWidth="1"/>
    <col min="3861" max="3861" width="27.7265625" customWidth="1"/>
    <col min="3862" max="3862" width="26" bestFit="1" customWidth="1"/>
    <col min="4102" max="4102" width="21.453125" customWidth="1"/>
    <col min="4103" max="4103" width="16.453125" customWidth="1"/>
    <col min="4104" max="4104" width="17.453125" customWidth="1"/>
    <col min="4105" max="4105" width="14" customWidth="1"/>
    <col min="4106" max="4106" width="13.54296875" customWidth="1"/>
    <col min="4107" max="4107" width="12.26953125" customWidth="1"/>
    <col min="4108" max="4108" width="12.1796875" customWidth="1"/>
    <col min="4109" max="4109" width="12.26953125" bestFit="1" customWidth="1"/>
    <col min="4115" max="4115" width="10.54296875" bestFit="1" customWidth="1"/>
    <col min="4116" max="4116" width="16.7265625" customWidth="1"/>
    <col min="4117" max="4117" width="27.7265625" customWidth="1"/>
    <col min="4118" max="4118" width="26" bestFit="1" customWidth="1"/>
    <col min="4358" max="4358" width="21.453125" customWidth="1"/>
    <col min="4359" max="4359" width="16.453125" customWidth="1"/>
    <col min="4360" max="4360" width="17.453125" customWidth="1"/>
    <col min="4361" max="4361" width="14" customWidth="1"/>
    <col min="4362" max="4362" width="13.54296875" customWidth="1"/>
    <col min="4363" max="4363" width="12.26953125" customWidth="1"/>
    <col min="4364" max="4364" width="12.1796875" customWidth="1"/>
    <col min="4365" max="4365" width="12.26953125" bestFit="1" customWidth="1"/>
    <col min="4371" max="4371" width="10.54296875" bestFit="1" customWidth="1"/>
    <col min="4372" max="4372" width="16.7265625" customWidth="1"/>
    <col min="4373" max="4373" width="27.7265625" customWidth="1"/>
    <col min="4374" max="4374" width="26" bestFit="1" customWidth="1"/>
    <col min="4614" max="4614" width="21.453125" customWidth="1"/>
    <col min="4615" max="4615" width="16.453125" customWidth="1"/>
    <col min="4616" max="4616" width="17.453125" customWidth="1"/>
    <col min="4617" max="4617" width="14" customWidth="1"/>
    <col min="4618" max="4618" width="13.54296875" customWidth="1"/>
    <col min="4619" max="4619" width="12.26953125" customWidth="1"/>
    <col min="4620" max="4620" width="12.1796875" customWidth="1"/>
    <col min="4621" max="4621" width="12.26953125" bestFit="1" customWidth="1"/>
    <col min="4627" max="4627" width="10.54296875" bestFit="1" customWidth="1"/>
    <col min="4628" max="4628" width="16.7265625" customWidth="1"/>
    <col min="4629" max="4629" width="27.7265625" customWidth="1"/>
    <col min="4630" max="4630" width="26" bestFit="1" customWidth="1"/>
    <col min="4870" max="4870" width="21.453125" customWidth="1"/>
    <col min="4871" max="4871" width="16.453125" customWidth="1"/>
    <col min="4872" max="4872" width="17.453125" customWidth="1"/>
    <col min="4873" max="4873" width="14" customWidth="1"/>
    <col min="4874" max="4874" width="13.54296875" customWidth="1"/>
    <col min="4875" max="4875" width="12.26953125" customWidth="1"/>
    <col min="4876" max="4876" width="12.1796875" customWidth="1"/>
    <col min="4877" max="4877" width="12.26953125" bestFit="1" customWidth="1"/>
    <col min="4883" max="4883" width="10.54296875" bestFit="1" customWidth="1"/>
    <col min="4884" max="4884" width="16.7265625" customWidth="1"/>
    <col min="4885" max="4885" width="27.7265625" customWidth="1"/>
    <col min="4886" max="4886" width="26" bestFit="1" customWidth="1"/>
    <col min="5126" max="5126" width="21.453125" customWidth="1"/>
    <col min="5127" max="5127" width="16.453125" customWidth="1"/>
    <col min="5128" max="5128" width="17.453125" customWidth="1"/>
    <col min="5129" max="5129" width="14" customWidth="1"/>
    <col min="5130" max="5130" width="13.54296875" customWidth="1"/>
    <col min="5131" max="5131" width="12.26953125" customWidth="1"/>
    <col min="5132" max="5132" width="12.1796875" customWidth="1"/>
    <col min="5133" max="5133" width="12.26953125" bestFit="1" customWidth="1"/>
    <col min="5139" max="5139" width="10.54296875" bestFit="1" customWidth="1"/>
    <col min="5140" max="5140" width="16.7265625" customWidth="1"/>
    <col min="5141" max="5141" width="27.7265625" customWidth="1"/>
    <col min="5142" max="5142" width="26" bestFit="1" customWidth="1"/>
    <col min="5382" max="5382" width="21.453125" customWidth="1"/>
    <col min="5383" max="5383" width="16.453125" customWidth="1"/>
    <col min="5384" max="5384" width="17.453125" customWidth="1"/>
    <col min="5385" max="5385" width="14" customWidth="1"/>
    <col min="5386" max="5386" width="13.54296875" customWidth="1"/>
    <col min="5387" max="5387" width="12.26953125" customWidth="1"/>
    <col min="5388" max="5388" width="12.1796875" customWidth="1"/>
    <col min="5389" max="5389" width="12.26953125" bestFit="1" customWidth="1"/>
    <col min="5395" max="5395" width="10.54296875" bestFit="1" customWidth="1"/>
    <col min="5396" max="5396" width="16.7265625" customWidth="1"/>
    <col min="5397" max="5397" width="27.7265625" customWidth="1"/>
    <col min="5398" max="5398" width="26" bestFit="1" customWidth="1"/>
    <col min="5638" max="5638" width="21.453125" customWidth="1"/>
    <col min="5639" max="5639" width="16.453125" customWidth="1"/>
    <col min="5640" max="5640" width="17.453125" customWidth="1"/>
    <col min="5641" max="5641" width="14" customWidth="1"/>
    <col min="5642" max="5642" width="13.54296875" customWidth="1"/>
    <col min="5643" max="5643" width="12.26953125" customWidth="1"/>
    <col min="5644" max="5644" width="12.1796875" customWidth="1"/>
    <col min="5645" max="5645" width="12.26953125" bestFit="1" customWidth="1"/>
    <col min="5651" max="5651" width="10.54296875" bestFit="1" customWidth="1"/>
    <col min="5652" max="5652" width="16.7265625" customWidth="1"/>
    <col min="5653" max="5653" width="27.7265625" customWidth="1"/>
    <col min="5654" max="5654" width="26" bestFit="1" customWidth="1"/>
    <col min="5894" max="5894" width="21.453125" customWidth="1"/>
    <col min="5895" max="5895" width="16.453125" customWidth="1"/>
    <col min="5896" max="5896" width="17.453125" customWidth="1"/>
    <col min="5897" max="5897" width="14" customWidth="1"/>
    <col min="5898" max="5898" width="13.54296875" customWidth="1"/>
    <col min="5899" max="5899" width="12.26953125" customWidth="1"/>
    <col min="5900" max="5900" width="12.1796875" customWidth="1"/>
    <col min="5901" max="5901" width="12.26953125" bestFit="1" customWidth="1"/>
    <col min="5907" max="5907" width="10.54296875" bestFit="1" customWidth="1"/>
    <col min="5908" max="5908" width="16.7265625" customWidth="1"/>
    <col min="5909" max="5909" width="27.7265625" customWidth="1"/>
    <col min="5910" max="5910" width="26" bestFit="1" customWidth="1"/>
    <col min="6150" max="6150" width="21.453125" customWidth="1"/>
    <col min="6151" max="6151" width="16.453125" customWidth="1"/>
    <col min="6152" max="6152" width="17.453125" customWidth="1"/>
    <col min="6153" max="6153" width="14" customWidth="1"/>
    <col min="6154" max="6154" width="13.54296875" customWidth="1"/>
    <col min="6155" max="6155" width="12.26953125" customWidth="1"/>
    <col min="6156" max="6156" width="12.1796875" customWidth="1"/>
    <col min="6157" max="6157" width="12.26953125" bestFit="1" customWidth="1"/>
    <col min="6163" max="6163" width="10.54296875" bestFit="1" customWidth="1"/>
    <col min="6164" max="6164" width="16.7265625" customWidth="1"/>
    <col min="6165" max="6165" width="27.7265625" customWidth="1"/>
    <col min="6166" max="6166" width="26" bestFit="1" customWidth="1"/>
    <col min="6406" max="6406" width="21.453125" customWidth="1"/>
    <col min="6407" max="6407" width="16.453125" customWidth="1"/>
    <col min="6408" max="6408" width="17.453125" customWidth="1"/>
    <col min="6409" max="6409" width="14" customWidth="1"/>
    <col min="6410" max="6410" width="13.54296875" customWidth="1"/>
    <col min="6411" max="6411" width="12.26953125" customWidth="1"/>
    <col min="6412" max="6412" width="12.1796875" customWidth="1"/>
    <col min="6413" max="6413" width="12.26953125" bestFit="1" customWidth="1"/>
    <col min="6419" max="6419" width="10.54296875" bestFit="1" customWidth="1"/>
    <col min="6420" max="6420" width="16.7265625" customWidth="1"/>
    <col min="6421" max="6421" width="27.7265625" customWidth="1"/>
    <col min="6422" max="6422" width="26" bestFit="1" customWidth="1"/>
    <col min="6662" max="6662" width="21.453125" customWidth="1"/>
    <col min="6663" max="6663" width="16.453125" customWidth="1"/>
    <col min="6664" max="6664" width="17.453125" customWidth="1"/>
    <col min="6665" max="6665" width="14" customWidth="1"/>
    <col min="6666" max="6666" width="13.54296875" customWidth="1"/>
    <col min="6667" max="6667" width="12.26953125" customWidth="1"/>
    <col min="6668" max="6668" width="12.1796875" customWidth="1"/>
    <col min="6669" max="6669" width="12.26953125" bestFit="1" customWidth="1"/>
    <col min="6675" max="6675" width="10.54296875" bestFit="1" customWidth="1"/>
    <col min="6676" max="6676" width="16.7265625" customWidth="1"/>
    <col min="6677" max="6677" width="27.7265625" customWidth="1"/>
    <col min="6678" max="6678" width="26" bestFit="1" customWidth="1"/>
    <col min="6918" max="6918" width="21.453125" customWidth="1"/>
    <col min="6919" max="6919" width="16.453125" customWidth="1"/>
    <col min="6920" max="6920" width="17.453125" customWidth="1"/>
    <col min="6921" max="6921" width="14" customWidth="1"/>
    <col min="6922" max="6922" width="13.54296875" customWidth="1"/>
    <col min="6923" max="6923" width="12.26953125" customWidth="1"/>
    <col min="6924" max="6924" width="12.1796875" customWidth="1"/>
    <col min="6925" max="6925" width="12.26953125" bestFit="1" customWidth="1"/>
    <col min="6931" max="6931" width="10.54296875" bestFit="1" customWidth="1"/>
    <col min="6932" max="6932" width="16.7265625" customWidth="1"/>
    <col min="6933" max="6933" width="27.7265625" customWidth="1"/>
    <col min="6934" max="6934" width="26" bestFit="1" customWidth="1"/>
    <col min="7174" max="7174" width="21.453125" customWidth="1"/>
    <col min="7175" max="7175" width="16.453125" customWidth="1"/>
    <col min="7176" max="7176" width="17.453125" customWidth="1"/>
    <col min="7177" max="7177" width="14" customWidth="1"/>
    <col min="7178" max="7178" width="13.54296875" customWidth="1"/>
    <col min="7179" max="7179" width="12.26953125" customWidth="1"/>
    <col min="7180" max="7180" width="12.1796875" customWidth="1"/>
    <col min="7181" max="7181" width="12.26953125" bestFit="1" customWidth="1"/>
    <col min="7187" max="7187" width="10.54296875" bestFit="1" customWidth="1"/>
    <col min="7188" max="7188" width="16.7265625" customWidth="1"/>
    <col min="7189" max="7189" width="27.7265625" customWidth="1"/>
    <col min="7190" max="7190" width="26" bestFit="1" customWidth="1"/>
    <col min="7430" max="7430" width="21.453125" customWidth="1"/>
    <col min="7431" max="7431" width="16.453125" customWidth="1"/>
    <col min="7432" max="7432" width="17.453125" customWidth="1"/>
    <col min="7433" max="7433" width="14" customWidth="1"/>
    <col min="7434" max="7434" width="13.54296875" customWidth="1"/>
    <col min="7435" max="7435" width="12.26953125" customWidth="1"/>
    <col min="7436" max="7436" width="12.1796875" customWidth="1"/>
    <col min="7437" max="7437" width="12.26953125" bestFit="1" customWidth="1"/>
    <col min="7443" max="7443" width="10.54296875" bestFit="1" customWidth="1"/>
    <col min="7444" max="7444" width="16.7265625" customWidth="1"/>
    <col min="7445" max="7445" width="27.7265625" customWidth="1"/>
    <col min="7446" max="7446" width="26" bestFit="1" customWidth="1"/>
    <col min="7686" max="7686" width="21.453125" customWidth="1"/>
    <col min="7687" max="7687" width="16.453125" customWidth="1"/>
    <col min="7688" max="7688" width="17.453125" customWidth="1"/>
    <col min="7689" max="7689" width="14" customWidth="1"/>
    <col min="7690" max="7690" width="13.54296875" customWidth="1"/>
    <col min="7691" max="7691" width="12.26953125" customWidth="1"/>
    <col min="7692" max="7692" width="12.1796875" customWidth="1"/>
    <col min="7693" max="7693" width="12.26953125" bestFit="1" customWidth="1"/>
    <col min="7699" max="7699" width="10.54296875" bestFit="1" customWidth="1"/>
    <col min="7700" max="7700" width="16.7265625" customWidth="1"/>
    <col min="7701" max="7701" width="27.7265625" customWidth="1"/>
    <col min="7702" max="7702" width="26" bestFit="1" customWidth="1"/>
    <col min="7942" max="7942" width="21.453125" customWidth="1"/>
    <col min="7943" max="7943" width="16.453125" customWidth="1"/>
    <col min="7944" max="7944" width="17.453125" customWidth="1"/>
    <col min="7945" max="7945" width="14" customWidth="1"/>
    <col min="7946" max="7946" width="13.54296875" customWidth="1"/>
    <col min="7947" max="7947" width="12.26953125" customWidth="1"/>
    <col min="7948" max="7948" width="12.1796875" customWidth="1"/>
    <col min="7949" max="7949" width="12.26953125" bestFit="1" customWidth="1"/>
    <col min="7955" max="7955" width="10.54296875" bestFit="1" customWidth="1"/>
    <col min="7956" max="7956" width="16.7265625" customWidth="1"/>
    <col min="7957" max="7957" width="27.7265625" customWidth="1"/>
    <col min="7958" max="7958" width="26" bestFit="1" customWidth="1"/>
    <col min="8198" max="8198" width="21.453125" customWidth="1"/>
    <col min="8199" max="8199" width="16.453125" customWidth="1"/>
    <col min="8200" max="8200" width="17.453125" customWidth="1"/>
    <col min="8201" max="8201" width="14" customWidth="1"/>
    <col min="8202" max="8202" width="13.54296875" customWidth="1"/>
    <col min="8203" max="8203" width="12.26953125" customWidth="1"/>
    <col min="8204" max="8204" width="12.1796875" customWidth="1"/>
    <col min="8205" max="8205" width="12.26953125" bestFit="1" customWidth="1"/>
    <col min="8211" max="8211" width="10.54296875" bestFit="1" customWidth="1"/>
    <col min="8212" max="8212" width="16.7265625" customWidth="1"/>
    <col min="8213" max="8213" width="27.7265625" customWidth="1"/>
    <col min="8214" max="8214" width="26" bestFit="1" customWidth="1"/>
    <col min="8454" max="8454" width="21.453125" customWidth="1"/>
    <col min="8455" max="8455" width="16.453125" customWidth="1"/>
    <col min="8456" max="8456" width="17.453125" customWidth="1"/>
    <col min="8457" max="8457" width="14" customWidth="1"/>
    <col min="8458" max="8458" width="13.54296875" customWidth="1"/>
    <col min="8459" max="8459" width="12.26953125" customWidth="1"/>
    <col min="8460" max="8460" width="12.1796875" customWidth="1"/>
    <col min="8461" max="8461" width="12.26953125" bestFit="1" customWidth="1"/>
    <col min="8467" max="8467" width="10.54296875" bestFit="1" customWidth="1"/>
    <col min="8468" max="8468" width="16.7265625" customWidth="1"/>
    <col min="8469" max="8469" width="27.7265625" customWidth="1"/>
    <col min="8470" max="8470" width="26" bestFit="1" customWidth="1"/>
    <col min="8710" max="8710" width="21.453125" customWidth="1"/>
    <col min="8711" max="8711" width="16.453125" customWidth="1"/>
    <col min="8712" max="8712" width="17.453125" customWidth="1"/>
    <col min="8713" max="8713" width="14" customWidth="1"/>
    <col min="8714" max="8714" width="13.54296875" customWidth="1"/>
    <col min="8715" max="8715" width="12.26953125" customWidth="1"/>
    <col min="8716" max="8716" width="12.1796875" customWidth="1"/>
    <col min="8717" max="8717" width="12.26953125" bestFit="1" customWidth="1"/>
    <col min="8723" max="8723" width="10.54296875" bestFit="1" customWidth="1"/>
    <col min="8724" max="8724" width="16.7265625" customWidth="1"/>
    <col min="8725" max="8725" width="27.7265625" customWidth="1"/>
    <col min="8726" max="8726" width="26" bestFit="1" customWidth="1"/>
    <col min="8966" max="8966" width="21.453125" customWidth="1"/>
    <col min="8967" max="8967" width="16.453125" customWidth="1"/>
    <col min="8968" max="8968" width="17.453125" customWidth="1"/>
    <col min="8969" max="8969" width="14" customWidth="1"/>
    <col min="8970" max="8970" width="13.54296875" customWidth="1"/>
    <col min="8971" max="8971" width="12.26953125" customWidth="1"/>
    <col min="8972" max="8972" width="12.1796875" customWidth="1"/>
    <col min="8973" max="8973" width="12.26953125" bestFit="1" customWidth="1"/>
    <col min="8979" max="8979" width="10.54296875" bestFit="1" customWidth="1"/>
    <col min="8980" max="8980" width="16.7265625" customWidth="1"/>
    <col min="8981" max="8981" width="27.7265625" customWidth="1"/>
    <col min="8982" max="8982" width="26" bestFit="1" customWidth="1"/>
    <col min="9222" max="9222" width="21.453125" customWidth="1"/>
    <col min="9223" max="9223" width="16.453125" customWidth="1"/>
    <col min="9224" max="9224" width="17.453125" customWidth="1"/>
    <col min="9225" max="9225" width="14" customWidth="1"/>
    <col min="9226" max="9226" width="13.54296875" customWidth="1"/>
    <col min="9227" max="9227" width="12.26953125" customWidth="1"/>
    <col min="9228" max="9228" width="12.1796875" customWidth="1"/>
    <col min="9229" max="9229" width="12.26953125" bestFit="1" customWidth="1"/>
    <col min="9235" max="9235" width="10.54296875" bestFit="1" customWidth="1"/>
    <col min="9236" max="9236" width="16.7265625" customWidth="1"/>
    <col min="9237" max="9237" width="27.7265625" customWidth="1"/>
    <col min="9238" max="9238" width="26" bestFit="1" customWidth="1"/>
    <col min="9478" max="9478" width="21.453125" customWidth="1"/>
    <col min="9479" max="9479" width="16.453125" customWidth="1"/>
    <col min="9480" max="9480" width="17.453125" customWidth="1"/>
    <col min="9481" max="9481" width="14" customWidth="1"/>
    <col min="9482" max="9482" width="13.54296875" customWidth="1"/>
    <col min="9483" max="9483" width="12.26953125" customWidth="1"/>
    <col min="9484" max="9484" width="12.1796875" customWidth="1"/>
    <col min="9485" max="9485" width="12.26953125" bestFit="1" customWidth="1"/>
    <col min="9491" max="9491" width="10.54296875" bestFit="1" customWidth="1"/>
    <col min="9492" max="9492" width="16.7265625" customWidth="1"/>
    <col min="9493" max="9493" width="27.7265625" customWidth="1"/>
    <col min="9494" max="9494" width="26" bestFit="1" customWidth="1"/>
    <col min="9734" max="9734" width="21.453125" customWidth="1"/>
    <col min="9735" max="9735" width="16.453125" customWidth="1"/>
    <col min="9736" max="9736" width="17.453125" customWidth="1"/>
    <col min="9737" max="9737" width="14" customWidth="1"/>
    <col min="9738" max="9738" width="13.54296875" customWidth="1"/>
    <col min="9739" max="9739" width="12.26953125" customWidth="1"/>
    <col min="9740" max="9740" width="12.1796875" customWidth="1"/>
    <col min="9741" max="9741" width="12.26953125" bestFit="1" customWidth="1"/>
    <col min="9747" max="9747" width="10.54296875" bestFit="1" customWidth="1"/>
    <col min="9748" max="9748" width="16.7265625" customWidth="1"/>
    <col min="9749" max="9749" width="27.7265625" customWidth="1"/>
    <col min="9750" max="9750" width="26" bestFit="1" customWidth="1"/>
    <col min="9990" max="9990" width="21.453125" customWidth="1"/>
    <col min="9991" max="9991" width="16.453125" customWidth="1"/>
    <col min="9992" max="9992" width="17.453125" customWidth="1"/>
    <col min="9993" max="9993" width="14" customWidth="1"/>
    <col min="9994" max="9994" width="13.54296875" customWidth="1"/>
    <col min="9995" max="9995" width="12.26953125" customWidth="1"/>
    <col min="9996" max="9996" width="12.1796875" customWidth="1"/>
    <col min="9997" max="9997" width="12.26953125" bestFit="1" customWidth="1"/>
    <col min="10003" max="10003" width="10.54296875" bestFit="1" customWidth="1"/>
    <col min="10004" max="10004" width="16.7265625" customWidth="1"/>
    <col min="10005" max="10005" width="27.7265625" customWidth="1"/>
    <col min="10006" max="10006" width="26" bestFit="1" customWidth="1"/>
    <col min="10246" max="10246" width="21.453125" customWidth="1"/>
    <col min="10247" max="10247" width="16.453125" customWidth="1"/>
    <col min="10248" max="10248" width="17.453125" customWidth="1"/>
    <col min="10249" max="10249" width="14" customWidth="1"/>
    <col min="10250" max="10250" width="13.54296875" customWidth="1"/>
    <col min="10251" max="10251" width="12.26953125" customWidth="1"/>
    <col min="10252" max="10252" width="12.1796875" customWidth="1"/>
    <col min="10253" max="10253" width="12.26953125" bestFit="1" customWidth="1"/>
    <col min="10259" max="10259" width="10.54296875" bestFit="1" customWidth="1"/>
    <col min="10260" max="10260" width="16.7265625" customWidth="1"/>
    <col min="10261" max="10261" width="27.7265625" customWidth="1"/>
    <col min="10262" max="10262" width="26" bestFit="1" customWidth="1"/>
    <col min="10502" max="10502" width="21.453125" customWidth="1"/>
    <col min="10503" max="10503" width="16.453125" customWidth="1"/>
    <col min="10504" max="10504" width="17.453125" customWidth="1"/>
    <col min="10505" max="10505" width="14" customWidth="1"/>
    <col min="10506" max="10506" width="13.54296875" customWidth="1"/>
    <col min="10507" max="10507" width="12.26953125" customWidth="1"/>
    <col min="10508" max="10508" width="12.1796875" customWidth="1"/>
    <col min="10509" max="10509" width="12.26953125" bestFit="1" customWidth="1"/>
    <col min="10515" max="10515" width="10.54296875" bestFit="1" customWidth="1"/>
    <col min="10516" max="10516" width="16.7265625" customWidth="1"/>
    <col min="10517" max="10517" width="27.7265625" customWidth="1"/>
    <col min="10518" max="10518" width="26" bestFit="1" customWidth="1"/>
    <col min="10758" max="10758" width="21.453125" customWidth="1"/>
    <col min="10759" max="10759" width="16.453125" customWidth="1"/>
    <col min="10760" max="10760" width="17.453125" customWidth="1"/>
    <col min="10761" max="10761" width="14" customWidth="1"/>
    <col min="10762" max="10762" width="13.54296875" customWidth="1"/>
    <col min="10763" max="10763" width="12.26953125" customWidth="1"/>
    <col min="10764" max="10764" width="12.1796875" customWidth="1"/>
    <col min="10765" max="10765" width="12.26953125" bestFit="1" customWidth="1"/>
    <col min="10771" max="10771" width="10.54296875" bestFit="1" customWidth="1"/>
    <col min="10772" max="10772" width="16.7265625" customWidth="1"/>
    <col min="10773" max="10773" width="27.7265625" customWidth="1"/>
    <col min="10774" max="10774" width="26" bestFit="1" customWidth="1"/>
    <col min="11014" max="11014" width="21.453125" customWidth="1"/>
    <col min="11015" max="11015" width="16.453125" customWidth="1"/>
    <col min="11016" max="11016" width="17.453125" customWidth="1"/>
    <col min="11017" max="11017" width="14" customWidth="1"/>
    <col min="11018" max="11018" width="13.54296875" customWidth="1"/>
    <col min="11019" max="11019" width="12.26953125" customWidth="1"/>
    <col min="11020" max="11020" width="12.1796875" customWidth="1"/>
    <col min="11021" max="11021" width="12.26953125" bestFit="1" customWidth="1"/>
    <col min="11027" max="11027" width="10.54296875" bestFit="1" customWidth="1"/>
    <col min="11028" max="11028" width="16.7265625" customWidth="1"/>
    <col min="11029" max="11029" width="27.7265625" customWidth="1"/>
    <col min="11030" max="11030" width="26" bestFit="1" customWidth="1"/>
    <col min="11270" max="11270" width="21.453125" customWidth="1"/>
    <col min="11271" max="11271" width="16.453125" customWidth="1"/>
    <col min="11272" max="11272" width="17.453125" customWidth="1"/>
    <col min="11273" max="11273" width="14" customWidth="1"/>
    <col min="11274" max="11274" width="13.54296875" customWidth="1"/>
    <col min="11275" max="11275" width="12.26953125" customWidth="1"/>
    <col min="11276" max="11276" width="12.1796875" customWidth="1"/>
    <col min="11277" max="11277" width="12.26953125" bestFit="1" customWidth="1"/>
    <col min="11283" max="11283" width="10.54296875" bestFit="1" customWidth="1"/>
    <col min="11284" max="11284" width="16.7265625" customWidth="1"/>
    <col min="11285" max="11285" width="27.7265625" customWidth="1"/>
    <col min="11286" max="11286" width="26" bestFit="1" customWidth="1"/>
    <col min="11526" max="11526" width="21.453125" customWidth="1"/>
    <col min="11527" max="11527" width="16.453125" customWidth="1"/>
    <col min="11528" max="11528" width="17.453125" customWidth="1"/>
    <col min="11529" max="11529" width="14" customWidth="1"/>
    <col min="11530" max="11530" width="13.54296875" customWidth="1"/>
    <col min="11531" max="11531" width="12.26953125" customWidth="1"/>
    <col min="11532" max="11532" width="12.1796875" customWidth="1"/>
    <col min="11533" max="11533" width="12.26953125" bestFit="1" customWidth="1"/>
    <col min="11539" max="11539" width="10.54296875" bestFit="1" customWidth="1"/>
    <col min="11540" max="11540" width="16.7265625" customWidth="1"/>
    <col min="11541" max="11541" width="27.7265625" customWidth="1"/>
    <col min="11542" max="11542" width="26" bestFit="1" customWidth="1"/>
    <col min="11782" max="11782" width="21.453125" customWidth="1"/>
    <col min="11783" max="11783" width="16.453125" customWidth="1"/>
    <col min="11784" max="11784" width="17.453125" customWidth="1"/>
    <col min="11785" max="11785" width="14" customWidth="1"/>
    <col min="11786" max="11786" width="13.54296875" customWidth="1"/>
    <col min="11787" max="11787" width="12.26953125" customWidth="1"/>
    <col min="11788" max="11788" width="12.1796875" customWidth="1"/>
    <col min="11789" max="11789" width="12.26953125" bestFit="1" customWidth="1"/>
    <col min="11795" max="11795" width="10.54296875" bestFit="1" customWidth="1"/>
    <col min="11796" max="11796" width="16.7265625" customWidth="1"/>
    <col min="11797" max="11797" width="27.7265625" customWidth="1"/>
    <col min="11798" max="11798" width="26" bestFit="1" customWidth="1"/>
    <col min="12038" max="12038" width="21.453125" customWidth="1"/>
    <col min="12039" max="12039" width="16.453125" customWidth="1"/>
    <col min="12040" max="12040" width="17.453125" customWidth="1"/>
    <col min="12041" max="12041" width="14" customWidth="1"/>
    <col min="12042" max="12042" width="13.54296875" customWidth="1"/>
    <col min="12043" max="12043" width="12.26953125" customWidth="1"/>
    <col min="12044" max="12044" width="12.1796875" customWidth="1"/>
    <col min="12045" max="12045" width="12.26953125" bestFit="1" customWidth="1"/>
    <col min="12051" max="12051" width="10.54296875" bestFit="1" customWidth="1"/>
    <col min="12052" max="12052" width="16.7265625" customWidth="1"/>
    <col min="12053" max="12053" width="27.7265625" customWidth="1"/>
    <col min="12054" max="12054" width="26" bestFit="1" customWidth="1"/>
    <col min="12294" max="12294" width="21.453125" customWidth="1"/>
    <col min="12295" max="12295" width="16.453125" customWidth="1"/>
    <col min="12296" max="12296" width="17.453125" customWidth="1"/>
    <col min="12297" max="12297" width="14" customWidth="1"/>
    <col min="12298" max="12298" width="13.54296875" customWidth="1"/>
    <col min="12299" max="12299" width="12.26953125" customWidth="1"/>
    <col min="12300" max="12300" width="12.1796875" customWidth="1"/>
    <col min="12301" max="12301" width="12.26953125" bestFit="1" customWidth="1"/>
    <col min="12307" max="12307" width="10.54296875" bestFit="1" customWidth="1"/>
    <col min="12308" max="12308" width="16.7265625" customWidth="1"/>
    <col min="12309" max="12309" width="27.7265625" customWidth="1"/>
    <col min="12310" max="12310" width="26" bestFit="1" customWidth="1"/>
    <col min="12550" max="12550" width="21.453125" customWidth="1"/>
    <col min="12551" max="12551" width="16.453125" customWidth="1"/>
    <col min="12552" max="12552" width="17.453125" customWidth="1"/>
    <col min="12553" max="12553" width="14" customWidth="1"/>
    <col min="12554" max="12554" width="13.54296875" customWidth="1"/>
    <col min="12555" max="12555" width="12.26953125" customWidth="1"/>
    <col min="12556" max="12556" width="12.1796875" customWidth="1"/>
    <col min="12557" max="12557" width="12.26953125" bestFit="1" customWidth="1"/>
    <col min="12563" max="12563" width="10.54296875" bestFit="1" customWidth="1"/>
    <col min="12564" max="12564" width="16.7265625" customWidth="1"/>
    <col min="12565" max="12565" width="27.7265625" customWidth="1"/>
    <col min="12566" max="12566" width="26" bestFit="1" customWidth="1"/>
    <col min="12806" max="12806" width="21.453125" customWidth="1"/>
    <col min="12807" max="12807" width="16.453125" customWidth="1"/>
    <col min="12808" max="12808" width="17.453125" customWidth="1"/>
    <col min="12809" max="12809" width="14" customWidth="1"/>
    <col min="12810" max="12810" width="13.54296875" customWidth="1"/>
    <col min="12811" max="12811" width="12.26953125" customWidth="1"/>
    <col min="12812" max="12812" width="12.1796875" customWidth="1"/>
    <col min="12813" max="12813" width="12.26953125" bestFit="1" customWidth="1"/>
    <col min="12819" max="12819" width="10.54296875" bestFit="1" customWidth="1"/>
    <col min="12820" max="12820" width="16.7265625" customWidth="1"/>
    <col min="12821" max="12821" width="27.7265625" customWidth="1"/>
    <col min="12822" max="12822" width="26" bestFit="1" customWidth="1"/>
    <col min="13062" max="13062" width="21.453125" customWidth="1"/>
    <col min="13063" max="13063" width="16.453125" customWidth="1"/>
    <col min="13064" max="13064" width="17.453125" customWidth="1"/>
    <col min="13065" max="13065" width="14" customWidth="1"/>
    <col min="13066" max="13066" width="13.54296875" customWidth="1"/>
    <col min="13067" max="13067" width="12.26953125" customWidth="1"/>
    <col min="13068" max="13068" width="12.1796875" customWidth="1"/>
    <col min="13069" max="13069" width="12.26953125" bestFit="1" customWidth="1"/>
    <col min="13075" max="13075" width="10.54296875" bestFit="1" customWidth="1"/>
    <col min="13076" max="13076" width="16.7265625" customWidth="1"/>
    <col min="13077" max="13077" width="27.7265625" customWidth="1"/>
    <col min="13078" max="13078" width="26" bestFit="1" customWidth="1"/>
    <col min="13318" max="13318" width="21.453125" customWidth="1"/>
    <col min="13319" max="13319" width="16.453125" customWidth="1"/>
    <col min="13320" max="13320" width="17.453125" customWidth="1"/>
    <col min="13321" max="13321" width="14" customWidth="1"/>
    <col min="13322" max="13322" width="13.54296875" customWidth="1"/>
    <col min="13323" max="13323" width="12.26953125" customWidth="1"/>
    <col min="13324" max="13324" width="12.1796875" customWidth="1"/>
    <col min="13325" max="13325" width="12.26953125" bestFit="1" customWidth="1"/>
    <col min="13331" max="13331" width="10.54296875" bestFit="1" customWidth="1"/>
    <col min="13332" max="13332" width="16.7265625" customWidth="1"/>
    <col min="13333" max="13333" width="27.7265625" customWidth="1"/>
    <col min="13334" max="13334" width="26" bestFit="1" customWidth="1"/>
    <col min="13574" max="13574" width="21.453125" customWidth="1"/>
    <col min="13575" max="13575" width="16.453125" customWidth="1"/>
    <col min="13576" max="13576" width="17.453125" customWidth="1"/>
    <col min="13577" max="13577" width="14" customWidth="1"/>
    <col min="13578" max="13578" width="13.54296875" customWidth="1"/>
    <col min="13579" max="13579" width="12.26953125" customWidth="1"/>
    <col min="13580" max="13580" width="12.1796875" customWidth="1"/>
    <col min="13581" max="13581" width="12.26953125" bestFit="1" customWidth="1"/>
    <col min="13587" max="13587" width="10.54296875" bestFit="1" customWidth="1"/>
    <col min="13588" max="13588" width="16.7265625" customWidth="1"/>
    <col min="13589" max="13589" width="27.7265625" customWidth="1"/>
    <col min="13590" max="13590" width="26" bestFit="1" customWidth="1"/>
    <col min="13830" max="13830" width="21.453125" customWidth="1"/>
    <col min="13831" max="13831" width="16.453125" customWidth="1"/>
    <col min="13832" max="13832" width="17.453125" customWidth="1"/>
    <col min="13833" max="13833" width="14" customWidth="1"/>
    <col min="13834" max="13834" width="13.54296875" customWidth="1"/>
    <col min="13835" max="13835" width="12.26953125" customWidth="1"/>
    <col min="13836" max="13836" width="12.1796875" customWidth="1"/>
    <col min="13837" max="13837" width="12.26953125" bestFit="1" customWidth="1"/>
    <col min="13843" max="13843" width="10.54296875" bestFit="1" customWidth="1"/>
    <col min="13844" max="13844" width="16.7265625" customWidth="1"/>
    <col min="13845" max="13845" width="27.7265625" customWidth="1"/>
    <col min="13846" max="13846" width="26" bestFit="1" customWidth="1"/>
    <col min="14086" max="14086" width="21.453125" customWidth="1"/>
    <col min="14087" max="14087" width="16.453125" customWidth="1"/>
    <col min="14088" max="14088" width="17.453125" customWidth="1"/>
    <col min="14089" max="14089" width="14" customWidth="1"/>
    <col min="14090" max="14090" width="13.54296875" customWidth="1"/>
    <col min="14091" max="14091" width="12.26953125" customWidth="1"/>
    <col min="14092" max="14092" width="12.1796875" customWidth="1"/>
    <col min="14093" max="14093" width="12.26953125" bestFit="1" customWidth="1"/>
    <col min="14099" max="14099" width="10.54296875" bestFit="1" customWidth="1"/>
    <col min="14100" max="14100" width="16.7265625" customWidth="1"/>
    <col min="14101" max="14101" width="27.7265625" customWidth="1"/>
    <col min="14102" max="14102" width="26" bestFit="1" customWidth="1"/>
    <col min="14342" max="14342" width="21.453125" customWidth="1"/>
    <col min="14343" max="14343" width="16.453125" customWidth="1"/>
    <col min="14344" max="14344" width="17.453125" customWidth="1"/>
    <col min="14345" max="14345" width="14" customWidth="1"/>
    <col min="14346" max="14346" width="13.54296875" customWidth="1"/>
    <col min="14347" max="14347" width="12.26953125" customWidth="1"/>
    <col min="14348" max="14348" width="12.1796875" customWidth="1"/>
    <col min="14349" max="14349" width="12.26953125" bestFit="1" customWidth="1"/>
    <col min="14355" max="14355" width="10.54296875" bestFit="1" customWidth="1"/>
    <col min="14356" max="14356" width="16.7265625" customWidth="1"/>
    <col min="14357" max="14357" width="27.7265625" customWidth="1"/>
    <col min="14358" max="14358" width="26" bestFit="1" customWidth="1"/>
    <col min="14598" max="14598" width="21.453125" customWidth="1"/>
    <col min="14599" max="14599" width="16.453125" customWidth="1"/>
    <col min="14600" max="14600" width="17.453125" customWidth="1"/>
    <col min="14601" max="14601" width="14" customWidth="1"/>
    <col min="14602" max="14602" width="13.54296875" customWidth="1"/>
    <col min="14603" max="14603" width="12.26953125" customWidth="1"/>
    <col min="14604" max="14604" width="12.1796875" customWidth="1"/>
    <col min="14605" max="14605" width="12.26953125" bestFit="1" customWidth="1"/>
    <col min="14611" max="14611" width="10.54296875" bestFit="1" customWidth="1"/>
    <col min="14612" max="14612" width="16.7265625" customWidth="1"/>
    <col min="14613" max="14613" width="27.7265625" customWidth="1"/>
    <col min="14614" max="14614" width="26" bestFit="1" customWidth="1"/>
    <col min="14854" max="14854" width="21.453125" customWidth="1"/>
    <col min="14855" max="14855" width="16.453125" customWidth="1"/>
    <col min="14856" max="14856" width="17.453125" customWidth="1"/>
    <col min="14857" max="14857" width="14" customWidth="1"/>
    <col min="14858" max="14858" width="13.54296875" customWidth="1"/>
    <col min="14859" max="14859" width="12.26953125" customWidth="1"/>
    <col min="14860" max="14860" width="12.1796875" customWidth="1"/>
    <col min="14861" max="14861" width="12.26953125" bestFit="1" customWidth="1"/>
    <col min="14867" max="14867" width="10.54296875" bestFit="1" customWidth="1"/>
    <col min="14868" max="14868" width="16.7265625" customWidth="1"/>
    <col min="14869" max="14869" width="27.7265625" customWidth="1"/>
    <col min="14870" max="14870" width="26" bestFit="1" customWidth="1"/>
    <col min="15110" max="15110" width="21.453125" customWidth="1"/>
    <col min="15111" max="15111" width="16.453125" customWidth="1"/>
    <col min="15112" max="15112" width="17.453125" customWidth="1"/>
    <col min="15113" max="15113" width="14" customWidth="1"/>
    <col min="15114" max="15114" width="13.54296875" customWidth="1"/>
    <col min="15115" max="15115" width="12.26953125" customWidth="1"/>
    <col min="15116" max="15116" width="12.1796875" customWidth="1"/>
    <col min="15117" max="15117" width="12.26953125" bestFit="1" customWidth="1"/>
    <col min="15123" max="15123" width="10.54296875" bestFit="1" customWidth="1"/>
    <col min="15124" max="15124" width="16.7265625" customWidth="1"/>
    <col min="15125" max="15125" width="27.7265625" customWidth="1"/>
    <col min="15126" max="15126" width="26" bestFit="1" customWidth="1"/>
    <col min="15366" max="15366" width="21.453125" customWidth="1"/>
    <col min="15367" max="15367" width="16.453125" customWidth="1"/>
    <col min="15368" max="15368" width="17.453125" customWidth="1"/>
    <col min="15369" max="15369" width="14" customWidth="1"/>
    <col min="15370" max="15370" width="13.54296875" customWidth="1"/>
    <col min="15371" max="15371" width="12.26953125" customWidth="1"/>
    <col min="15372" max="15372" width="12.1796875" customWidth="1"/>
    <col min="15373" max="15373" width="12.26953125" bestFit="1" customWidth="1"/>
    <col min="15379" max="15379" width="10.54296875" bestFit="1" customWidth="1"/>
    <col min="15380" max="15380" width="16.7265625" customWidth="1"/>
    <col min="15381" max="15381" width="27.7265625" customWidth="1"/>
    <col min="15382" max="15382" width="26" bestFit="1" customWidth="1"/>
    <col min="15622" max="15622" width="21.453125" customWidth="1"/>
    <col min="15623" max="15623" width="16.453125" customWidth="1"/>
    <col min="15624" max="15624" width="17.453125" customWidth="1"/>
    <col min="15625" max="15625" width="14" customWidth="1"/>
    <col min="15626" max="15626" width="13.54296875" customWidth="1"/>
    <col min="15627" max="15627" width="12.26953125" customWidth="1"/>
    <col min="15628" max="15628" width="12.1796875" customWidth="1"/>
    <col min="15629" max="15629" width="12.26953125" bestFit="1" customWidth="1"/>
    <col min="15635" max="15635" width="10.54296875" bestFit="1" customWidth="1"/>
    <col min="15636" max="15636" width="16.7265625" customWidth="1"/>
    <col min="15637" max="15637" width="27.7265625" customWidth="1"/>
    <col min="15638" max="15638" width="26" bestFit="1" customWidth="1"/>
    <col min="15878" max="15878" width="21.453125" customWidth="1"/>
    <col min="15879" max="15879" width="16.453125" customWidth="1"/>
    <col min="15880" max="15880" width="17.453125" customWidth="1"/>
    <col min="15881" max="15881" width="14" customWidth="1"/>
    <col min="15882" max="15882" width="13.54296875" customWidth="1"/>
    <col min="15883" max="15883" width="12.26953125" customWidth="1"/>
    <col min="15884" max="15884" width="12.1796875" customWidth="1"/>
    <col min="15885" max="15885" width="12.26953125" bestFit="1" customWidth="1"/>
    <col min="15891" max="15891" width="10.54296875" bestFit="1" customWidth="1"/>
    <col min="15892" max="15892" width="16.7265625" customWidth="1"/>
    <col min="15893" max="15893" width="27.7265625" customWidth="1"/>
    <col min="15894" max="15894" width="26" bestFit="1" customWidth="1"/>
    <col min="16134" max="16134" width="21.453125" customWidth="1"/>
    <col min="16135" max="16135" width="16.453125" customWidth="1"/>
    <col min="16136" max="16136" width="17.453125" customWidth="1"/>
    <col min="16137" max="16137" width="14" customWidth="1"/>
    <col min="16138" max="16138" width="13.54296875" customWidth="1"/>
    <col min="16139" max="16139" width="12.26953125" customWidth="1"/>
    <col min="16140" max="16140" width="12.1796875" customWidth="1"/>
    <col min="16141" max="16141" width="12.26953125" bestFit="1" customWidth="1"/>
    <col min="16147" max="16147" width="10.54296875" bestFit="1" customWidth="1"/>
    <col min="16148" max="16148" width="16.7265625" customWidth="1"/>
    <col min="16149" max="16149" width="27.7265625" customWidth="1"/>
    <col min="16150" max="16150" width="26" bestFit="1" customWidth="1"/>
  </cols>
  <sheetData>
    <row r="1" spans="1:13">
      <c r="A1" s="283" t="s">
        <v>0</v>
      </c>
      <c r="B1" s="284"/>
      <c r="C1" s="284"/>
      <c r="D1" s="284"/>
      <c r="E1" s="284"/>
      <c r="F1" s="285"/>
      <c r="G1" s="149"/>
      <c r="H1" s="155"/>
      <c r="L1"/>
      <c r="M1"/>
    </row>
    <row r="2" spans="1:13">
      <c r="A2" s="104"/>
      <c r="B2" s="54"/>
      <c r="C2" s="54"/>
      <c r="D2" s="286" t="s">
        <v>1</v>
      </c>
      <c r="E2" s="286"/>
      <c r="F2" s="286"/>
      <c r="G2" s="149"/>
      <c r="H2" s="155"/>
      <c r="L2"/>
      <c r="M2"/>
    </row>
    <row r="3" spans="1:13" ht="15" thickBot="1">
      <c r="A3" s="105" t="s">
        <v>2</v>
      </c>
      <c r="B3" s="2" t="s">
        <v>3</v>
      </c>
      <c r="C3" s="3" t="s">
        <v>4</v>
      </c>
      <c r="D3" s="4" t="s">
        <v>5</v>
      </c>
      <c r="E3" s="5" t="s">
        <v>6</v>
      </c>
      <c r="F3" s="3" t="s">
        <v>7</v>
      </c>
      <c r="G3" s="175"/>
      <c r="H3" s="175" t="s">
        <v>86</v>
      </c>
      <c r="I3" s="176" t="s">
        <v>87</v>
      </c>
      <c r="L3"/>
      <c r="M3"/>
    </row>
    <row r="4" spans="1:13" ht="15" thickBot="1">
      <c r="A4" s="200" t="s">
        <v>9</v>
      </c>
      <c r="B4" s="113">
        <v>1242608.77</v>
      </c>
      <c r="C4" s="113">
        <v>358856.36</v>
      </c>
      <c r="D4" s="112">
        <v>26880</v>
      </c>
      <c r="E4" s="112">
        <v>3579</v>
      </c>
      <c r="F4" s="170">
        <f>D4+E4</f>
        <v>30459</v>
      </c>
      <c r="G4" s="168"/>
      <c r="H4" s="177">
        <f>F4-G4</f>
        <v>30459</v>
      </c>
      <c r="I4" s="178">
        <f>B4/F4/3</f>
        <v>13.598703940816618</v>
      </c>
      <c r="L4"/>
      <c r="M4"/>
    </row>
    <row r="5" spans="1:13" ht="15" thickBot="1">
      <c r="A5" s="200" t="s">
        <v>11</v>
      </c>
      <c r="B5" s="118">
        <v>3062755.86</v>
      </c>
      <c r="C5" s="145">
        <v>2614322.66</v>
      </c>
      <c r="D5" s="115">
        <v>109560</v>
      </c>
      <c r="E5" s="115">
        <v>11439</v>
      </c>
      <c r="F5" s="170">
        <f>D5+E5</f>
        <v>120999</v>
      </c>
      <c r="G5" s="168"/>
      <c r="H5" s="177">
        <f t="shared" ref="H5:H61" si="0">F5-G5</f>
        <v>120999</v>
      </c>
      <c r="I5" s="178">
        <f t="shared" ref="I5:I60" si="1">B5/F5/3</f>
        <v>8.4374136976338647</v>
      </c>
      <c r="L5"/>
      <c r="M5"/>
    </row>
    <row r="6" spans="1:13" ht="15" thickBot="1">
      <c r="A6" s="200" t="s">
        <v>13</v>
      </c>
      <c r="B6" s="114">
        <v>1790066</v>
      </c>
      <c r="C6" s="115">
        <v>2107860</v>
      </c>
      <c r="D6" s="115">
        <v>85822</v>
      </c>
      <c r="E6" s="115">
        <v>965</v>
      </c>
      <c r="F6" s="170">
        <f>D6+E6</f>
        <v>86787</v>
      </c>
      <c r="G6" s="168"/>
      <c r="H6" s="177">
        <f t="shared" si="0"/>
        <v>86787</v>
      </c>
      <c r="I6" s="178">
        <f t="shared" si="1"/>
        <v>6.8753231090677938</v>
      </c>
      <c r="L6"/>
      <c r="M6"/>
    </row>
    <row r="7" spans="1:13" ht="16.5" customHeight="1" thickBot="1">
      <c r="A7" s="200" t="s">
        <v>82</v>
      </c>
      <c r="B7" s="114">
        <v>1387627.11</v>
      </c>
      <c r="C7" s="113">
        <v>1290594.8999999999</v>
      </c>
      <c r="D7" s="115">
        <v>31004</v>
      </c>
      <c r="E7" s="116">
        <v>737</v>
      </c>
      <c r="F7" s="170">
        <f>D7+E7</f>
        <v>31741</v>
      </c>
      <c r="G7" s="168"/>
      <c r="H7" s="177">
        <f t="shared" si="0"/>
        <v>31741</v>
      </c>
      <c r="I7" s="178">
        <f t="shared" si="1"/>
        <v>14.572394379509154</v>
      </c>
      <c r="L7"/>
      <c r="M7"/>
    </row>
    <row r="8" spans="1:13" ht="15" thickBot="1">
      <c r="A8" s="200" t="s">
        <v>16</v>
      </c>
      <c r="B8" s="114">
        <v>3251</v>
      </c>
      <c r="C8" s="114">
        <v>1620</v>
      </c>
      <c r="D8" s="117">
        <v>376</v>
      </c>
      <c r="E8" s="117">
        <v>22</v>
      </c>
      <c r="F8" s="170">
        <f>D8+E8</f>
        <v>398</v>
      </c>
      <c r="G8" s="168"/>
      <c r="H8" s="177">
        <f t="shared" si="0"/>
        <v>398</v>
      </c>
      <c r="I8" s="178">
        <f t="shared" si="1"/>
        <v>2.7227805695142382</v>
      </c>
      <c r="L8"/>
      <c r="M8"/>
    </row>
    <row r="9" spans="1:13" ht="15" thickBot="1">
      <c r="A9" s="200" t="s">
        <v>18</v>
      </c>
      <c r="B9" s="114">
        <v>2500</v>
      </c>
      <c r="C9" s="115">
        <v>1530</v>
      </c>
      <c r="D9" s="116">
        <v>220</v>
      </c>
      <c r="E9" s="116">
        <v>0</v>
      </c>
      <c r="F9" s="170">
        <f t="shared" ref="F9:F65" si="2">D9+E9</f>
        <v>220</v>
      </c>
      <c r="G9" s="168"/>
      <c r="H9" s="177">
        <f t="shared" si="0"/>
        <v>220</v>
      </c>
      <c r="I9" s="178">
        <f t="shared" si="1"/>
        <v>3.7878787878787876</v>
      </c>
      <c r="L9"/>
      <c r="M9"/>
    </row>
    <row r="10" spans="1:13" ht="15.75" customHeight="1" thickBot="1">
      <c r="A10" s="201" t="s">
        <v>19</v>
      </c>
      <c r="B10" s="118">
        <v>1105.93</v>
      </c>
      <c r="C10" s="114">
        <v>1005.8</v>
      </c>
      <c r="D10" s="116">
        <v>29</v>
      </c>
      <c r="E10" s="116">
        <v>0</v>
      </c>
      <c r="F10" s="170">
        <f t="shared" si="2"/>
        <v>29</v>
      </c>
      <c r="G10" s="168"/>
      <c r="H10" s="177">
        <f t="shared" si="0"/>
        <v>29</v>
      </c>
      <c r="I10" s="178">
        <f>B10/F10/3</f>
        <v>12.71183908045977</v>
      </c>
      <c r="L10"/>
      <c r="M10"/>
    </row>
    <row r="11" spans="1:13" ht="15" thickBot="1">
      <c r="A11" s="56" t="s">
        <v>22</v>
      </c>
      <c r="B11" s="57"/>
      <c r="C11" s="58"/>
      <c r="D11" s="59"/>
      <c r="E11" s="59"/>
      <c r="F11" s="170">
        <f t="shared" si="2"/>
        <v>0</v>
      </c>
      <c r="G11" s="169"/>
      <c r="H11" s="177">
        <f t="shared" si="0"/>
        <v>0</v>
      </c>
      <c r="I11" s="178"/>
      <c r="L11"/>
      <c r="M11"/>
    </row>
    <row r="12" spans="1:13" ht="15" thickBot="1">
      <c r="A12" s="200" t="s">
        <v>23</v>
      </c>
      <c r="B12" s="118">
        <v>344136</v>
      </c>
      <c r="C12" s="113">
        <v>117149.62</v>
      </c>
      <c r="D12" s="117">
        <v>8498</v>
      </c>
      <c r="E12" s="116">
        <v>0</v>
      </c>
      <c r="F12" s="170">
        <f t="shared" si="2"/>
        <v>8498</v>
      </c>
      <c r="G12" s="168"/>
      <c r="H12" s="177">
        <f t="shared" si="0"/>
        <v>8498</v>
      </c>
      <c r="I12" s="178">
        <f t="shared" si="1"/>
        <v>13.498705577783008</v>
      </c>
      <c r="L12"/>
      <c r="M12"/>
    </row>
    <row r="13" spans="1:13" ht="15" thickBot="1">
      <c r="A13" s="200" t="s">
        <v>24</v>
      </c>
      <c r="B13" s="118">
        <v>6884.57</v>
      </c>
      <c r="C13" s="115">
        <v>0</v>
      </c>
      <c r="D13" s="116">
        <v>352</v>
      </c>
      <c r="E13" s="116">
        <v>20</v>
      </c>
      <c r="F13" s="170">
        <f t="shared" si="2"/>
        <v>372</v>
      </c>
      <c r="G13" s="168"/>
      <c r="H13" s="177">
        <f t="shared" si="0"/>
        <v>372</v>
      </c>
      <c r="I13" s="178">
        <f t="shared" si="1"/>
        <v>6.1689695340501798</v>
      </c>
      <c r="L13"/>
      <c r="M13"/>
    </row>
    <row r="14" spans="1:13" ht="15" thickBot="1">
      <c r="A14" s="49" t="s">
        <v>25</v>
      </c>
      <c r="B14" s="57"/>
      <c r="C14" s="148"/>
      <c r="D14" s="59"/>
      <c r="E14" s="59"/>
      <c r="F14" s="170">
        <f t="shared" si="2"/>
        <v>0</v>
      </c>
      <c r="G14" s="168"/>
      <c r="H14" s="177">
        <f t="shared" si="0"/>
        <v>0</v>
      </c>
      <c r="I14" s="178"/>
      <c r="L14"/>
      <c r="M14"/>
    </row>
    <row r="15" spans="1:13" ht="15" thickBot="1">
      <c r="A15" s="200" t="s">
        <v>26</v>
      </c>
      <c r="B15" s="115">
        <v>7620.97</v>
      </c>
      <c r="C15" s="115">
        <v>2300</v>
      </c>
      <c r="D15" s="116">
        <v>210</v>
      </c>
      <c r="E15" s="116">
        <v>50</v>
      </c>
      <c r="F15" s="170">
        <f t="shared" si="2"/>
        <v>260</v>
      </c>
      <c r="G15" s="170"/>
      <c r="H15" s="177">
        <f t="shared" si="0"/>
        <v>260</v>
      </c>
      <c r="I15" s="178">
        <f t="shared" si="1"/>
        <v>9.7704743589743597</v>
      </c>
      <c r="L15"/>
      <c r="M15"/>
    </row>
    <row r="16" spans="1:13" ht="15" thickBot="1">
      <c r="A16" s="200" t="s">
        <v>27</v>
      </c>
      <c r="B16" s="115">
        <v>3100</v>
      </c>
      <c r="C16" s="115">
        <v>1550</v>
      </c>
      <c r="D16" s="116">
        <v>310</v>
      </c>
      <c r="E16" s="116">
        <v>0</v>
      </c>
      <c r="F16" s="170">
        <f t="shared" si="2"/>
        <v>310</v>
      </c>
      <c r="G16" s="170"/>
      <c r="H16" s="177">
        <f t="shared" si="0"/>
        <v>310</v>
      </c>
      <c r="I16" s="179">
        <f t="shared" si="1"/>
        <v>3.3333333333333335</v>
      </c>
      <c r="L16"/>
      <c r="M16"/>
    </row>
    <row r="17" spans="1:13" ht="15" thickBot="1">
      <c r="A17" s="200" t="s">
        <v>66</v>
      </c>
      <c r="B17" s="113">
        <v>952.29</v>
      </c>
      <c r="C17" s="115">
        <v>0</v>
      </c>
      <c r="D17" s="116">
        <v>27</v>
      </c>
      <c r="E17" s="116"/>
      <c r="F17" s="170">
        <f t="shared" si="2"/>
        <v>27</v>
      </c>
      <c r="G17" s="170"/>
      <c r="H17" s="177">
        <f t="shared" si="0"/>
        <v>27</v>
      </c>
      <c r="I17" s="178">
        <f t="shared" si="1"/>
        <v>11.756666666666666</v>
      </c>
      <c r="L17"/>
      <c r="M17"/>
    </row>
    <row r="18" spans="1:13" ht="15" thickBot="1">
      <c r="A18" s="200" t="s">
        <v>28</v>
      </c>
      <c r="B18" s="114">
        <v>29840.080000000002</v>
      </c>
      <c r="C18" s="189" t="s">
        <v>92</v>
      </c>
      <c r="D18" s="116">
        <v>840</v>
      </c>
      <c r="E18" s="116">
        <v>49</v>
      </c>
      <c r="F18" s="170">
        <f t="shared" si="2"/>
        <v>889</v>
      </c>
      <c r="G18" s="170"/>
      <c r="H18" s="177">
        <f t="shared" si="0"/>
        <v>889</v>
      </c>
      <c r="I18" s="178">
        <f t="shared" si="1"/>
        <v>11.188631421072367</v>
      </c>
      <c r="L18"/>
      <c r="M18"/>
    </row>
    <row r="19" spans="1:13" ht="15" thickBot="1">
      <c r="A19" s="200" t="s">
        <v>29</v>
      </c>
      <c r="B19" s="118">
        <v>6254.99</v>
      </c>
      <c r="C19" s="113">
        <v>0</v>
      </c>
      <c r="D19" s="116">
        <v>316</v>
      </c>
      <c r="E19" s="116">
        <v>0</v>
      </c>
      <c r="F19" s="170">
        <f t="shared" si="2"/>
        <v>316</v>
      </c>
      <c r="G19" s="170"/>
      <c r="H19" s="177">
        <f t="shared" si="0"/>
        <v>316</v>
      </c>
      <c r="I19" s="178">
        <f t="shared" si="1"/>
        <v>6.598090717299578</v>
      </c>
      <c r="L19"/>
      <c r="M19"/>
    </row>
    <row r="20" spans="1:13" ht="15" thickBot="1">
      <c r="A20" s="194" t="s">
        <v>30</v>
      </c>
      <c r="B20" s="186"/>
      <c r="C20" s="113"/>
      <c r="D20" s="188"/>
      <c r="E20" s="188"/>
      <c r="F20" s="191">
        <f t="shared" si="2"/>
        <v>0</v>
      </c>
      <c r="G20" s="170"/>
      <c r="H20" s="177">
        <f t="shared" si="0"/>
        <v>0</v>
      </c>
      <c r="I20" s="178"/>
      <c r="L20"/>
      <c r="M20"/>
    </row>
    <row r="21" spans="1:13" ht="15" thickBot="1">
      <c r="A21" s="200" t="s">
        <v>31</v>
      </c>
      <c r="B21" s="114">
        <v>813.55</v>
      </c>
      <c r="C21" s="115">
        <v>0</v>
      </c>
      <c r="D21" s="116">
        <v>24</v>
      </c>
      <c r="E21" s="116">
        <v>0</v>
      </c>
      <c r="F21" s="170">
        <f t="shared" si="2"/>
        <v>24</v>
      </c>
      <c r="G21" s="170"/>
      <c r="H21" s="177">
        <f t="shared" si="0"/>
        <v>24</v>
      </c>
      <c r="I21" s="178">
        <f t="shared" si="1"/>
        <v>11.299305555555556</v>
      </c>
      <c r="L21"/>
      <c r="M21"/>
    </row>
    <row r="22" spans="1:13" ht="15" thickBot="1">
      <c r="A22" s="200" t="s">
        <v>32</v>
      </c>
      <c r="B22" s="114">
        <v>24730</v>
      </c>
      <c r="C22" s="113">
        <v>5066</v>
      </c>
      <c r="D22" s="116">
        <v>1219</v>
      </c>
      <c r="E22" s="116">
        <v>0</v>
      </c>
      <c r="F22" s="170">
        <f t="shared" si="2"/>
        <v>1219</v>
      </c>
      <c r="G22" s="170"/>
      <c r="H22" s="177">
        <f t="shared" si="0"/>
        <v>1219</v>
      </c>
      <c r="I22" s="179">
        <f t="shared" si="1"/>
        <v>6.7623735302160242</v>
      </c>
      <c r="L22"/>
      <c r="M22"/>
    </row>
    <row r="23" spans="1:13" ht="15" thickBot="1">
      <c r="A23" s="200" t="s">
        <v>33</v>
      </c>
      <c r="B23" s="114">
        <v>11910</v>
      </c>
      <c r="C23" s="115"/>
      <c r="D23" s="116">
        <v>759</v>
      </c>
      <c r="E23" s="116">
        <v>3</v>
      </c>
      <c r="F23" s="170">
        <f t="shared" si="2"/>
        <v>762</v>
      </c>
      <c r="G23" s="170"/>
      <c r="H23" s="177">
        <f t="shared" si="0"/>
        <v>762</v>
      </c>
      <c r="I23" s="178">
        <f t="shared" si="1"/>
        <v>5.2099737532808401</v>
      </c>
      <c r="L23"/>
      <c r="M23"/>
    </row>
    <row r="24" spans="1:13" ht="15" thickBot="1">
      <c r="A24" s="200" t="s">
        <v>34</v>
      </c>
      <c r="B24" s="114">
        <v>18351</v>
      </c>
      <c r="C24" s="115">
        <v>7000</v>
      </c>
      <c r="D24" s="116">
        <v>457</v>
      </c>
      <c r="E24" s="116">
        <v>3</v>
      </c>
      <c r="F24" s="170">
        <f t="shared" si="2"/>
        <v>460</v>
      </c>
      <c r="G24" s="170"/>
      <c r="H24" s="177">
        <f t="shared" si="0"/>
        <v>460</v>
      </c>
      <c r="I24" s="178">
        <f>B24/F24/3</f>
        <v>13.297826086956521</v>
      </c>
      <c r="L24"/>
      <c r="M24"/>
    </row>
    <row r="25" spans="1:13" ht="15" thickBot="1">
      <c r="A25" s="200" t="s">
        <v>35</v>
      </c>
      <c r="B25" s="114">
        <v>3020</v>
      </c>
      <c r="C25" s="115">
        <v>0</v>
      </c>
      <c r="D25" s="116">
        <v>215</v>
      </c>
      <c r="E25" s="116">
        <v>5</v>
      </c>
      <c r="F25" s="170">
        <f t="shared" si="2"/>
        <v>220</v>
      </c>
      <c r="G25" s="170"/>
      <c r="H25" s="177">
        <f t="shared" si="0"/>
        <v>220</v>
      </c>
      <c r="I25" s="178">
        <f>B25/F25/3</f>
        <v>4.5757575757575752</v>
      </c>
      <c r="L25"/>
      <c r="M25"/>
    </row>
    <row r="26" spans="1:13" ht="15" thickBot="1">
      <c r="A26" s="200" t="s">
        <v>85</v>
      </c>
      <c r="B26" s="114">
        <v>8300</v>
      </c>
      <c r="C26" s="115">
        <v>1000</v>
      </c>
      <c r="D26" s="116">
        <v>190</v>
      </c>
      <c r="E26" s="116">
        <v>0</v>
      </c>
      <c r="F26" s="170">
        <f t="shared" si="2"/>
        <v>190</v>
      </c>
      <c r="G26" s="170"/>
      <c r="H26" s="177">
        <f t="shared" si="0"/>
        <v>190</v>
      </c>
      <c r="I26" s="178">
        <f t="shared" si="1"/>
        <v>14.56140350877193</v>
      </c>
      <c r="L26"/>
      <c r="M26"/>
    </row>
    <row r="27" spans="1:13" ht="15" thickBot="1">
      <c r="A27" s="200" t="s">
        <v>36</v>
      </c>
      <c r="B27" s="114">
        <v>92983</v>
      </c>
      <c r="C27" s="115">
        <v>89802.9</v>
      </c>
      <c r="D27" s="116">
        <v>2670</v>
      </c>
      <c r="E27" s="116">
        <v>90</v>
      </c>
      <c r="F27" s="170">
        <f t="shared" si="2"/>
        <v>2760</v>
      </c>
      <c r="G27" s="170"/>
      <c r="H27" s="177">
        <f t="shared" si="0"/>
        <v>2760</v>
      </c>
      <c r="I27" s="180">
        <f t="shared" si="1"/>
        <v>11.229830917874397</v>
      </c>
      <c r="L27"/>
      <c r="M27"/>
    </row>
    <row r="28" spans="1:13" ht="15" thickBot="1">
      <c r="A28" s="199" t="s">
        <v>37</v>
      </c>
      <c r="B28" s="114">
        <v>19992</v>
      </c>
      <c r="C28" s="146">
        <v>5500</v>
      </c>
      <c r="D28" s="116">
        <v>705</v>
      </c>
      <c r="E28" s="116">
        <v>0</v>
      </c>
      <c r="F28" s="170">
        <f t="shared" si="2"/>
        <v>705</v>
      </c>
      <c r="G28" s="169"/>
      <c r="H28" s="177">
        <f t="shared" si="0"/>
        <v>705</v>
      </c>
      <c r="I28" s="179">
        <f t="shared" si="1"/>
        <v>9.4524822695035464</v>
      </c>
      <c r="L28"/>
      <c r="M28"/>
    </row>
    <row r="29" spans="1:13" ht="15" thickBot="1">
      <c r="A29" s="199" t="s">
        <v>38</v>
      </c>
      <c r="B29" s="118">
        <v>2300</v>
      </c>
      <c r="C29" s="115">
        <v>5000</v>
      </c>
      <c r="D29" s="116">
        <v>300</v>
      </c>
      <c r="E29" s="116">
        <v>3</v>
      </c>
      <c r="F29" s="170">
        <f t="shared" si="2"/>
        <v>303</v>
      </c>
      <c r="G29" s="169"/>
      <c r="H29" s="177">
        <f t="shared" si="0"/>
        <v>303</v>
      </c>
      <c r="I29" s="178">
        <f t="shared" si="1"/>
        <v>2.5302530253025304</v>
      </c>
      <c r="L29"/>
      <c r="M29"/>
    </row>
    <row r="30" spans="1:13" ht="15" thickBot="1">
      <c r="A30" s="200" t="s">
        <v>39</v>
      </c>
      <c r="B30" s="118">
        <v>5605</v>
      </c>
      <c r="C30" s="115">
        <v>300</v>
      </c>
      <c r="D30" s="116">
        <v>80</v>
      </c>
      <c r="E30" s="116">
        <v>45</v>
      </c>
      <c r="F30" s="170">
        <f t="shared" si="2"/>
        <v>125</v>
      </c>
      <c r="G30" s="169"/>
      <c r="H30" s="177">
        <f t="shared" si="0"/>
        <v>125</v>
      </c>
      <c r="I30" s="178">
        <f>B30/F30/3</f>
        <v>14.946666666666667</v>
      </c>
      <c r="K30" s="16"/>
      <c r="L30"/>
      <c r="M30"/>
    </row>
    <row r="31" spans="1:13" ht="15" thickBot="1">
      <c r="A31" s="200" t="s">
        <v>40</v>
      </c>
      <c r="B31" s="114">
        <v>6090</v>
      </c>
      <c r="C31" s="115">
        <v>0</v>
      </c>
      <c r="D31" s="116">
        <v>322</v>
      </c>
      <c r="E31" s="116"/>
      <c r="F31" s="170">
        <f t="shared" si="2"/>
        <v>322</v>
      </c>
      <c r="G31" s="169"/>
      <c r="H31" s="177">
        <f t="shared" si="0"/>
        <v>322</v>
      </c>
      <c r="I31" s="178">
        <f>B31/F31/3</f>
        <v>6.304347826086957</v>
      </c>
      <c r="J31" s="21"/>
      <c r="K31" s="17"/>
      <c r="L31"/>
      <c r="M31"/>
    </row>
    <row r="32" spans="1:13" ht="15" thickBot="1">
      <c r="A32" s="200" t="s">
        <v>41</v>
      </c>
      <c r="B32" s="114">
        <v>6320</v>
      </c>
      <c r="C32" s="115">
        <v>2500</v>
      </c>
      <c r="D32" s="116">
        <v>94</v>
      </c>
      <c r="E32" s="116">
        <v>94</v>
      </c>
      <c r="F32" s="170">
        <f t="shared" si="2"/>
        <v>188</v>
      </c>
      <c r="G32" s="169"/>
      <c r="H32" s="177">
        <f t="shared" si="0"/>
        <v>188</v>
      </c>
      <c r="I32" s="178">
        <f t="shared" si="1"/>
        <v>11.205673758865247</v>
      </c>
      <c r="J32" s="21"/>
      <c r="K32" s="17"/>
      <c r="L32"/>
      <c r="M32"/>
    </row>
    <row r="33" spans="1:13" ht="15" thickBot="1">
      <c r="A33" s="200" t="s">
        <v>42</v>
      </c>
      <c r="B33" s="114">
        <v>500</v>
      </c>
      <c r="C33" s="115">
        <v>200</v>
      </c>
      <c r="D33" s="116">
        <v>20</v>
      </c>
      <c r="E33" s="116">
        <v>0</v>
      </c>
      <c r="F33" s="170">
        <f t="shared" si="2"/>
        <v>20</v>
      </c>
      <c r="G33" s="169"/>
      <c r="H33" s="177">
        <f t="shared" si="0"/>
        <v>20</v>
      </c>
      <c r="I33" s="178">
        <f t="shared" si="1"/>
        <v>8.3333333333333339</v>
      </c>
      <c r="L33"/>
      <c r="M33" s="17"/>
    </row>
    <row r="34" spans="1:13" ht="15" thickBot="1">
      <c r="A34" s="200" t="s">
        <v>75</v>
      </c>
      <c r="B34" s="114">
        <v>32287</v>
      </c>
      <c r="C34" s="115">
        <v>17007</v>
      </c>
      <c r="D34" s="116">
        <v>1650</v>
      </c>
      <c r="E34" s="116">
        <v>0</v>
      </c>
      <c r="F34" s="170">
        <f t="shared" si="2"/>
        <v>1650</v>
      </c>
      <c r="G34" s="169"/>
      <c r="H34" s="177">
        <f t="shared" si="0"/>
        <v>1650</v>
      </c>
      <c r="I34" s="178">
        <f t="shared" si="1"/>
        <v>6.5226262626262619</v>
      </c>
      <c r="L34"/>
      <c r="M34"/>
    </row>
    <row r="35" spans="1:13" ht="15" thickBot="1">
      <c r="A35" s="200" t="s">
        <v>44</v>
      </c>
      <c r="B35" s="113">
        <v>7365</v>
      </c>
      <c r="C35" s="113">
        <v>0</v>
      </c>
      <c r="D35" s="116">
        <v>163</v>
      </c>
      <c r="E35" s="116">
        <v>0</v>
      </c>
      <c r="F35" s="170">
        <f t="shared" si="2"/>
        <v>163</v>
      </c>
      <c r="G35" s="169"/>
      <c r="H35" s="177">
        <f t="shared" si="0"/>
        <v>163</v>
      </c>
      <c r="I35" s="178">
        <f t="shared" si="1"/>
        <v>15.061349693251534</v>
      </c>
      <c r="L35"/>
      <c r="M35"/>
    </row>
    <row r="36" spans="1:13" ht="15" thickBot="1">
      <c r="A36" s="200" t="s">
        <v>45</v>
      </c>
      <c r="B36" s="114">
        <v>3690</v>
      </c>
      <c r="C36" s="115">
        <v>890.98</v>
      </c>
      <c r="D36" s="116">
        <v>121</v>
      </c>
      <c r="E36" s="116">
        <v>0</v>
      </c>
      <c r="F36" s="170">
        <f t="shared" si="2"/>
        <v>121</v>
      </c>
      <c r="G36" s="169"/>
      <c r="H36" s="177">
        <f t="shared" si="0"/>
        <v>121</v>
      </c>
      <c r="I36" s="178">
        <f t="shared" si="1"/>
        <v>10.165289256198347</v>
      </c>
      <c r="L36"/>
      <c r="M36"/>
    </row>
    <row r="37" spans="1:13" ht="15" thickBot="1">
      <c r="A37" s="200" t="s">
        <v>76</v>
      </c>
      <c r="B37" s="114">
        <v>11136</v>
      </c>
      <c r="C37" s="115">
        <v>1880</v>
      </c>
      <c r="D37" s="116">
        <v>466</v>
      </c>
      <c r="E37" s="116">
        <v>23</v>
      </c>
      <c r="F37" s="170">
        <f t="shared" si="2"/>
        <v>489</v>
      </c>
      <c r="G37" s="169"/>
      <c r="H37" s="177">
        <f t="shared" si="0"/>
        <v>489</v>
      </c>
      <c r="I37" s="179">
        <f t="shared" si="1"/>
        <v>7.591002044989775</v>
      </c>
      <c r="L37"/>
      <c r="M37"/>
    </row>
    <row r="38" spans="1:13" ht="15" thickBot="1">
      <c r="A38" s="200" t="s">
        <v>47</v>
      </c>
      <c r="B38" s="114">
        <v>43231.87</v>
      </c>
      <c r="C38" s="113">
        <v>23688.76</v>
      </c>
      <c r="D38" s="116">
        <v>1320</v>
      </c>
      <c r="E38" s="116">
        <v>7</v>
      </c>
      <c r="F38" s="170">
        <f t="shared" si="2"/>
        <v>1327</v>
      </c>
      <c r="G38" s="169"/>
      <c r="H38" s="177">
        <f t="shared" si="0"/>
        <v>1327</v>
      </c>
      <c r="I38" s="178">
        <f t="shared" si="1"/>
        <v>10.859550364230094</v>
      </c>
      <c r="L38"/>
      <c r="M38"/>
    </row>
    <row r="39" spans="1:13" ht="15" thickBot="1">
      <c r="A39" s="203" t="s">
        <v>48</v>
      </c>
      <c r="B39" s="118">
        <v>4194</v>
      </c>
      <c r="C39" s="113">
        <v>0</v>
      </c>
      <c r="D39" s="116">
        <v>142</v>
      </c>
      <c r="E39" s="116">
        <v>1</v>
      </c>
      <c r="F39" s="170">
        <f t="shared" si="2"/>
        <v>143</v>
      </c>
      <c r="G39" s="169"/>
      <c r="H39" s="177">
        <f t="shared" si="0"/>
        <v>143</v>
      </c>
      <c r="I39" s="178">
        <f t="shared" si="1"/>
        <v>9.7762237762237767</v>
      </c>
      <c r="L39"/>
      <c r="M39"/>
    </row>
    <row r="40" spans="1:13" ht="15" thickBot="1">
      <c r="A40" s="200" t="s">
        <v>49</v>
      </c>
      <c r="B40" s="118">
        <v>46727.12</v>
      </c>
      <c r="C40" s="113">
        <v>51443.57</v>
      </c>
      <c r="D40" s="116">
        <v>1945</v>
      </c>
      <c r="E40" s="116">
        <v>18</v>
      </c>
      <c r="F40" s="170">
        <f t="shared" si="2"/>
        <v>1963</v>
      </c>
      <c r="G40" s="169"/>
      <c r="H40" s="177">
        <f t="shared" si="0"/>
        <v>1963</v>
      </c>
      <c r="I40" s="178">
        <f t="shared" si="1"/>
        <v>7.9346442519952456</v>
      </c>
      <c r="L40"/>
      <c r="M40"/>
    </row>
    <row r="41" spans="1:13" ht="15" thickBot="1">
      <c r="A41" s="200" t="s">
        <v>50</v>
      </c>
      <c r="B41" s="118">
        <v>10827</v>
      </c>
      <c r="C41" s="113">
        <v>350</v>
      </c>
      <c r="D41" s="116">
        <v>309</v>
      </c>
      <c r="E41" s="116">
        <v>0</v>
      </c>
      <c r="F41" s="170">
        <f t="shared" si="2"/>
        <v>309</v>
      </c>
      <c r="G41" s="169"/>
      <c r="H41" s="177">
        <f t="shared" si="0"/>
        <v>309</v>
      </c>
      <c r="I41" s="180">
        <f t="shared" si="1"/>
        <v>11.679611650485436</v>
      </c>
      <c r="L41"/>
      <c r="M41"/>
    </row>
    <row r="42" spans="1:13" ht="15" thickBot="1">
      <c r="A42" s="200" t="s">
        <v>51</v>
      </c>
      <c r="B42" s="127">
        <v>1520</v>
      </c>
      <c r="C42" s="115">
        <v>0</v>
      </c>
      <c r="D42" s="116">
        <v>175</v>
      </c>
      <c r="E42" s="116">
        <v>10</v>
      </c>
      <c r="F42" s="170">
        <f t="shared" si="2"/>
        <v>185</v>
      </c>
      <c r="G42" s="169"/>
      <c r="H42" s="177">
        <f t="shared" si="0"/>
        <v>185</v>
      </c>
      <c r="I42" s="178">
        <f t="shared" si="1"/>
        <v>2.7387387387387387</v>
      </c>
      <c r="L42"/>
      <c r="M42"/>
    </row>
    <row r="43" spans="1:13" ht="15" thickBot="1">
      <c r="A43" s="200" t="s">
        <v>52</v>
      </c>
      <c r="B43" s="118">
        <v>4900</v>
      </c>
      <c r="C43" s="113">
        <v>0</v>
      </c>
      <c r="D43" s="116">
        <v>120</v>
      </c>
      <c r="E43" s="116">
        <v>15</v>
      </c>
      <c r="F43" s="170">
        <f t="shared" si="2"/>
        <v>135</v>
      </c>
      <c r="G43" s="169"/>
      <c r="H43" s="177">
        <f t="shared" si="0"/>
        <v>135</v>
      </c>
      <c r="I43" s="178">
        <f t="shared" si="1"/>
        <v>12.098765432098766</v>
      </c>
      <c r="L43"/>
      <c r="M43"/>
    </row>
    <row r="44" spans="1:13" ht="15" thickBot="1">
      <c r="A44" s="199" t="s">
        <v>53</v>
      </c>
      <c r="B44" s="120">
        <v>25360.16</v>
      </c>
      <c r="C44" s="115">
        <v>25685.61</v>
      </c>
      <c r="D44" s="121">
        <v>1995</v>
      </c>
      <c r="E44" s="121">
        <v>0</v>
      </c>
      <c r="F44" s="170">
        <f t="shared" si="2"/>
        <v>1995</v>
      </c>
      <c r="G44" s="169"/>
      <c r="H44" s="177">
        <f t="shared" si="0"/>
        <v>1995</v>
      </c>
      <c r="I44" s="178">
        <f t="shared" si="1"/>
        <v>4.2372865497076022</v>
      </c>
      <c r="L44"/>
      <c r="M44"/>
    </row>
    <row r="45" spans="1:13" ht="15" thickBot="1">
      <c r="A45" s="200" t="s">
        <v>54</v>
      </c>
      <c r="B45" s="114">
        <v>379002</v>
      </c>
      <c r="C45" s="115">
        <v>810646</v>
      </c>
      <c r="D45" s="115">
        <v>11355</v>
      </c>
      <c r="E45" s="116">
        <v>1481</v>
      </c>
      <c r="F45" s="170">
        <f t="shared" si="2"/>
        <v>12836</v>
      </c>
      <c r="G45" s="169"/>
      <c r="H45" s="177">
        <f t="shared" si="0"/>
        <v>12836</v>
      </c>
      <c r="I45" s="178">
        <f>B45/F45/3</f>
        <v>9.8421626674976626</v>
      </c>
      <c r="L45"/>
      <c r="M45"/>
    </row>
    <row r="46" spans="1:13" ht="15" thickBot="1">
      <c r="A46" s="200" t="s">
        <v>55</v>
      </c>
      <c r="B46" s="114">
        <v>8580</v>
      </c>
      <c r="C46" s="113">
        <v>0</v>
      </c>
      <c r="D46" s="116">
        <v>91</v>
      </c>
      <c r="E46" s="116">
        <v>0</v>
      </c>
      <c r="F46" s="170">
        <f t="shared" si="2"/>
        <v>91</v>
      </c>
      <c r="G46" s="169"/>
      <c r="H46" s="177">
        <f t="shared" si="0"/>
        <v>91</v>
      </c>
      <c r="I46" s="178">
        <f>B46/F46/3</f>
        <v>31.428571428571431</v>
      </c>
      <c r="L46"/>
      <c r="M46"/>
    </row>
    <row r="47" spans="1:13" ht="15" thickBot="1">
      <c r="A47" s="199" t="s">
        <v>61</v>
      </c>
      <c r="B47" s="114">
        <v>2970</v>
      </c>
      <c r="C47" s="114">
        <v>0</v>
      </c>
      <c r="D47" s="117">
        <v>41</v>
      </c>
      <c r="E47" s="117">
        <v>7</v>
      </c>
      <c r="F47" s="170">
        <f t="shared" si="2"/>
        <v>48</v>
      </c>
      <c r="G47" s="169"/>
      <c r="H47" s="177">
        <f t="shared" si="0"/>
        <v>48</v>
      </c>
      <c r="I47" s="178">
        <f>B47/F47/3</f>
        <v>20.625</v>
      </c>
      <c r="L47"/>
      <c r="M47"/>
    </row>
    <row r="48" spans="1:13" ht="15" thickBot="1">
      <c r="A48" s="89" t="s">
        <v>68</v>
      </c>
      <c r="B48" s="114"/>
      <c r="C48" s="115"/>
      <c r="D48" s="116"/>
      <c r="E48" s="116"/>
      <c r="F48" s="170">
        <f t="shared" si="2"/>
        <v>0</v>
      </c>
      <c r="G48" s="169"/>
      <c r="H48" s="177">
        <f t="shared" si="0"/>
        <v>0</v>
      </c>
      <c r="I48" s="178"/>
      <c r="L48"/>
      <c r="M48"/>
    </row>
    <row r="49" spans="1:13" ht="15" thickBot="1">
      <c r="A49" s="194" t="s">
        <v>56</v>
      </c>
      <c r="B49" s="192"/>
      <c r="C49" s="197"/>
      <c r="D49" s="198"/>
      <c r="E49" s="193"/>
      <c r="F49" s="191">
        <f t="shared" si="2"/>
        <v>0</v>
      </c>
      <c r="G49" s="170"/>
      <c r="H49" s="177">
        <f t="shared" si="0"/>
        <v>0</v>
      </c>
      <c r="I49" s="178"/>
      <c r="L49"/>
      <c r="M49"/>
    </row>
    <row r="50" spans="1:13" ht="15" thickBot="1">
      <c r="A50" s="204" t="s">
        <v>79</v>
      </c>
      <c r="B50" s="122">
        <v>8766.4500000000007</v>
      </c>
      <c r="C50" s="147">
        <v>630</v>
      </c>
      <c r="D50" s="123">
        <v>345</v>
      </c>
      <c r="E50" s="124">
        <v>0</v>
      </c>
      <c r="F50" s="170">
        <f t="shared" si="2"/>
        <v>345</v>
      </c>
      <c r="G50" s="169"/>
      <c r="H50" s="177">
        <f t="shared" si="0"/>
        <v>345</v>
      </c>
      <c r="I50" s="178">
        <f t="shared" si="1"/>
        <v>8.4700000000000006</v>
      </c>
      <c r="L50"/>
      <c r="M50"/>
    </row>
    <row r="51" spans="1:13" ht="15" thickBot="1">
      <c r="A51" s="195" t="s">
        <v>58</v>
      </c>
      <c r="B51" s="187"/>
      <c r="C51" s="187"/>
      <c r="D51" s="196"/>
      <c r="E51" s="196"/>
      <c r="F51" s="191">
        <f t="shared" si="2"/>
        <v>0</v>
      </c>
      <c r="G51" s="169"/>
      <c r="H51" s="177">
        <f t="shared" si="0"/>
        <v>0</v>
      </c>
      <c r="I51" s="178"/>
      <c r="L51"/>
      <c r="M51"/>
    </row>
    <row r="52" spans="1:13" s="108" customFormat="1" ht="15" thickBot="1">
      <c r="A52" s="200" t="s">
        <v>59</v>
      </c>
      <c r="B52" s="113">
        <v>199613.7</v>
      </c>
      <c r="C52" s="113">
        <v>107133.99</v>
      </c>
      <c r="D52" s="117">
        <v>4992</v>
      </c>
      <c r="E52" s="117">
        <v>286</v>
      </c>
      <c r="F52" s="170">
        <f t="shared" si="2"/>
        <v>5278</v>
      </c>
      <c r="G52" s="183"/>
      <c r="H52" s="177">
        <f t="shared" si="0"/>
        <v>5278</v>
      </c>
      <c r="I52" s="178">
        <f t="shared" si="1"/>
        <v>12.606650246305421</v>
      </c>
      <c r="J52"/>
    </row>
    <row r="53" spans="1:13" ht="15" thickBot="1">
      <c r="A53" s="199" t="s">
        <v>60</v>
      </c>
      <c r="B53" s="118">
        <v>28194</v>
      </c>
      <c r="C53" s="115">
        <v>9170</v>
      </c>
      <c r="D53" s="116">
        <v>987</v>
      </c>
      <c r="E53" s="117">
        <v>0</v>
      </c>
      <c r="F53" s="170">
        <f t="shared" si="2"/>
        <v>987</v>
      </c>
      <c r="G53" s="172"/>
      <c r="H53" s="177">
        <f t="shared" si="0"/>
        <v>987</v>
      </c>
      <c r="I53" s="178">
        <f t="shared" si="1"/>
        <v>9.5217831813576499</v>
      </c>
      <c r="J53" s="108"/>
      <c r="L53"/>
      <c r="M53"/>
    </row>
    <row r="54" spans="1:13" ht="15" thickBot="1">
      <c r="A54" s="199" t="s">
        <v>69</v>
      </c>
      <c r="B54" s="114">
        <v>3559</v>
      </c>
      <c r="C54" s="114">
        <v>43515</v>
      </c>
      <c r="D54" s="117">
        <v>178</v>
      </c>
      <c r="E54" s="116">
        <v>0</v>
      </c>
      <c r="F54" s="170">
        <f t="shared" si="2"/>
        <v>178</v>
      </c>
      <c r="G54" s="172"/>
      <c r="H54" s="177">
        <f t="shared" si="0"/>
        <v>178</v>
      </c>
      <c r="I54" s="178">
        <f t="shared" si="1"/>
        <v>6.6647940074906371</v>
      </c>
      <c r="L54"/>
      <c r="M54"/>
    </row>
    <row r="55" spans="1:13" ht="15" thickBot="1">
      <c r="A55" s="199" t="s">
        <v>74</v>
      </c>
      <c r="B55" s="118">
        <v>1296.7</v>
      </c>
      <c r="C55" s="114">
        <v>100</v>
      </c>
      <c r="D55" s="117">
        <v>91</v>
      </c>
      <c r="E55" s="116">
        <v>0</v>
      </c>
      <c r="F55" s="170">
        <f t="shared" si="2"/>
        <v>91</v>
      </c>
      <c r="G55" s="173"/>
      <c r="H55" s="177">
        <f t="shared" si="0"/>
        <v>91</v>
      </c>
      <c r="I55" s="178">
        <f>B55/F55/3</f>
        <v>4.7498168498168498</v>
      </c>
      <c r="L55"/>
      <c r="M55"/>
    </row>
    <row r="56" spans="1:13" ht="15" thickBot="1">
      <c r="A56" s="199" t="s">
        <v>63</v>
      </c>
      <c r="B56" s="128">
        <v>72000</v>
      </c>
      <c r="C56" s="128">
        <v>20500</v>
      </c>
      <c r="D56" s="128">
        <v>2405</v>
      </c>
      <c r="E56" s="166">
        <v>185</v>
      </c>
      <c r="F56" s="170">
        <f t="shared" si="2"/>
        <v>2590</v>
      </c>
      <c r="G56" s="173"/>
      <c r="H56" s="177">
        <f t="shared" si="0"/>
        <v>2590</v>
      </c>
      <c r="I56" s="178">
        <f t="shared" si="1"/>
        <v>9.2664092664092674</v>
      </c>
      <c r="L56"/>
      <c r="M56"/>
    </row>
    <row r="57" spans="1:13" ht="15" thickBot="1">
      <c r="A57" s="185" t="s">
        <v>72</v>
      </c>
      <c r="B57" s="190"/>
      <c r="C57" s="190"/>
      <c r="D57" s="192"/>
      <c r="E57" s="193"/>
      <c r="F57" s="191">
        <f t="shared" si="2"/>
        <v>0</v>
      </c>
      <c r="G57" s="172"/>
      <c r="H57" s="177">
        <f t="shared" si="0"/>
        <v>0</v>
      </c>
      <c r="I57" s="178"/>
      <c r="L57"/>
      <c r="M57"/>
    </row>
    <row r="58" spans="1:13" ht="15" thickBot="1">
      <c r="A58" s="199" t="s">
        <v>78</v>
      </c>
      <c r="B58" s="114">
        <v>3675</v>
      </c>
      <c r="C58" s="114">
        <v>21330</v>
      </c>
      <c r="D58" s="114">
        <v>470</v>
      </c>
      <c r="E58" s="116">
        <v>20</v>
      </c>
      <c r="F58" s="170">
        <f t="shared" si="2"/>
        <v>490</v>
      </c>
      <c r="G58" s="172"/>
      <c r="H58" s="177">
        <f t="shared" si="0"/>
        <v>490</v>
      </c>
      <c r="I58" s="178">
        <f t="shared" si="1"/>
        <v>2.5</v>
      </c>
      <c r="L58"/>
      <c r="M58"/>
    </row>
    <row r="59" spans="1:13" ht="15" thickBot="1">
      <c r="A59" s="205" t="s">
        <v>73</v>
      </c>
      <c r="B59" s="114">
        <v>210949.61</v>
      </c>
      <c r="C59" s="114">
        <v>227637</v>
      </c>
      <c r="D59" s="114">
        <v>1978</v>
      </c>
      <c r="E59" s="116">
        <v>153</v>
      </c>
      <c r="F59" s="170">
        <f t="shared" si="2"/>
        <v>2131</v>
      </c>
      <c r="G59" s="172"/>
      <c r="H59" s="177">
        <f t="shared" si="0"/>
        <v>2131</v>
      </c>
      <c r="I59" s="180">
        <f t="shared" si="1"/>
        <v>32.996966995150949</v>
      </c>
      <c r="L59"/>
      <c r="M59"/>
    </row>
    <row r="60" spans="1:13" ht="15" thickBot="1">
      <c r="A60" s="205" t="s">
        <v>80</v>
      </c>
      <c r="B60" s="128">
        <v>12864.39</v>
      </c>
      <c r="C60" s="128">
        <v>36335.230000000003</v>
      </c>
      <c r="D60" s="128">
        <v>1012</v>
      </c>
      <c r="E60" s="166">
        <v>0</v>
      </c>
      <c r="F60" s="170">
        <f t="shared" si="2"/>
        <v>1012</v>
      </c>
      <c r="G60" s="172"/>
      <c r="H60" s="177">
        <f t="shared" si="0"/>
        <v>1012</v>
      </c>
      <c r="I60" s="180">
        <f t="shared" si="1"/>
        <v>4.2372826086956517</v>
      </c>
      <c r="L60"/>
      <c r="M60"/>
    </row>
    <row r="61" spans="1:13" ht="15" thickBot="1">
      <c r="A61" s="199" t="s">
        <v>77</v>
      </c>
      <c r="B61" s="114">
        <v>133122</v>
      </c>
      <c r="C61" s="114">
        <v>0</v>
      </c>
      <c r="D61" s="114">
        <v>4257</v>
      </c>
      <c r="E61" s="116">
        <v>312</v>
      </c>
      <c r="F61" s="170">
        <f t="shared" si="2"/>
        <v>4569</v>
      </c>
      <c r="G61" s="172"/>
      <c r="H61" s="177">
        <f t="shared" si="0"/>
        <v>4569</v>
      </c>
      <c r="I61" s="178"/>
      <c r="L61"/>
      <c r="M61"/>
    </row>
    <row r="62" spans="1:13" ht="15" thickBot="1">
      <c r="A62" s="199" t="s">
        <v>83</v>
      </c>
      <c r="B62" s="114">
        <v>6030</v>
      </c>
      <c r="C62" s="114">
        <v>0</v>
      </c>
      <c r="D62" s="202">
        <v>161</v>
      </c>
      <c r="E62" s="116">
        <v>0</v>
      </c>
      <c r="F62" s="170">
        <f t="shared" si="2"/>
        <v>161</v>
      </c>
      <c r="G62" s="174"/>
      <c r="H62" s="177"/>
      <c r="I62" s="178"/>
      <c r="L62"/>
      <c r="M62"/>
    </row>
    <row r="63" spans="1:13" ht="15" thickBot="1">
      <c r="A63" s="199" t="s">
        <v>90</v>
      </c>
      <c r="B63" s="114">
        <v>3600</v>
      </c>
      <c r="C63" s="114">
        <v>100</v>
      </c>
      <c r="D63" s="114">
        <v>80</v>
      </c>
      <c r="E63" s="116">
        <v>0</v>
      </c>
      <c r="F63" s="170">
        <f t="shared" si="2"/>
        <v>80</v>
      </c>
      <c r="G63" s="172"/>
      <c r="H63" s="177"/>
      <c r="I63" s="178"/>
      <c r="L63"/>
      <c r="M63"/>
    </row>
    <row r="64" spans="1:13" ht="15" thickBot="1">
      <c r="A64" s="199" t="s">
        <v>91</v>
      </c>
      <c r="B64" s="114">
        <v>4430</v>
      </c>
      <c r="C64" s="114">
        <v>0</v>
      </c>
      <c r="D64" s="114">
        <v>175</v>
      </c>
      <c r="E64" s="116">
        <v>0</v>
      </c>
      <c r="F64" s="170">
        <v>175</v>
      </c>
      <c r="G64" s="172"/>
      <c r="H64" s="177"/>
      <c r="I64" s="178"/>
      <c r="L64"/>
      <c r="M64"/>
    </row>
    <row r="65" spans="1:13" ht="15" thickBot="1">
      <c r="A65" s="199" t="s">
        <v>64</v>
      </c>
      <c r="B65" s="48">
        <f>SUM(B4:B64)</f>
        <v>9359509.1199999973</v>
      </c>
      <c r="C65" s="48">
        <f>SUM(C4:C64)</f>
        <v>8011201.3800000018</v>
      </c>
      <c r="D65" s="63">
        <f>SUM(D4:D64)</f>
        <v>308523</v>
      </c>
      <c r="E65" s="63">
        <f>SUM(E4:E64)</f>
        <v>19622</v>
      </c>
      <c r="F65" s="170">
        <f t="shared" si="2"/>
        <v>328145</v>
      </c>
      <c r="G65" s="174"/>
      <c r="H65" s="181"/>
      <c r="I65" s="182">
        <f>B54/F54/3</f>
        <v>6.6647940074906371</v>
      </c>
      <c r="L65"/>
      <c r="M65"/>
    </row>
    <row r="66" spans="1:13">
      <c r="A66" s="106" t="s">
        <v>65</v>
      </c>
      <c r="B66" s="24">
        <f>SUM(B8:B64)-B61-B52-B45</f>
        <v>1164713.6799999997</v>
      </c>
      <c r="C66" s="24">
        <f>SUM(C8:C64)</f>
        <v>1639567.46</v>
      </c>
      <c r="D66" s="24">
        <f>SUM(D8:D64)</f>
        <v>55257</v>
      </c>
      <c r="E66" s="24">
        <f>SUM(E8:E64)</f>
        <v>2902</v>
      </c>
      <c r="F66" s="126">
        <f>SUM(F8:F64)-F52-F45-F61</f>
        <v>35476</v>
      </c>
      <c r="G66" s="126"/>
      <c r="H66" s="156"/>
      <c r="L66"/>
      <c r="M66"/>
    </row>
    <row r="67" spans="1:13">
      <c r="A67"/>
      <c r="B67" s="94"/>
      <c r="C67" s="94"/>
      <c r="D67"/>
      <c r="E67"/>
      <c r="F67"/>
      <c r="G67"/>
      <c r="H67"/>
      <c r="L67"/>
      <c r="M67"/>
    </row>
    <row r="68" spans="1:13">
      <c r="A68" s="36"/>
      <c r="B68" s="96"/>
      <c r="C68" s="96"/>
      <c r="D68" s="36"/>
      <c r="E68"/>
      <c r="F68"/>
      <c r="G68"/>
      <c r="H68"/>
      <c r="L68"/>
      <c r="M68"/>
    </row>
    <row r="69" spans="1:13">
      <c r="A69"/>
      <c r="B69" s="94"/>
      <c r="C69" s="94"/>
      <c r="D69"/>
      <c r="E69"/>
      <c r="F69"/>
      <c r="G69"/>
      <c r="H69"/>
      <c r="L69"/>
      <c r="M69"/>
    </row>
    <row r="70" spans="1:13">
      <c r="A70"/>
      <c r="B70" s="94"/>
      <c r="C70" s="94"/>
      <c r="D70"/>
      <c r="E70"/>
      <c r="F70"/>
      <c r="G70"/>
      <c r="H70"/>
      <c r="L70"/>
      <c r="M70"/>
    </row>
    <row r="71" spans="1:13">
      <c r="A71"/>
      <c r="B71" s="94"/>
      <c r="C71" s="94"/>
      <c r="D71"/>
      <c r="E71"/>
      <c r="F71"/>
      <c r="G71"/>
      <c r="H71"/>
      <c r="L71"/>
      <c r="M71"/>
    </row>
    <row r="72" spans="1:13">
      <c r="A72" s="46"/>
      <c r="B72" s="97"/>
      <c r="C72" s="97"/>
      <c r="D72" s="46"/>
      <c r="E72"/>
      <c r="F72"/>
      <c r="G72"/>
      <c r="H72"/>
      <c r="L72"/>
      <c r="M72"/>
    </row>
    <row r="73" spans="1:13">
      <c r="A73"/>
      <c r="B73" s="94"/>
      <c r="C73" s="94"/>
      <c r="D73"/>
      <c r="E73"/>
      <c r="F73"/>
      <c r="G73"/>
      <c r="H73"/>
      <c r="L73"/>
      <c r="M73"/>
    </row>
    <row r="74" spans="1:13">
      <c r="A74"/>
      <c r="B74" s="94"/>
      <c r="C74" s="94"/>
      <c r="D74"/>
      <c r="E74"/>
      <c r="F74"/>
      <c r="G74"/>
      <c r="H74"/>
      <c r="L74"/>
      <c r="M74"/>
    </row>
    <row r="75" spans="1:13">
      <c r="A75"/>
      <c r="B75" s="94"/>
      <c r="C75" s="94"/>
      <c r="D75"/>
      <c r="E75"/>
      <c r="F75"/>
      <c r="G75"/>
      <c r="H75"/>
      <c r="L75"/>
      <c r="M75"/>
    </row>
    <row r="76" spans="1:13">
      <c r="A76"/>
      <c r="B76" s="94"/>
      <c r="C76" s="94"/>
      <c r="D76"/>
      <c r="E76"/>
      <c r="F76"/>
      <c r="G76"/>
      <c r="H76"/>
      <c r="L76"/>
      <c r="M76"/>
    </row>
    <row r="77" spans="1:13">
      <c r="A77" s="27"/>
      <c r="B77" s="45"/>
      <c r="C77" s="79"/>
      <c r="D77" s="79"/>
      <c r="E77" s="94"/>
      <c r="F77"/>
      <c r="G77"/>
      <c r="H77"/>
      <c r="L77"/>
      <c r="M77"/>
    </row>
    <row r="78" spans="1:13">
      <c r="A78" s="27"/>
      <c r="B78" s="27"/>
      <c r="C78" s="30"/>
      <c r="D78" s="30"/>
      <c r="E78" s="94"/>
      <c r="F78"/>
      <c r="G78"/>
      <c r="H78"/>
      <c r="L78"/>
      <c r="M78"/>
    </row>
    <row r="79" spans="1:13">
      <c r="A79" s="27"/>
      <c r="B79" s="27"/>
      <c r="D79" s="26"/>
      <c r="E79" s="94"/>
      <c r="F79"/>
      <c r="G79"/>
      <c r="H79"/>
      <c r="L79"/>
      <c r="M79"/>
    </row>
    <row r="80" spans="1:13">
      <c r="A80" s="27"/>
      <c r="B80" s="27"/>
      <c r="D80" s="26"/>
      <c r="E80" s="94"/>
      <c r="F80"/>
      <c r="G80"/>
      <c r="H80"/>
      <c r="L80"/>
      <c r="M80"/>
    </row>
    <row r="81" spans="1:13">
      <c r="A81" s="27"/>
      <c r="B81" s="27"/>
      <c r="D81" s="26"/>
      <c r="E81" s="94"/>
      <c r="F81"/>
      <c r="G81"/>
      <c r="H81"/>
      <c r="L81"/>
      <c r="M81"/>
    </row>
    <row r="82" spans="1:13">
      <c r="A82" s="27"/>
      <c r="B82" s="27"/>
      <c r="C82" s="19"/>
      <c r="D82" s="19"/>
      <c r="E82" s="94"/>
      <c r="F82"/>
      <c r="G82"/>
      <c r="H82"/>
      <c r="L82"/>
      <c r="M82"/>
    </row>
    <row r="83" spans="1:13">
      <c r="A83" s="27"/>
      <c r="B83" s="27"/>
      <c r="D83" s="26"/>
      <c r="E83" s="94"/>
      <c r="F83" s="94"/>
      <c r="G83"/>
      <c r="H83"/>
      <c r="L83"/>
      <c r="M83"/>
    </row>
    <row r="84" spans="1:13">
      <c r="A84" s="27"/>
      <c r="B84" s="27"/>
      <c r="D84" s="26"/>
      <c r="E84" s="94"/>
      <c r="F84" s="94"/>
      <c r="G84"/>
      <c r="H84"/>
      <c r="L84"/>
      <c r="M84"/>
    </row>
    <row r="85" spans="1:13">
      <c r="A85" s="27"/>
      <c r="B85" s="27"/>
      <c r="D85" s="26"/>
      <c r="E85" s="94"/>
      <c r="F85" s="94"/>
      <c r="G85"/>
      <c r="H85"/>
      <c r="L85"/>
      <c r="M85"/>
    </row>
    <row r="86" spans="1:13">
      <c r="A86" s="27"/>
      <c r="B86" s="27"/>
      <c r="D86" s="26"/>
      <c r="E86" s="94"/>
      <c r="F86" s="94"/>
      <c r="G86"/>
      <c r="H86"/>
      <c r="L86"/>
      <c r="M86"/>
    </row>
    <row r="87" spans="1:13">
      <c r="E87"/>
      <c r="F87"/>
      <c r="G87"/>
      <c r="H87" s="94"/>
      <c r="I87" s="94"/>
      <c r="L87"/>
      <c r="M87"/>
    </row>
    <row r="88" spans="1:13">
      <c r="E88"/>
      <c r="F88"/>
      <c r="G88"/>
      <c r="H88" s="94"/>
      <c r="I88" s="94"/>
      <c r="L88"/>
      <c r="M88"/>
    </row>
    <row r="89" spans="1:13">
      <c r="E89"/>
      <c r="F89"/>
      <c r="G89"/>
      <c r="H89" s="94"/>
      <c r="I89" s="94"/>
      <c r="L89"/>
      <c r="M89"/>
    </row>
    <row r="90" spans="1:13">
      <c r="E90"/>
      <c r="F90"/>
      <c r="G90"/>
      <c r="H90" s="94"/>
      <c r="I90" s="94"/>
      <c r="L90"/>
      <c r="M90"/>
    </row>
    <row r="91" spans="1:13">
      <c r="E91"/>
      <c r="F91"/>
      <c r="G91"/>
      <c r="H91" s="94"/>
      <c r="I91" s="94"/>
      <c r="L91"/>
      <c r="M91"/>
    </row>
    <row r="92" spans="1:13">
      <c r="E92"/>
      <c r="F92"/>
      <c r="G92"/>
      <c r="H92" s="94"/>
      <c r="I92" s="94"/>
      <c r="L92"/>
      <c r="M92"/>
    </row>
    <row r="93" spans="1:13">
      <c r="E93"/>
      <c r="F93"/>
      <c r="G93"/>
      <c r="H93" s="94"/>
      <c r="I93" s="94"/>
      <c r="L93"/>
      <c r="M93"/>
    </row>
    <row r="94" spans="1:13">
      <c r="E94"/>
      <c r="F94"/>
      <c r="G94"/>
      <c r="H94" s="94"/>
      <c r="I94" s="94"/>
      <c r="L94"/>
      <c r="M94"/>
    </row>
    <row r="95" spans="1:13">
      <c r="E95"/>
      <c r="F95"/>
      <c r="G95"/>
      <c r="H95" s="94"/>
      <c r="I95" s="94"/>
      <c r="L95"/>
      <c r="M95"/>
    </row>
    <row r="96" spans="1:13">
      <c r="E96"/>
      <c r="F96"/>
      <c r="G96"/>
      <c r="H96" s="94"/>
      <c r="I96" s="94"/>
      <c r="L96"/>
      <c r="M96"/>
    </row>
    <row r="97" spans="5:13">
      <c r="E97"/>
      <c r="F97"/>
      <c r="G97"/>
      <c r="H97" s="94"/>
      <c r="I97" s="94"/>
      <c r="L97"/>
      <c r="M97"/>
    </row>
    <row r="98" spans="5:13">
      <c r="E98"/>
      <c r="F98"/>
      <c r="G98"/>
      <c r="H98" s="94"/>
      <c r="I98" s="94"/>
      <c r="L98"/>
      <c r="M98"/>
    </row>
    <row r="99" spans="5:13">
      <c r="E99"/>
      <c r="F99"/>
      <c r="G99"/>
      <c r="H99" s="94"/>
      <c r="I99" s="94"/>
      <c r="L99"/>
      <c r="M99"/>
    </row>
    <row r="100" spans="5:13">
      <c r="E100"/>
      <c r="F100"/>
      <c r="G100"/>
      <c r="H100" s="94"/>
      <c r="I100" s="94"/>
      <c r="L100"/>
      <c r="M100"/>
    </row>
    <row r="101" spans="5:13">
      <c r="E101"/>
      <c r="F101"/>
      <c r="G101"/>
      <c r="H101" s="94"/>
      <c r="I101" s="94"/>
      <c r="L101"/>
      <c r="M101"/>
    </row>
    <row r="102" spans="5:13">
      <c r="E102"/>
      <c r="F102"/>
      <c r="G102"/>
      <c r="H102" s="94"/>
      <c r="I102" s="94"/>
      <c r="L102"/>
      <c r="M102"/>
    </row>
    <row r="103" spans="5:13">
      <c r="E103"/>
      <c r="F103"/>
      <c r="G103"/>
      <c r="H103" s="94"/>
      <c r="I103" s="94"/>
      <c r="L103"/>
      <c r="M103"/>
    </row>
    <row r="104" spans="5:13">
      <c r="E104"/>
      <c r="F104"/>
      <c r="G104"/>
      <c r="H104" s="94"/>
      <c r="I104" s="94"/>
      <c r="L104"/>
      <c r="M104"/>
    </row>
    <row r="105" spans="5:13">
      <c r="E105"/>
      <c r="F105"/>
      <c r="G105"/>
      <c r="H105" s="94"/>
      <c r="I105" s="94"/>
      <c r="L105"/>
      <c r="M105"/>
    </row>
    <row r="106" spans="5:13">
      <c r="E106"/>
      <c r="F106"/>
      <c r="G106"/>
      <c r="H106" s="94"/>
      <c r="I106" s="94"/>
      <c r="L106"/>
      <c r="M106"/>
    </row>
    <row r="107" spans="5:13">
      <c r="E107"/>
      <c r="F107"/>
      <c r="G107"/>
      <c r="H107" s="94"/>
      <c r="I107" s="94"/>
      <c r="L107"/>
      <c r="M107"/>
    </row>
    <row r="108" spans="5:13">
      <c r="E108"/>
      <c r="F108"/>
      <c r="G108"/>
      <c r="H108" s="94"/>
      <c r="I108" s="94"/>
      <c r="L108"/>
      <c r="M108"/>
    </row>
    <row r="109" spans="5:13">
      <c r="E109"/>
      <c r="F109"/>
      <c r="G109"/>
      <c r="H109" s="94"/>
      <c r="I109" s="94"/>
      <c r="L109"/>
      <c r="M109"/>
    </row>
    <row r="110" spans="5:13">
      <c r="E110"/>
      <c r="F110"/>
      <c r="G110"/>
      <c r="H110" s="94"/>
      <c r="I110" s="94"/>
      <c r="L110"/>
      <c r="M110"/>
    </row>
    <row r="111" spans="5:13">
      <c r="E111"/>
      <c r="F111"/>
      <c r="G111"/>
      <c r="H111" s="94"/>
      <c r="I111" s="94"/>
      <c r="L111"/>
      <c r="M111"/>
    </row>
    <row r="112" spans="5:13">
      <c r="E112"/>
      <c r="F112"/>
      <c r="G112"/>
      <c r="H112" s="94"/>
      <c r="I112" s="94"/>
      <c r="L112"/>
      <c r="M112"/>
    </row>
    <row r="113" spans="5:13">
      <c r="E113"/>
      <c r="F113"/>
      <c r="G113"/>
      <c r="H113" s="94"/>
      <c r="I113" s="94"/>
      <c r="L113"/>
      <c r="M113"/>
    </row>
    <row r="114" spans="5:13">
      <c r="E114"/>
      <c r="F114"/>
      <c r="G114"/>
      <c r="H114" s="94"/>
      <c r="I114" s="94"/>
      <c r="L114"/>
      <c r="M114"/>
    </row>
    <row r="115" spans="5:13">
      <c r="E115"/>
      <c r="F115"/>
      <c r="G115"/>
      <c r="H115" s="94"/>
      <c r="I115" s="94"/>
      <c r="L115"/>
      <c r="M115"/>
    </row>
    <row r="116" spans="5:13">
      <c r="E116"/>
      <c r="F116"/>
      <c r="G116"/>
      <c r="H116" s="94"/>
      <c r="I116" s="94"/>
      <c r="L116"/>
      <c r="M116"/>
    </row>
    <row r="117" spans="5:13">
      <c r="E117"/>
      <c r="F117"/>
      <c r="G117"/>
      <c r="H117" s="94"/>
      <c r="I117" s="94"/>
      <c r="L117"/>
      <c r="M117"/>
    </row>
    <row r="118" spans="5:13">
      <c r="E118"/>
      <c r="F118"/>
      <c r="G118"/>
      <c r="H118" s="94"/>
      <c r="I118" s="94"/>
      <c r="L118"/>
      <c r="M118"/>
    </row>
    <row r="119" spans="5:13">
      <c r="E119"/>
      <c r="F119"/>
      <c r="G119"/>
      <c r="H119" s="94"/>
      <c r="I119" s="94"/>
      <c r="L119"/>
      <c r="M119"/>
    </row>
    <row r="120" spans="5:13">
      <c r="E120"/>
      <c r="F120"/>
      <c r="G120"/>
      <c r="H120" s="94"/>
      <c r="I120" s="94"/>
      <c r="L120"/>
      <c r="M120"/>
    </row>
    <row r="121" spans="5:13">
      <c r="E121"/>
      <c r="F121"/>
      <c r="G121"/>
      <c r="H121" s="94"/>
      <c r="I121" s="94"/>
      <c r="L121"/>
      <c r="M121"/>
    </row>
    <row r="122" spans="5:13">
      <c r="E122"/>
      <c r="F122"/>
      <c r="G122"/>
      <c r="H122" s="94"/>
      <c r="I122" s="94"/>
      <c r="L122"/>
      <c r="M122"/>
    </row>
    <row r="123" spans="5:13">
      <c r="E123"/>
      <c r="F123"/>
      <c r="G123"/>
      <c r="H123" s="94"/>
      <c r="I123" s="94"/>
      <c r="L123"/>
      <c r="M123"/>
    </row>
    <row r="124" spans="5:13">
      <c r="E124"/>
      <c r="F124"/>
      <c r="G124"/>
      <c r="H124" s="94"/>
      <c r="I124" s="94"/>
      <c r="L124"/>
      <c r="M124"/>
    </row>
    <row r="125" spans="5:13">
      <c r="E125"/>
      <c r="F125"/>
      <c r="G125"/>
      <c r="H125" s="94"/>
      <c r="I125" s="94"/>
      <c r="L125"/>
      <c r="M125"/>
    </row>
    <row r="126" spans="5:13">
      <c r="E126"/>
      <c r="F126"/>
      <c r="G126"/>
      <c r="H126" s="94"/>
      <c r="I126" s="94"/>
      <c r="L126"/>
      <c r="M126"/>
    </row>
    <row r="127" spans="5:13">
      <c r="E127"/>
      <c r="F127"/>
      <c r="G127"/>
      <c r="H127" s="94"/>
      <c r="I127" s="94"/>
      <c r="L127"/>
      <c r="M127"/>
    </row>
    <row r="128" spans="5:13">
      <c r="E128"/>
      <c r="F128"/>
      <c r="G128"/>
      <c r="H128" s="94"/>
      <c r="I128" s="94"/>
      <c r="L128"/>
      <c r="M128"/>
    </row>
    <row r="129" spans="5:13">
      <c r="E129"/>
      <c r="F129"/>
      <c r="G129"/>
      <c r="H129" s="94"/>
      <c r="I129" s="94"/>
      <c r="L129"/>
      <c r="M129"/>
    </row>
    <row r="130" spans="5:13">
      <c r="E130"/>
      <c r="F130"/>
      <c r="G130"/>
      <c r="H130" s="94"/>
      <c r="I130" s="94"/>
      <c r="L130"/>
      <c r="M130"/>
    </row>
    <row r="131" spans="5:13">
      <c r="E131"/>
      <c r="F131"/>
      <c r="G131"/>
      <c r="H131" s="94"/>
      <c r="I131" s="94"/>
      <c r="L131"/>
      <c r="M131"/>
    </row>
    <row r="132" spans="5:13">
      <c r="E132"/>
      <c r="F132"/>
      <c r="G132"/>
      <c r="H132" s="94"/>
      <c r="I132" s="94"/>
      <c r="L132"/>
      <c r="M132"/>
    </row>
    <row r="133" spans="5:13">
      <c r="E133"/>
      <c r="F133"/>
      <c r="G133"/>
      <c r="H133" s="94"/>
      <c r="I133" s="94"/>
      <c r="L133"/>
      <c r="M133"/>
    </row>
    <row r="134" spans="5:13">
      <c r="E134"/>
      <c r="F134"/>
      <c r="G134"/>
      <c r="H134" s="94"/>
      <c r="I134" s="94"/>
      <c r="L134"/>
      <c r="M134"/>
    </row>
    <row r="135" spans="5:13">
      <c r="E135"/>
      <c r="F135"/>
      <c r="G135"/>
      <c r="H135" s="94"/>
      <c r="I135" s="94"/>
      <c r="L135"/>
      <c r="M135"/>
    </row>
    <row r="136" spans="5:13">
      <c r="E136"/>
      <c r="F136"/>
      <c r="G136"/>
      <c r="H136" s="94"/>
      <c r="I136" s="94"/>
      <c r="L136"/>
      <c r="M136"/>
    </row>
    <row r="137" spans="5:13">
      <c r="E137"/>
      <c r="F137"/>
      <c r="G137"/>
      <c r="H137" s="94"/>
      <c r="I137" s="94"/>
      <c r="L137"/>
      <c r="M137"/>
    </row>
    <row r="138" spans="5:13">
      <c r="E138"/>
      <c r="F138"/>
      <c r="G138"/>
      <c r="H138" s="94"/>
      <c r="I138" s="94"/>
      <c r="L138"/>
      <c r="M138"/>
    </row>
    <row r="139" spans="5:13">
      <c r="E139"/>
      <c r="F139"/>
      <c r="G139"/>
      <c r="H139" s="94"/>
      <c r="I139" s="94"/>
      <c r="L139"/>
      <c r="M139"/>
    </row>
    <row r="140" spans="5:13">
      <c r="E140"/>
      <c r="F140"/>
      <c r="G140"/>
      <c r="H140" s="94"/>
      <c r="I140" s="94"/>
      <c r="L140"/>
      <c r="M140"/>
    </row>
    <row r="141" spans="5:13">
      <c r="E141"/>
      <c r="F141"/>
      <c r="G141"/>
      <c r="H141" s="94"/>
      <c r="I141" s="94"/>
      <c r="L141"/>
      <c r="M141"/>
    </row>
    <row r="142" spans="5:13">
      <c r="E142"/>
      <c r="F142"/>
      <c r="G142"/>
      <c r="H142" s="94"/>
      <c r="I142" s="94"/>
      <c r="L142"/>
      <c r="M142"/>
    </row>
    <row r="143" spans="5:13">
      <c r="E143"/>
      <c r="F143"/>
      <c r="G143"/>
      <c r="H143" s="94"/>
      <c r="I143" s="94"/>
      <c r="L143"/>
      <c r="M143"/>
    </row>
    <row r="144" spans="5:13">
      <c r="E144"/>
      <c r="F144"/>
      <c r="G144"/>
      <c r="H144" s="94"/>
      <c r="I144" s="94"/>
      <c r="L144"/>
      <c r="M144"/>
    </row>
    <row r="145" spans="5:13">
      <c r="E145"/>
      <c r="F145"/>
      <c r="G145"/>
      <c r="H145" s="94"/>
      <c r="I145" s="94"/>
      <c r="L145"/>
      <c r="M145"/>
    </row>
    <row r="146" spans="5:13">
      <c r="E146"/>
      <c r="F146"/>
      <c r="G146"/>
      <c r="H146" s="94"/>
      <c r="I146" s="94"/>
      <c r="L146"/>
      <c r="M146"/>
    </row>
    <row r="147" spans="5:13">
      <c r="E147"/>
      <c r="F147"/>
      <c r="G147"/>
      <c r="H147" s="94"/>
      <c r="I147" s="94"/>
      <c r="L147"/>
      <c r="M147"/>
    </row>
    <row r="148" spans="5:13">
      <c r="E148"/>
      <c r="F148"/>
      <c r="G148"/>
      <c r="H148" s="94"/>
      <c r="I148" s="94"/>
      <c r="L148"/>
      <c r="M148"/>
    </row>
    <row r="149" spans="5:13">
      <c r="E149"/>
      <c r="F149"/>
      <c r="G149"/>
      <c r="H149" s="94"/>
      <c r="I149" s="94"/>
      <c r="L149"/>
      <c r="M149"/>
    </row>
    <row r="150" spans="5:13">
      <c r="E150"/>
      <c r="F150"/>
      <c r="G150"/>
      <c r="H150" s="94"/>
      <c r="I150" s="94"/>
      <c r="L150"/>
      <c r="M150"/>
    </row>
    <row r="151" spans="5:13">
      <c r="E151"/>
      <c r="F151"/>
      <c r="G151"/>
      <c r="H151" s="94"/>
      <c r="I151" s="94"/>
      <c r="L151"/>
      <c r="M151"/>
    </row>
    <row r="152" spans="5:13">
      <c r="E152"/>
      <c r="F152"/>
      <c r="G152"/>
      <c r="H152" s="94"/>
      <c r="I152" s="94"/>
      <c r="L152"/>
      <c r="M152"/>
    </row>
    <row r="153" spans="5:13">
      <c r="E153"/>
      <c r="F153"/>
      <c r="G153"/>
      <c r="H153" s="94"/>
      <c r="I153" s="94"/>
      <c r="L153"/>
      <c r="M153"/>
    </row>
    <row r="154" spans="5:13">
      <c r="E154"/>
      <c r="F154"/>
      <c r="G154"/>
      <c r="H154" s="94"/>
      <c r="I154" s="94"/>
      <c r="L154"/>
      <c r="M154"/>
    </row>
    <row r="155" spans="5:13">
      <c r="E155"/>
      <c r="F155"/>
      <c r="G155"/>
      <c r="H155" s="94"/>
      <c r="I155" s="94"/>
      <c r="L155"/>
      <c r="M155"/>
    </row>
    <row r="156" spans="5:13">
      <c r="E156"/>
      <c r="F156"/>
      <c r="G156"/>
      <c r="H156" s="94"/>
      <c r="I156" s="94"/>
      <c r="L156"/>
      <c r="M156"/>
    </row>
    <row r="157" spans="5:13">
      <c r="E157"/>
      <c r="F157"/>
      <c r="G157"/>
      <c r="H157" s="94"/>
      <c r="I157" s="94"/>
      <c r="L157"/>
      <c r="M157"/>
    </row>
    <row r="158" spans="5:13">
      <c r="E158"/>
      <c r="F158"/>
      <c r="G158"/>
      <c r="H158" s="94"/>
      <c r="I158" s="94"/>
      <c r="L158"/>
      <c r="M158"/>
    </row>
    <row r="159" spans="5:13">
      <c r="E159"/>
      <c r="F159"/>
      <c r="G159"/>
      <c r="H159" s="94"/>
      <c r="I159" s="94"/>
      <c r="L159"/>
      <c r="M159"/>
    </row>
    <row r="160" spans="5:13">
      <c r="E160"/>
      <c r="F160"/>
      <c r="G160"/>
      <c r="H160" s="94"/>
      <c r="I160" s="94"/>
      <c r="L160"/>
      <c r="M160"/>
    </row>
    <row r="161" spans="5:13">
      <c r="E161"/>
      <c r="F161"/>
      <c r="G161"/>
      <c r="H161" s="94"/>
      <c r="I161" s="94"/>
      <c r="L161"/>
      <c r="M161"/>
    </row>
    <row r="162" spans="5:13">
      <c r="E162"/>
      <c r="F162"/>
      <c r="G162"/>
      <c r="H162" s="94"/>
      <c r="I162" s="94"/>
      <c r="L162"/>
      <c r="M162"/>
    </row>
    <row r="163" spans="5:13">
      <c r="E163"/>
      <c r="F163"/>
      <c r="G163"/>
      <c r="H163" s="94"/>
      <c r="I163" s="94"/>
      <c r="L163"/>
      <c r="M163"/>
    </row>
    <row r="164" spans="5:13">
      <c r="E164"/>
      <c r="F164"/>
      <c r="G164"/>
      <c r="H164" s="94"/>
      <c r="I164" s="94"/>
      <c r="L164"/>
      <c r="M164"/>
    </row>
    <row r="165" spans="5:13">
      <c r="E165"/>
      <c r="F165"/>
      <c r="G165"/>
      <c r="H165" s="94"/>
      <c r="I165" s="94"/>
      <c r="L165"/>
      <c r="M165"/>
    </row>
    <row r="166" spans="5:13">
      <c r="E166"/>
      <c r="F166"/>
      <c r="G166"/>
      <c r="H166" s="94"/>
      <c r="I166" s="94"/>
      <c r="L166"/>
      <c r="M166"/>
    </row>
    <row r="167" spans="5:13">
      <c r="E167"/>
      <c r="F167"/>
      <c r="G167"/>
      <c r="H167" s="94"/>
      <c r="I167" s="94"/>
      <c r="L167"/>
      <c r="M167"/>
    </row>
    <row r="168" spans="5:13">
      <c r="E168"/>
      <c r="F168"/>
      <c r="G168"/>
      <c r="H168" s="94"/>
      <c r="I168" s="94"/>
      <c r="L168"/>
      <c r="M168"/>
    </row>
    <row r="169" spans="5:13">
      <c r="E169"/>
      <c r="F169"/>
      <c r="G169"/>
      <c r="H169" s="94"/>
      <c r="I169" s="94"/>
      <c r="L169"/>
      <c r="M169"/>
    </row>
    <row r="170" spans="5:13">
      <c r="E170"/>
      <c r="F170"/>
      <c r="G170"/>
      <c r="H170" s="94"/>
      <c r="I170" s="94"/>
      <c r="L170"/>
      <c r="M170"/>
    </row>
    <row r="171" spans="5:13">
      <c r="E171"/>
      <c r="F171"/>
      <c r="G171"/>
      <c r="H171" s="94"/>
      <c r="I171" s="94"/>
      <c r="L171"/>
      <c r="M171"/>
    </row>
    <row r="172" spans="5:13">
      <c r="E172"/>
      <c r="F172"/>
      <c r="G172"/>
      <c r="H172" s="94"/>
      <c r="I172" s="94"/>
      <c r="L172"/>
      <c r="M172"/>
    </row>
    <row r="173" spans="5:13">
      <c r="E173"/>
      <c r="F173"/>
      <c r="G173"/>
      <c r="H173" s="94"/>
      <c r="I173" s="94"/>
      <c r="L173"/>
      <c r="M173"/>
    </row>
    <row r="174" spans="5:13">
      <c r="E174"/>
      <c r="F174"/>
      <c r="G174"/>
      <c r="H174" s="94"/>
      <c r="I174" s="94"/>
      <c r="L174"/>
      <c r="M174"/>
    </row>
    <row r="175" spans="5:13">
      <c r="E175"/>
      <c r="F175"/>
      <c r="G175"/>
      <c r="H175" s="94"/>
      <c r="I175" s="94"/>
      <c r="L175"/>
      <c r="M175"/>
    </row>
    <row r="176" spans="5:13">
      <c r="E176"/>
      <c r="F176"/>
      <c r="G176"/>
      <c r="H176" s="94"/>
      <c r="I176" s="94"/>
      <c r="L176"/>
      <c r="M176"/>
    </row>
    <row r="177" spans="5:13">
      <c r="E177"/>
      <c r="F177"/>
      <c r="G177"/>
      <c r="H177" s="94"/>
      <c r="I177" s="94"/>
      <c r="L177"/>
      <c r="M177"/>
    </row>
    <row r="178" spans="5:13">
      <c r="E178"/>
      <c r="F178"/>
      <c r="G178"/>
      <c r="H178" s="94"/>
      <c r="I178" s="94"/>
      <c r="L178"/>
      <c r="M178"/>
    </row>
    <row r="179" spans="5:13">
      <c r="E179"/>
      <c r="F179"/>
      <c r="G179"/>
      <c r="H179" s="94"/>
      <c r="I179" s="94"/>
      <c r="L179"/>
      <c r="M179"/>
    </row>
    <row r="180" spans="5:13">
      <c r="E180"/>
      <c r="F180"/>
      <c r="G180"/>
      <c r="H180" s="94"/>
      <c r="I180" s="94"/>
      <c r="L180"/>
      <c r="M180"/>
    </row>
    <row r="181" spans="5:13">
      <c r="E181"/>
      <c r="F181"/>
      <c r="G181"/>
      <c r="H181" s="94"/>
      <c r="I181" s="94"/>
      <c r="L181"/>
      <c r="M181"/>
    </row>
    <row r="182" spans="5:13">
      <c r="E182"/>
      <c r="F182"/>
      <c r="G182"/>
      <c r="H182" s="94"/>
      <c r="I182" s="94"/>
      <c r="L182"/>
      <c r="M182"/>
    </row>
    <row r="183" spans="5:13">
      <c r="E183"/>
      <c r="F183"/>
      <c r="G183"/>
      <c r="H183" s="94"/>
      <c r="I183" s="94"/>
      <c r="L183"/>
      <c r="M183"/>
    </row>
    <row r="184" spans="5:13">
      <c r="E184"/>
      <c r="F184"/>
      <c r="G184"/>
      <c r="H184" s="94"/>
      <c r="I184" s="94"/>
      <c r="L184"/>
      <c r="M184"/>
    </row>
    <row r="185" spans="5:13">
      <c r="E185"/>
      <c r="F185"/>
      <c r="G185"/>
      <c r="H185" s="94"/>
      <c r="I185" s="94"/>
      <c r="L185"/>
      <c r="M185"/>
    </row>
    <row r="186" spans="5:13">
      <c r="E186"/>
      <c r="F186"/>
      <c r="G186"/>
      <c r="H186" s="94"/>
      <c r="I186" s="94"/>
      <c r="L186"/>
      <c r="M186"/>
    </row>
    <row r="187" spans="5:13">
      <c r="E187"/>
      <c r="F187"/>
      <c r="G187"/>
      <c r="H187" s="94"/>
      <c r="I187" s="94"/>
      <c r="L187"/>
      <c r="M187"/>
    </row>
    <row r="188" spans="5:13">
      <c r="E188"/>
      <c r="F188"/>
      <c r="G188"/>
      <c r="H188" s="94"/>
      <c r="I188" s="94"/>
      <c r="L188"/>
      <c r="M188"/>
    </row>
    <row r="189" spans="5:13">
      <c r="E189"/>
      <c r="F189"/>
      <c r="G189"/>
      <c r="H189" s="94"/>
      <c r="I189" s="94"/>
      <c r="L189"/>
      <c r="M189"/>
    </row>
    <row r="190" spans="5:13">
      <c r="E190"/>
      <c r="F190"/>
      <c r="G190"/>
      <c r="H190" s="94"/>
      <c r="I190" s="94"/>
      <c r="L190"/>
      <c r="M190"/>
    </row>
    <row r="191" spans="5:13">
      <c r="E191"/>
      <c r="F191"/>
      <c r="G191"/>
      <c r="H191" s="94"/>
      <c r="I191" s="94"/>
      <c r="L191"/>
      <c r="M191"/>
    </row>
    <row r="192" spans="5:13">
      <c r="E192"/>
      <c r="F192"/>
      <c r="G192"/>
      <c r="H192" s="94"/>
      <c r="I192" s="94"/>
      <c r="L192"/>
      <c r="M192"/>
    </row>
    <row r="193" spans="5:13">
      <c r="E193"/>
      <c r="F193"/>
      <c r="G193"/>
      <c r="H193" s="94"/>
      <c r="I193" s="94"/>
      <c r="L193"/>
      <c r="M193"/>
    </row>
    <row r="194" spans="5:13">
      <c r="E194"/>
      <c r="F194"/>
      <c r="G194"/>
      <c r="H194" s="94"/>
      <c r="I194" s="94"/>
      <c r="L194"/>
      <c r="M194"/>
    </row>
    <row r="195" spans="5:13">
      <c r="E195"/>
      <c r="F195"/>
      <c r="G195"/>
      <c r="H195" s="94"/>
      <c r="I195" s="94"/>
      <c r="L195"/>
      <c r="M195"/>
    </row>
    <row r="196" spans="5:13">
      <c r="E196"/>
      <c r="F196"/>
      <c r="G196"/>
      <c r="H196" s="94"/>
      <c r="I196" s="94"/>
      <c r="L196"/>
      <c r="M196"/>
    </row>
    <row r="197" spans="5:13">
      <c r="E197"/>
      <c r="F197"/>
      <c r="G197"/>
      <c r="H197" s="94"/>
      <c r="I197" s="94"/>
      <c r="L197"/>
      <c r="M197"/>
    </row>
    <row r="198" spans="5:13">
      <c r="E198"/>
      <c r="F198"/>
      <c r="G198"/>
      <c r="H198" s="94"/>
      <c r="I198" s="94"/>
      <c r="L198"/>
      <c r="M198"/>
    </row>
    <row r="199" spans="5:13">
      <c r="E199"/>
      <c r="F199"/>
      <c r="G199"/>
      <c r="H199" s="94"/>
      <c r="I199" s="94"/>
      <c r="L199"/>
      <c r="M199"/>
    </row>
    <row r="200" spans="5:13">
      <c r="E200"/>
      <c r="F200"/>
      <c r="G200"/>
      <c r="H200" s="94"/>
      <c r="I200" s="94"/>
      <c r="L200"/>
      <c r="M200"/>
    </row>
    <row r="201" spans="5:13">
      <c r="E201"/>
      <c r="F201"/>
      <c r="G201"/>
      <c r="H201" s="94"/>
      <c r="I201" s="94"/>
      <c r="L201"/>
      <c r="M201"/>
    </row>
    <row r="202" spans="5:13">
      <c r="E202"/>
      <c r="F202"/>
      <c r="G202"/>
      <c r="H202" s="94"/>
      <c r="I202" s="94"/>
      <c r="L202"/>
      <c r="M202"/>
    </row>
    <row r="203" spans="5:13">
      <c r="E203"/>
      <c r="F203"/>
      <c r="G203"/>
      <c r="H203" s="94"/>
      <c r="I203" s="94"/>
      <c r="L203"/>
      <c r="M203"/>
    </row>
    <row r="204" spans="5:13">
      <c r="E204"/>
      <c r="F204"/>
      <c r="G204"/>
      <c r="H204" s="94"/>
      <c r="I204" s="94"/>
      <c r="L204"/>
      <c r="M204"/>
    </row>
    <row r="205" spans="5:13">
      <c r="E205"/>
      <c r="F205"/>
      <c r="G205"/>
      <c r="H205" s="94"/>
      <c r="I205" s="94"/>
      <c r="L205"/>
      <c r="M205"/>
    </row>
    <row r="206" spans="5:13">
      <c r="E206"/>
      <c r="F206"/>
      <c r="G206"/>
      <c r="H206" s="94"/>
      <c r="I206" s="94"/>
      <c r="L206"/>
      <c r="M206"/>
    </row>
    <row r="207" spans="5:13">
      <c r="E207"/>
      <c r="F207"/>
      <c r="G207"/>
      <c r="H207" s="94"/>
      <c r="I207" s="94"/>
      <c r="L207"/>
      <c r="M207"/>
    </row>
    <row r="208" spans="5:13">
      <c r="E208"/>
      <c r="F208"/>
      <c r="G208"/>
      <c r="H208" s="94"/>
      <c r="I208" s="94"/>
      <c r="L208"/>
      <c r="M208"/>
    </row>
    <row r="209" spans="5:13">
      <c r="E209"/>
      <c r="F209"/>
      <c r="G209"/>
      <c r="H209" s="94"/>
      <c r="I209" s="94"/>
      <c r="L209"/>
      <c r="M209"/>
    </row>
    <row r="210" spans="5:13">
      <c r="E210"/>
      <c r="F210"/>
      <c r="G210"/>
      <c r="H210" s="94"/>
      <c r="I210" s="94"/>
      <c r="L210"/>
      <c r="M210"/>
    </row>
    <row r="211" spans="5:13">
      <c r="E211"/>
      <c r="F211"/>
      <c r="G211"/>
      <c r="H211" s="94"/>
      <c r="I211" s="94"/>
      <c r="L211"/>
      <c r="M211"/>
    </row>
    <row r="212" spans="5:13">
      <c r="E212"/>
      <c r="F212"/>
      <c r="G212"/>
      <c r="H212" s="94"/>
      <c r="I212" s="94"/>
      <c r="L212"/>
      <c r="M212"/>
    </row>
    <row r="213" spans="5:13">
      <c r="E213"/>
      <c r="F213"/>
      <c r="G213"/>
      <c r="H213" s="94"/>
      <c r="I213" s="94"/>
      <c r="L213"/>
      <c r="M213"/>
    </row>
    <row r="214" spans="5:13">
      <c r="E214"/>
      <c r="F214"/>
      <c r="G214"/>
      <c r="H214" s="94"/>
      <c r="I214" s="94"/>
      <c r="L214"/>
      <c r="M214"/>
    </row>
    <row r="215" spans="5:13">
      <c r="E215"/>
      <c r="F215"/>
      <c r="G215"/>
      <c r="H215" s="94"/>
      <c r="I215" s="94"/>
      <c r="L215"/>
      <c r="M215"/>
    </row>
    <row r="216" spans="5:13">
      <c r="E216"/>
      <c r="F216"/>
      <c r="G216"/>
      <c r="H216" s="94"/>
      <c r="I216" s="94"/>
      <c r="L216"/>
      <c r="M216"/>
    </row>
    <row r="217" spans="5:13">
      <c r="E217"/>
      <c r="F217"/>
      <c r="G217"/>
      <c r="H217" s="94"/>
      <c r="I217" s="94"/>
      <c r="L217"/>
      <c r="M217"/>
    </row>
    <row r="218" spans="5:13">
      <c r="E218"/>
      <c r="F218"/>
      <c r="G218"/>
      <c r="H218" s="94"/>
      <c r="I218" s="94"/>
      <c r="L218"/>
      <c r="M218"/>
    </row>
    <row r="219" spans="5:13">
      <c r="E219"/>
      <c r="F219"/>
      <c r="G219"/>
      <c r="H219" s="94"/>
      <c r="I219" s="94"/>
      <c r="L219"/>
      <c r="M219"/>
    </row>
    <row r="220" spans="5:13">
      <c r="E220"/>
      <c r="F220"/>
      <c r="G220"/>
      <c r="H220" s="94"/>
      <c r="I220" s="94"/>
      <c r="L220"/>
      <c r="M220"/>
    </row>
    <row r="221" spans="5:13">
      <c r="E221"/>
      <c r="F221"/>
      <c r="G221"/>
      <c r="H221" s="94"/>
      <c r="I221" s="94"/>
      <c r="L221"/>
      <c r="M221"/>
    </row>
    <row r="222" spans="5:13">
      <c r="E222"/>
      <c r="F222"/>
      <c r="G222"/>
      <c r="H222" s="94"/>
      <c r="I222" s="94"/>
      <c r="L222"/>
      <c r="M222"/>
    </row>
    <row r="223" spans="5:13">
      <c r="E223"/>
      <c r="F223"/>
      <c r="G223"/>
      <c r="H223" s="94"/>
      <c r="I223" s="94"/>
      <c r="L223"/>
      <c r="M223"/>
    </row>
    <row r="224" spans="5:13">
      <c r="E224"/>
      <c r="F224"/>
      <c r="G224"/>
      <c r="H224" s="94"/>
      <c r="I224" s="94"/>
      <c r="L224"/>
      <c r="M224"/>
    </row>
    <row r="225" spans="5:13">
      <c r="E225"/>
      <c r="F225"/>
      <c r="G225"/>
      <c r="H225" s="94"/>
      <c r="I225" s="94"/>
      <c r="L225"/>
      <c r="M225"/>
    </row>
    <row r="226" spans="5:13">
      <c r="E226"/>
      <c r="F226"/>
      <c r="G226"/>
      <c r="H226" s="94"/>
      <c r="I226" s="94"/>
      <c r="L226"/>
      <c r="M226"/>
    </row>
    <row r="227" spans="5:13">
      <c r="E227"/>
      <c r="F227"/>
      <c r="G227"/>
      <c r="H227" s="94"/>
      <c r="I227" s="94"/>
      <c r="L227"/>
      <c r="M227"/>
    </row>
    <row r="228" spans="5:13">
      <c r="E228"/>
      <c r="F228"/>
      <c r="G228"/>
      <c r="H228" s="94"/>
      <c r="I228" s="94"/>
      <c r="L228"/>
      <c r="M228"/>
    </row>
    <row r="229" spans="5:13">
      <c r="E229"/>
      <c r="F229"/>
      <c r="G229"/>
      <c r="H229" s="94"/>
      <c r="I229" s="94"/>
      <c r="L229"/>
      <c r="M229"/>
    </row>
    <row r="230" spans="5:13">
      <c r="E230"/>
      <c r="F230"/>
      <c r="G230"/>
      <c r="H230" s="94"/>
      <c r="I230" s="94"/>
      <c r="L230"/>
      <c r="M230"/>
    </row>
    <row r="231" spans="5:13">
      <c r="E231"/>
      <c r="F231"/>
      <c r="G231"/>
      <c r="H231" s="94"/>
      <c r="I231" s="94"/>
      <c r="L231"/>
      <c r="M231"/>
    </row>
    <row r="232" spans="5:13">
      <c r="E232"/>
      <c r="F232"/>
      <c r="G232"/>
      <c r="H232" s="94"/>
      <c r="I232" s="94"/>
      <c r="L232"/>
      <c r="M232"/>
    </row>
    <row r="233" spans="5:13">
      <c r="E233"/>
      <c r="F233"/>
      <c r="G233"/>
      <c r="H233" s="94"/>
      <c r="I233" s="94"/>
      <c r="L233"/>
      <c r="M233"/>
    </row>
    <row r="234" spans="5:13">
      <c r="E234"/>
      <c r="F234"/>
      <c r="G234"/>
      <c r="H234" s="94"/>
      <c r="I234" s="94"/>
      <c r="L234"/>
      <c r="M234"/>
    </row>
    <row r="235" spans="5:13">
      <c r="E235"/>
      <c r="F235"/>
      <c r="G235"/>
      <c r="H235" s="94"/>
      <c r="I235" s="94"/>
      <c r="L235"/>
      <c r="M235"/>
    </row>
    <row r="236" spans="5:13">
      <c r="E236"/>
      <c r="F236"/>
      <c r="G236"/>
      <c r="H236" s="94"/>
      <c r="I236" s="94"/>
      <c r="L236"/>
      <c r="M236"/>
    </row>
    <row r="237" spans="5:13">
      <c r="E237"/>
      <c r="F237"/>
      <c r="G237"/>
      <c r="H237" s="94"/>
      <c r="I237" s="94"/>
      <c r="L237"/>
      <c r="M237"/>
    </row>
    <row r="238" spans="5:13">
      <c r="E238"/>
      <c r="F238"/>
      <c r="G238"/>
      <c r="H238" s="94"/>
      <c r="I238" s="94"/>
      <c r="L238"/>
      <c r="M238"/>
    </row>
    <row r="239" spans="5:13">
      <c r="E239"/>
      <c r="F239"/>
      <c r="G239"/>
      <c r="H239" s="94"/>
      <c r="I239" s="94"/>
      <c r="L239"/>
      <c r="M239"/>
    </row>
    <row r="240" spans="5:13">
      <c r="E240"/>
      <c r="F240"/>
      <c r="G240"/>
      <c r="H240" s="94"/>
      <c r="I240" s="94"/>
      <c r="L240"/>
      <c r="M240"/>
    </row>
    <row r="241" spans="5:13">
      <c r="E241"/>
      <c r="F241"/>
      <c r="G241"/>
      <c r="H241" s="94"/>
      <c r="I241" s="94"/>
      <c r="L241"/>
      <c r="M241"/>
    </row>
    <row r="242" spans="5:13">
      <c r="E242"/>
      <c r="F242"/>
      <c r="G242"/>
      <c r="H242" s="94"/>
      <c r="I242" s="94"/>
      <c r="L242"/>
      <c r="M242"/>
    </row>
    <row r="243" spans="5:13">
      <c r="E243"/>
      <c r="F243"/>
      <c r="G243"/>
      <c r="H243" s="94"/>
      <c r="I243" s="94"/>
      <c r="L243"/>
      <c r="M243"/>
    </row>
    <row r="244" spans="5:13">
      <c r="E244"/>
      <c r="F244"/>
      <c r="G244"/>
      <c r="H244" s="94"/>
      <c r="I244" s="94"/>
      <c r="L244"/>
      <c r="M244"/>
    </row>
    <row r="245" spans="5:13">
      <c r="E245"/>
      <c r="F245"/>
      <c r="G245"/>
      <c r="H245" s="94"/>
      <c r="I245" s="94"/>
      <c r="L245"/>
      <c r="M245"/>
    </row>
    <row r="246" spans="5:13">
      <c r="E246"/>
      <c r="F246"/>
      <c r="G246"/>
      <c r="H246" s="94"/>
      <c r="I246" s="94"/>
      <c r="L246"/>
      <c r="M246"/>
    </row>
    <row r="247" spans="5:13">
      <c r="E247"/>
      <c r="F247"/>
      <c r="G247"/>
      <c r="H247" s="94"/>
      <c r="I247" s="94"/>
      <c r="L247"/>
      <c r="M247"/>
    </row>
    <row r="248" spans="5:13">
      <c r="E248"/>
      <c r="F248"/>
      <c r="G248"/>
      <c r="H248" s="94"/>
      <c r="I248" s="94"/>
      <c r="L248"/>
      <c r="M248"/>
    </row>
  </sheetData>
  <mergeCells count="2">
    <mergeCell ref="A1:F1"/>
    <mergeCell ref="D2:F2"/>
  </mergeCells>
  <hyperlinks>
    <hyperlink ref="A10" r:id="rId1" xr:uid="{00000000-0004-0000-0800-000000000000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7"/>
  <sheetViews>
    <sheetView workbookViewId="0">
      <selection activeCell="J71" sqref="J71"/>
    </sheetView>
  </sheetViews>
  <sheetFormatPr defaultRowHeight="14.5"/>
  <cols>
    <col min="1" max="1" width="18" customWidth="1"/>
    <col min="2" max="2" width="13.81640625" customWidth="1"/>
    <col min="3" max="3" width="11.453125" customWidth="1"/>
    <col min="4" max="4" width="14.54296875" customWidth="1"/>
    <col min="5" max="5" width="10.1796875" customWidth="1"/>
    <col min="6" max="6" width="8.453125" customWidth="1"/>
    <col min="7" max="7" width="10.1796875" customWidth="1"/>
    <col min="8" max="8" width="14" customWidth="1"/>
  </cols>
  <sheetData>
    <row r="1" spans="1:8">
      <c r="A1" s="292" t="s">
        <v>0</v>
      </c>
      <c r="B1" s="293"/>
      <c r="C1" s="293"/>
      <c r="D1" s="293"/>
      <c r="E1" s="293"/>
      <c r="F1" s="293"/>
      <c r="G1" s="294"/>
      <c r="H1" s="295"/>
    </row>
    <row r="2" spans="1:8">
      <c r="A2" s="296"/>
      <c r="B2" s="297"/>
      <c r="C2" s="297"/>
      <c r="D2" s="297"/>
      <c r="E2" s="298" t="s">
        <v>1</v>
      </c>
      <c r="F2" s="298"/>
      <c r="G2" s="298"/>
      <c r="H2" s="295"/>
    </row>
    <row r="3" spans="1:8" ht="15" thickBot="1">
      <c r="A3" s="299" t="s">
        <v>2</v>
      </c>
      <c r="B3" s="300" t="s">
        <v>3</v>
      </c>
      <c r="C3" s="301" t="s">
        <v>4</v>
      </c>
      <c r="D3" s="302" t="s">
        <v>5</v>
      </c>
      <c r="E3" s="303" t="s">
        <v>6</v>
      </c>
      <c r="F3" s="301" t="s">
        <v>7</v>
      </c>
      <c r="G3" s="301" t="s">
        <v>93</v>
      </c>
      <c r="H3" s="304" t="s">
        <v>93</v>
      </c>
    </row>
    <row r="4" spans="1:8" ht="15" thickBot="1">
      <c r="A4" s="305" t="s">
        <v>9</v>
      </c>
      <c r="B4" s="306">
        <v>1242608.77</v>
      </c>
      <c r="C4" s="306">
        <v>358856.36</v>
      </c>
      <c r="D4" s="307">
        <v>26880</v>
      </c>
      <c r="E4" s="307">
        <v>3579</v>
      </c>
      <c r="F4" s="308">
        <f>D4+E4</f>
        <v>30459</v>
      </c>
      <c r="G4" s="306">
        <f>(B4/$B$65)*100</f>
        <v>13.276430997270083</v>
      </c>
      <c r="H4" s="295">
        <f t="shared" ref="H4:H35" si="0">(F4/$F$65)*100</f>
        <v>9.2812719965140769</v>
      </c>
    </row>
    <row r="5" spans="1:8" ht="15" thickBot="1">
      <c r="A5" s="305" t="s">
        <v>11</v>
      </c>
      <c r="B5" s="309">
        <v>3062755.86</v>
      </c>
      <c r="C5" s="310">
        <v>2614322.66</v>
      </c>
      <c r="D5" s="306">
        <v>109560</v>
      </c>
      <c r="E5" s="306">
        <v>11439</v>
      </c>
      <c r="F5" s="308">
        <f>D5+E5</f>
        <v>120999</v>
      </c>
      <c r="G5" s="306">
        <f t="shared" ref="G5:G65" si="1">(B5/$B$65)*100</f>
        <v>32.723466805062536</v>
      </c>
      <c r="H5" s="295">
        <f t="shared" si="0"/>
        <v>36.870042690377446</v>
      </c>
    </row>
    <row r="6" spans="1:8" ht="15" thickBot="1">
      <c r="A6" s="305" t="s">
        <v>13</v>
      </c>
      <c r="B6" s="309">
        <v>1790066</v>
      </c>
      <c r="C6" s="306">
        <v>2107860</v>
      </c>
      <c r="D6" s="306">
        <v>85822</v>
      </c>
      <c r="E6" s="306">
        <v>965</v>
      </c>
      <c r="F6" s="308">
        <f>D6+E6</f>
        <v>86787</v>
      </c>
      <c r="G6" s="306">
        <f t="shared" si="1"/>
        <v>19.125639785689962</v>
      </c>
      <c r="H6" s="295">
        <f t="shared" si="0"/>
        <v>26.445180497109792</v>
      </c>
    </row>
    <row r="7" spans="1:8" ht="15" thickBot="1">
      <c r="A7" s="305" t="s">
        <v>82</v>
      </c>
      <c r="B7" s="309">
        <v>1387627.11</v>
      </c>
      <c r="C7" s="306">
        <v>1290594.8999999999</v>
      </c>
      <c r="D7" s="306">
        <v>31004</v>
      </c>
      <c r="E7" s="306">
        <v>737</v>
      </c>
      <c r="F7" s="308">
        <f>D7+E7</f>
        <v>31741</v>
      </c>
      <c r="G7" s="306">
        <f t="shared" si="1"/>
        <v>14.825853495188438</v>
      </c>
      <c r="H7" s="295">
        <f t="shared" si="0"/>
        <v>9.6719148508274504</v>
      </c>
    </row>
    <row r="8" spans="1:8" ht="15" thickBot="1">
      <c r="A8" s="305" t="s">
        <v>16</v>
      </c>
      <c r="B8" s="309">
        <v>3251</v>
      </c>
      <c r="C8" s="309">
        <v>1620</v>
      </c>
      <c r="D8" s="309">
        <v>376</v>
      </c>
      <c r="E8" s="309">
        <v>22</v>
      </c>
      <c r="F8" s="308">
        <f>D8+E8</f>
        <v>398</v>
      </c>
      <c r="G8" s="306">
        <f t="shared" si="1"/>
        <v>3.4734727626399287E-2</v>
      </c>
      <c r="H8" s="295">
        <f t="shared" si="0"/>
        <v>0.12127601873379305</v>
      </c>
    </row>
    <row r="9" spans="1:8" ht="15" thickBot="1">
      <c r="A9" s="305" t="s">
        <v>18</v>
      </c>
      <c r="B9" s="309">
        <v>2500</v>
      </c>
      <c r="C9" s="306">
        <v>1530</v>
      </c>
      <c r="D9" s="306">
        <v>220</v>
      </c>
      <c r="E9" s="306">
        <v>0</v>
      </c>
      <c r="F9" s="308">
        <f t="shared" ref="F9:F65" si="2">D9+E9</f>
        <v>220</v>
      </c>
      <c r="G9" s="306">
        <f t="shared" si="1"/>
        <v>2.671080254260173E-2</v>
      </c>
      <c r="H9" s="295">
        <f t="shared" si="0"/>
        <v>6.7036995279986106E-2</v>
      </c>
    </row>
    <row r="10" spans="1:8" ht="15" thickBot="1">
      <c r="A10" s="311" t="s">
        <v>19</v>
      </c>
      <c r="B10" s="309">
        <v>1105.93</v>
      </c>
      <c r="C10" s="309">
        <v>1005.8</v>
      </c>
      <c r="D10" s="306">
        <v>29</v>
      </c>
      <c r="E10" s="306">
        <v>0</v>
      </c>
      <c r="F10" s="308">
        <f t="shared" si="2"/>
        <v>29</v>
      </c>
      <c r="G10" s="306">
        <f t="shared" si="1"/>
        <v>1.1816111142375813E-2</v>
      </c>
      <c r="H10" s="295">
        <f t="shared" si="0"/>
        <v>8.8366948323618053E-3</v>
      </c>
    </row>
    <row r="11" spans="1:8" ht="15" thickBot="1">
      <c r="A11" s="312" t="s">
        <v>22</v>
      </c>
      <c r="B11" s="313"/>
      <c r="C11" s="314"/>
      <c r="D11" s="315"/>
      <c r="E11" s="315"/>
      <c r="F11" s="308">
        <f t="shared" si="2"/>
        <v>0</v>
      </c>
      <c r="G11" s="306">
        <f t="shared" si="1"/>
        <v>0</v>
      </c>
      <c r="H11" s="295">
        <f t="shared" si="0"/>
        <v>0</v>
      </c>
    </row>
    <row r="12" spans="1:8" ht="15" thickBot="1">
      <c r="A12" s="305" t="s">
        <v>23</v>
      </c>
      <c r="B12" s="309">
        <v>344136</v>
      </c>
      <c r="C12" s="306">
        <v>117149.62</v>
      </c>
      <c r="D12" s="309">
        <v>8498</v>
      </c>
      <c r="E12" s="306">
        <v>0</v>
      </c>
      <c r="F12" s="308">
        <f t="shared" si="2"/>
        <v>8498</v>
      </c>
      <c r="G12" s="306">
        <f t="shared" si="1"/>
        <v>3.6768594975203155</v>
      </c>
      <c r="H12" s="295">
        <f t="shared" si="0"/>
        <v>2.5894562994969181</v>
      </c>
    </row>
    <row r="13" spans="1:8" ht="15" thickBot="1">
      <c r="A13" s="305" t="s">
        <v>24</v>
      </c>
      <c r="B13" s="309">
        <v>6884.57</v>
      </c>
      <c r="C13" s="306">
        <v>0</v>
      </c>
      <c r="D13" s="306">
        <v>352</v>
      </c>
      <c r="E13" s="306">
        <v>20</v>
      </c>
      <c r="F13" s="308">
        <f t="shared" si="2"/>
        <v>372</v>
      </c>
      <c r="G13" s="306">
        <f t="shared" si="1"/>
        <v>7.3556955944287836E-2</v>
      </c>
      <c r="H13" s="295">
        <f t="shared" si="0"/>
        <v>0.11335346474615833</v>
      </c>
    </row>
    <row r="14" spans="1:8" ht="15" thickBot="1">
      <c r="A14" s="316" t="s">
        <v>25</v>
      </c>
      <c r="B14" s="313"/>
      <c r="C14" s="317"/>
      <c r="D14" s="315"/>
      <c r="E14" s="315"/>
      <c r="F14" s="308">
        <f t="shared" si="2"/>
        <v>0</v>
      </c>
      <c r="G14" s="306">
        <f t="shared" si="1"/>
        <v>0</v>
      </c>
      <c r="H14" s="295">
        <f t="shared" si="0"/>
        <v>0</v>
      </c>
    </row>
    <row r="15" spans="1:8" ht="15" thickBot="1">
      <c r="A15" s="305" t="s">
        <v>26</v>
      </c>
      <c r="B15" s="306">
        <v>7620.97</v>
      </c>
      <c r="C15" s="306">
        <v>2300</v>
      </c>
      <c r="D15" s="306">
        <v>210</v>
      </c>
      <c r="E15" s="306">
        <v>50</v>
      </c>
      <c r="F15" s="308">
        <f t="shared" si="2"/>
        <v>260</v>
      </c>
      <c r="G15" s="306">
        <f t="shared" si="1"/>
        <v>8.1424889941236603E-2</v>
      </c>
      <c r="H15" s="295">
        <f t="shared" si="0"/>
        <v>7.9225539876347215E-2</v>
      </c>
    </row>
    <row r="16" spans="1:8" ht="15" thickBot="1">
      <c r="A16" s="305" t="s">
        <v>27</v>
      </c>
      <c r="B16" s="306">
        <v>3100</v>
      </c>
      <c r="C16" s="306">
        <v>1550</v>
      </c>
      <c r="D16" s="306">
        <v>310</v>
      </c>
      <c r="E16" s="306">
        <v>0</v>
      </c>
      <c r="F16" s="308">
        <f t="shared" si="2"/>
        <v>310</v>
      </c>
      <c r="G16" s="306">
        <f t="shared" si="1"/>
        <v>3.3121395152826139E-2</v>
      </c>
      <c r="H16" s="295">
        <f t="shared" si="0"/>
        <v>9.4461220621798597E-2</v>
      </c>
    </row>
    <row r="17" spans="1:8" ht="15" thickBot="1">
      <c r="A17" s="305" t="s">
        <v>66</v>
      </c>
      <c r="B17" s="306">
        <v>952.29</v>
      </c>
      <c r="C17" s="306">
        <v>0</v>
      </c>
      <c r="D17" s="306">
        <v>27</v>
      </c>
      <c r="E17" s="306"/>
      <c r="F17" s="308">
        <f t="shared" si="2"/>
        <v>27</v>
      </c>
      <c r="G17" s="306">
        <f t="shared" si="1"/>
        <v>1.017457206131768E-2</v>
      </c>
      <c r="H17" s="295">
        <f t="shared" si="0"/>
        <v>8.2272676025437492E-3</v>
      </c>
    </row>
    <row r="18" spans="1:8" ht="15" thickBot="1">
      <c r="A18" s="305" t="s">
        <v>28</v>
      </c>
      <c r="B18" s="309">
        <v>29840.080000000002</v>
      </c>
      <c r="C18" s="318" t="s">
        <v>92</v>
      </c>
      <c r="D18" s="306">
        <v>840</v>
      </c>
      <c r="E18" s="306">
        <v>49</v>
      </c>
      <c r="F18" s="308">
        <f t="shared" si="2"/>
        <v>889</v>
      </c>
      <c r="G18" s="306">
        <f t="shared" si="1"/>
        <v>0.31882099389417562</v>
      </c>
      <c r="H18" s="295">
        <f t="shared" si="0"/>
        <v>0.2708904036541257</v>
      </c>
    </row>
    <row r="19" spans="1:8" ht="15" thickBot="1">
      <c r="A19" s="305" t="s">
        <v>29</v>
      </c>
      <c r="B19" s="309">
        <v>6254.99</v>
      </c>
      <c r="C19" s="306">
        <v>0</v>
      </c>
      <c r="D19" s="306">
        <v>316</v>
      </c>
      <c r="E19" s="306">
        <v>0</v>
      </c>
      <c r="F19" s="308">
        <f t="shared" si="2"/>
        <v>316</v>
      </c>
      <c r="G19" s="306">
        <f t="shared" si="1"/>
        <v>6.6830321118379346E-2</v>
      </c>
      <c r="H19" s="295">
        <f t="shared" si="0"/>
        <v>9.6289502311252773E-2</v>
      </c>
    </row>
    <row r="20" spans="1:8" ht="15" thickBot="1">
      <c r="A20" s="319" t="s">
        <v>30</v>
      </c>
      <c r="B20" s="320"/>
      <c r="C20" s="306"/>
      <c r="D20" s="321"/>
      <c r="E20" s="321"/>
      <c r="F20" s="322">
        <f t="shared" si="2"/>
        <v>0</v>
      </c>
      <c r="G20" s="306">
        <f t="shared" si="1"/>
        <v>0</v>
      </c>
      <c r="H20" s="295">
        <f t="shared" si="0"/>
        <v>0</v>
      </c>
    </row>
    <row r="21" spans="1:8" ht="15" thickBot="1">
      <c r="A21" s="305" t="s">
        <v>31</v>
      </c>
      <c r="B21" s="309">
        <v>813.55</v>
      </c>
      <c r="C21" s="306">
        <v>0</v>
      </c>
      <c r="D21" s="306">
        <v>24</v>
      </c>
      <c r="E21" s="306">
        <v>0</v>
      </c>
      <c r="F21" s="308">
        <f t="shared" si="2"/>
        <v>24</v>
      </c>
      <c r="G21" s="306">
        <f t="shared" si="1"/>
        <v>8.6922293634134531E-3</v>
      </c>
      <c r="H21" s="295">
        <f t="shared" si="0"/>
        <v>7.3131267578166658E-3</v>
      </c>
    </row>
    <row r="22" spans="1:8" ht="15" thickBot="1">
      <c r="A22" s="305" t="s">
        <v>32</v>
      </c>
      <c r="B22" s="309">
        <v>24730</v>
      </c>
      <c r="C22" s="306">
        <v>5066</v>
      </c>
      <c r="D22" s="306">
        <v>1219</v>
      </c>
      <c r="E22" s="306">
        <v>0</v>
      </c>
      <c r="F22" s="308">
        <f t="shared" si="2"/>
        <v>1219</v>
      </c>
      <c r="G22" s="306">
        <f t="shared" si="1"/>
        <v>0.26422325875141633</v>
      </c>
      <c r="H22" s="295">
        <f t="shared" si="0"/>
        <v>0.37144589657410482</v>
      </c>
    </row>
    <row r="23" spans="1:8" ht="15" thickBot="1">
      <c r="A23" s="305" t="s">
        <v>33</v>
      </c>
      <c r="B23" s="309">
        <v>11910</v>
      </c>
      <c r="C23" s="306"/>
      <c r="D23" s="306">
        <v>759</v>
      </c>
      <c r="E23" s="306">
        <v>3</v>
      </c>
      <c r="F23" s="308">
        <f t="shared" si="2"/>
        <v>762</v>
      </c>
      <c r="G23" s="306">
        <f t="shared" si="1"/>
        <v>0.12725026331295464</v>
      </c>
      <c r="H23" s="295">
        <f t="shared" si="0"/>
        <v>0.23219177456067913</v>
      </c>
    </row>
    <row r="24" spans="1:8" ht="15" thickBot="1">
      <c r="A24" s="305" t="s">
        <v>34</v>
      </c>
      <c r="B24" s="309">
        <v>18351</v>
      </c>
      <c r="C24" s="306">
        <v>7000</v>
      </c>
      <c r="D24" s="306">
        <v>457</v>
      </c>
      <c r="E24" s="306">
        <v>3</v>
      </c>
      <c r="F24" s="308">
        <f t="shared" si="2"/>
        <v>460</v>
      </c>
      <c r="G24" s="306">
        <f t="shared" si="1"/>
        <v>0.19606797498371373</v>
      </c>
      <c r="H24" s="295">
        <f t="shared" si="0"/>
        <v>0.14016826285815276</v>
      </c>
    </row>
    <row r="25" spans="1:8" ht="15" thickBot="1">
      <c r="A25" s="305" t="s">
        <v>35</v>
      </c>
      <c r="B25" s="309">
        <v>3020</v>
      </c>
      <c r="C25" s="306">
        <v>0</v>
      </c>
      <c r="D25" s="306">
        <v>215</v>
      </c>
      <c r="E25" s="306">
        <v>5</v>
      </c>
      <c r="F25" s="308">
        <f t="shared" si="2"/>
        <v>220</v>
      </c>
      <c r="G25" s="306">
        <f t="shared" si="1"/>
        <v>3.2266649471462891E-2</v>
      </c>
      <c r="H25" s="295">
        <f t="shared" si="0"/>
        <v>6.7036995279986106E-2</v>
      </c>
    </row>
    <row r="26" spans="1:8" ht="15" thickBot="1">
      <c r="A26" s="305" t="s">
        <v>85</v>
      </c>
      <c r="B26" s="309">
        <v>8300</v>
      </c>
      <c r="C26" s="306">
        <v>1000</v>
      </c>
      <c r="D26" s="306">
        <v>190</v>
      </c>
      <c r="E26" s="306">
        <v>0</v>
      </c>
      <c r="F26" s="308">
        <f t="shared" si="2"/>
        <v>190</v>
      </c>
      <c r="G26" s="306">
        <f t="shared" si="1"/>
        <v>8.8679864441437745E-2</v>
      </c>
      <c r="H26" s="295">
        <f t="shared" si="0"/>
        <v>5.7895586832715271E-2</v>
      </c>
    </row>
    <row r="27" spans="1:8" ht="15" thickBot="1">
      <c r="A27" s="305" t="s">
        <v>36</v>
      </c>
      <c r="B27" s="309">
        <v>92983</v>
      </c>
      <c r="C27" s="306">
        <v>89802.9</v>
      </c>
      <c r="D27" s="306">
        <v>2670</v>
      </c>
      <c r="E27" s="306">
        <v>90</v>
      </c>
      <c r="F27" s="308">
        <f t="shared" si="2"/>
        <v>2760</v>
      </c>
      <c r="G27" s="306">
        <f t="shared" si="1"/>
        <v>0.99346022112749466</v>
      </c>
      <c r="H27" s="295">
        <f t="shared" si="0"/>
        <v>0.84100957714891655</v>
      </c>
    </row>
    <row r="28" spans="1:8" ht="15" thickBot="1">
      <c r="A28" s="323" t="s">
        <v>37</v>
      </c>
      <c r="B28" s="309">
        <v>19992</v>
      </c>
      <c r="C28" s="324">
        <v>5500</v>
      </c>
      <c r="D28" s="306">
        <v>705</v>
      </c>
      <c r="E28" s="306">
        <v>0</v>
      </c>
      <c r="F28" s="308">
        <f t="shared" si="2"/>
        <v>705</v>
      </c>
      <c r="G28" s="306">
        <f t="shared" si="1"/>
        <v>0.21360094577267752</v>
      </c>
      <c r="H28" s="295">
        <f t="shared" si="0"/>
        <v>0.21482309851086459</v>
      </c>
    </row>
    <row r="29" spans="1:8" ht="15" thickBot="1">
      <c r="A29" s="323" t="s">
        <v>38</v>
      </c>
      <c r="B29" s="309">
        <v>2300</v>
      </c>
      <c r="C29" s="306">
        <v>5000</v>
      </c>
      <c r="D29" s="306">
        <v>300</v>
      </c>
      <c r="E29" s="306">
        <v>3</v>
      </c>
      <c r="F29" s="308">
        <f t="shared" si="2"/>
        <v>303</v>
      </c>
      <c r="G29" s="306">
        <f t="shared" si="1"/>
        <v>2.457393833919359E-2</v>
      </c>
      <c r="H29" s="295">
        <f t="shared" si="0"/>
        <v>9.2328225317435411E-2</v>
      </c>
    </row>
    <row r="30" spans="1:8" ht="15" thickBot="1">
      <c r="A30" s="305" t="s">
        <v>39</v>
      </c>
      <c r="B30" s="309">
        <v>5605</v>
      </c>
      <c r="C30" s="306">
        <v>300</v>
      </c>
      <c r="D30" s="306">
        <v>80</v>
      </c>
      <c r="E30" s="306">
        <v>45</v>
      </c>
      <c r="F30" s="308">
        <f t="shared" si="2"/>
        <v>125</v>
      </c>
      <c r="G30" s="306">
        <f t="shared" si="1"/>
        <v>5.9885619300513081E-2</v>
      </c>
      <c r="H30" s="295">
        <f t="shared" si="0"/>
        <v>3.808920186362847E-2</v>
      </c>
    </row>
    <row r="31" spans="1:8" ht="15" thickBot="1">
      <c r="A31" s="305" t="s">
        <v>40</v>
      </c>
      <c r="B31" s="309">
        <v>6090</v>
      </c>
      <c r="C31" s="306">
        <v>0</v>
      </c>
      <c r="D31" s="306">
        <v>322</v>
      </c>
      <c r="E31" s="306"/>
      <c r="F31" s="308">
        <f t="shared" si="2"/>
        <v>322</v>
      </c>
      <c r="G31" s="306">
        <f t="shared" si="1"/>
        <v>6.5067514993777803E-2</v>
      </c>
      <c r="H31" s="295">
        <f t="shared" si="0"/>
        <v>9.8117784000706934E-2</v>
      </c>
    </row>
    <row r="32" spans="1:8" ht="15" thickBot="1">
      <c r="A32" s="305" t="s">
        <v>41</v>
      </c>
      <c r="B32" s="309">
        <v>6320</v>
      </c>
      <c r="C32" s="306">
        <v>2500</v>
      </c>
      <c r="D32" s="306">
        <v>94</v>
      </c>
      <c r="E32" s="306">
        <v>94</v>
      </c>
      <c r="F32" s="308">
        <f t="shared" si="2"/>
        <v>188</v>
      </c>
      <c r="G32" s="306">
        <f t="shared" si="1"/>
        <v>6.7524908827697169E-2</v>
      </c>
      <c r="H32" s="295">
        <f t="shared" si="0"/>
        <v>5.7286159602897221E-2</v>
      </c>
    </row>
    <row r="33" spans="1:8" ht="15" thickBot="1">
      <c r="A33" s="305" t="s">
        <v>42</v>
      </c>
      <c r="B33" s="309">
        <v>500</v>
      </c>
      <c r="C33" s="306">
        <v>200</v>
      </c>
      <c r="D33" s="306">
        <v>20</v>
      </c>
      <c r="E33" s="306">
        <v>0</v>
      </c>
      <c r="F33" s="308">
        <f t="shared" si="2"/>
        <v>20</v>
      </c>
      <c r="G33" s="306">
        <f t="shared" si="1"/>
        <v>5.3421605085203451E-3</v>
      </c>
      <c r="H33" s="295">
        <f t="shared" si="0"/>
        <v>6.0942722981805544E-3</v>
      </c>
    </row>
    <row r="34" spans="1:8" ht="15" thickBot="1">
      <c r="A34" s="305" t="s">
        <v>75</v>
      </c>
      <c r="B34" s="309">
        <v>32287</v>
      </c>
      <c r="C34" s="306">
        <v>17007</v>
      </c>
      <c r="D34" s="306">
        <v>1650</v>
      </c>
      <c r="E34" s="306">
        <v>0</v>
      </c>
      <c r="F34" s="308">
        <f t="shared" si="2"/>
        <v>1650</v>
      </c>
      <c r="G34" s="306">
        <f t="shared" si="1"/>
        <v>0.34496467267719277</v>
      </c>
      <c r="H34" s="295">
        <f t="shared" si="0"/>
        <v>0.50277746459989581</v>
      </c>
    </row>
    <row r="35" spans="1:8" ht="15" thickBot="1">
      <c r="A35" s="305" t="s">
        <v>44</v>
      </c>
      <c r="B35" s="306">
        <v>7365</v>
      </c>
      <c r="C35" s="306">
        <v>0</v>
      </c>
      <c r="D35" s="306">
        <v>163</v>
      </c>
      <c r="E35" s="306">
        <v>0</v>
      </c>
      <c r="F35" s="308">
        <f t="shared" si="2"/>
        <v>163</v>
      </c>
      <c r="G35" s="306">
        <f t="shared" si="1"/>
        <v>7.8690024290504701E-2</v>
      </c>
      <c r="H35" s="295">
        <f t="shared" si="0"/>
        <v>4.966831923017153E-2</v>
      </c>
    </row>
    <row r="36" spans="1:8" ht="15" thickBot="1">
      <c r="A36" s="305" t="s">
        <v>45</v>
      </c>
      <c r="B36" s="309">
        <v>3690</v>
      </c>
      <c r="C36" s="306">
        <v>890.98</v>
      </c>
      <c r="D36" s="306">
        <v>121</v>
      </c>
      <c r="E36" s="306">
        <v>0</v>
      </c>
      <c r="F36" s="308">
        <f t="shared" si="2"/>
        <v>121</v>
      </c>
      <c r="G36" s="306">
        <f t="shared" si="1"/>
        <v>3.9425144552880154E-2</v>
      </c>
      <c r="H36" s="295">
        <f t="shared" ref="H36:H65" si="3">(F36/$F$65)*100</f>
        <v>3.6870347403992358E-2</v>
      </c>
    </row>
    <row r="37" spans="1:8" ht="15" thickBot="1">
      <c r="A37" s="305" t="s">
        <v>76</v>
      </c>
      <c r="B37" s="309">
        <v>11136</v>
      </c>
      <c r="C37" s="306">
        <v>1880</v>
      </c>
      <c r="D37" s="306">
        <v>466</v>
      </c>
      <c r="E37" s="306">
        <v>23</v>
      </c>
      <c r="F37" s="308">
        <f t="shared" si="2"/>
        <v>489</v>
      </c>
      <c r="G37" s="306">
        <f t="shared" si="1"/>
        <v>0.11898059884576515</v>
      </c>
      <c r="H37" s="295">
        <f t="shared" si="3"/>
        <v>0.14900495769051456</v>
      </c>
    </row>
    <row r="38" spans="1:8" ht="15" thickBot="1">
      <c r="A38" s="305" t="s">
        <v>47</v>
      </c>
      <c r="B38" s="309">
        <v>43231.87</v>
      </c>
      <c r="C38" s="306">
        <v>23688.76</v>
      </c>
      <c r="D38" s="306">
        <v>1320</v>
      </c>
      <c r="E38" s="306">
        <v>7</v>
      </c>
      <c r="F38" s="308">
        <f t="shared" si="2"/>
        <v>1327</v>
      </c>
      <c r="G38" s="306">
        <f t="shared" si="1"/>
        <v>0.461903177246971</v>
      </c>
      <c r="H38" s="295">
        <f t="shared" si="3"/>
        <v>0.40435496698427981</v>
      </c>
    </row>
    <row r="39" spans="1:8" ht="15" thickBot="1">
      <c r="A39" s="325" t="s">
        <v>48</v>
      </c>
      <c r="B39" s="309">
        <v>4194</v>
      </c>
      <c r="C39" s="306">
        <v>0</v>
      </c>
      <c r="D39" s="306">
        <v>142</v>
      </c>
      <c r="E39" s="306">
        <v>1</v>
      </c>
      <c r="F39" s="308">
        <f t="shared" si="2"/>
        <v>143</v>
      </c>
      <c r="G39" s="306">
        <f t="shared" si="1"/>
        <v>4.4810042345468662E-2</v>
      </c>
      <c r="H39" s="295">
        <f t="shared" si="3"/>
        <v>4.3574046931990969E-2</v>
      </c>
    </row>
    <row r="40" spans="1:8" ht="15" thickBot="1">
      <c r="A40" s="305" t="s">
        <v>49</v>
      </c>
      <c r="B40" s="309">
        <v>46727.12</v>
      </c>
      <c r="C40" s="306">
        <v>51443.57</v>
      </c>
      <c r="D40" s="306">
        <v>1945</v>
      </c>
      <c r="E40" s="306">
        <v>18</v>
      </c>
      <c r="F40" s="308">
        <f t="shared" si="2"/>
        <v>1963</v>
      </c>
      <c r="G40" s="306">
        <f t="shared" si="1"/>
        <v>0.49924755028178242</v>
      </c>
      <c r="H40" s="295">
        <f t="shared" si="3"/>
        <v>0.59815282606642151</v>
      </c>
    </row>
    <row r="41" spans="1:8" ht="15" thickBot="1">
      <c r="A41" s="305" t="s">
        <v>50</v>
      </c>
      <c r="B41" s="309">
        <v>10827</v>
      </c>
      <c r="C41" s="306">
        <v>350</v>
      </c>
      <c r="D41" s="306">
        <v>309</v>
      </c>
      <c r="E41" s="306">
        <v>0</v>
      </c>
      <c r="F41" s="308">
        <f t="shared" si="2"/>
        <v>309</v>
      </c>
      <c r="G41" s="306">
        <f t="shared" si="1"/>
        <v>0.11567914365149957</v>
      </c>
      <c r="H41" s="295">
        <f t="shared" si="3"/>
        <v>9.4156507006889573E-2</v>
      </c>
    </row>
    <row r="42" spans="1:8" ht="15" thickBot="1">
      <c r="A42" s="305" t="s">
        <v>51</v>
      </c>
      <c r="B42" s="326">
        <v>1520</v>
      </c>
      <c r="C42" s="306">
        <v>0</v>
      </c>
      <c r="D42" s="306">
        <v>175</v>
      </c>
      <c r="E42" s="306">
        <v>10</v>
      </c>
      <c r="F42" s="308">
        <f t="shared" si="2"/>
        <v>185</v>
      </c>
      <c r="G42" s="306">
        <f t="shared" si="1"/>
        <v>1.624016794590185E-2</v>
      </c>
      <c r="H42" s="295">
        <f t="shared" si="3"/>
        <v>5.6372018758170134E-2</v>
      </c>
    </row>
    <row r="43" spans="1:8" ht="15" thickBot="1">
      <c r="A43" s="305" t="s">
        <v>52</v>
      </c>
      <c r="B43" s="309">
        <v>4900</v>
      </c>
      <c r="C43" s="306">
        <v>0</v>
      </c>
      <c r="D43" s="306">
        <v>120</v>
      </c>
      <c r="E43" s="306">
        <v>15</v>
      </c>
      <c r="F43" s="308">
        <f t="shared" si="2"/>
        <v>135</v>
      </c>
      <c r="G43" s="306">
        <f t="shared" si="1"/>
        <v>5.2353172983499389E-2</v>
      </c>
      <c r="H43" s="295">
        <f t="shared" si="3"/>
        <v>4.1136338012718744E-2</v>
      </c>
    </row>
    <row r="44" spans="1:8" ht="15" thickBot="1">
      <c r="A44" s="323" t="s">
        <v>53</v>
      </c>
      <c r="B44" s="326">
        <v>25360.16</v>
      </c>
      <c r="C44" s="306">
        <v>25685.61</v>
      </c>
      <c r="D44" s="327">
        <v>1995</v>
      </c>
      <c r="E44" s="327">
        <v>0</v>
      </c>
      <c r="F44" s="308">
        <f t="shared" si="2"/>
        <v>1995</v>
      </c>
      <c r="G44" s="306">
        <f t="shared" si="1"/>
        <v>0.27095609048351466</v>
      </c>
      <c r="H44" s="295">
        <f t="shared" si="3"/>
        <v>0.60790366174351029</v>
      </c>
    </row>
    <row r="45" spans="1:8" ht="15" thickBot="1">
      <c r="A45" s="305" t="s">
        <v>54</v>
      </c>
      <c r="B45" s="309">
        <v>379002</v>
      </c>
      <c r="C45" s="306">
        <v>810646</v>
      </c>
      <c r="D45" s="306">
        <v>11355</v>
      </c>
      <c r="E45" s="306">
        <v>1481</v>
      </c>
      <c r="F45" s="308">
        <f t="shared" si="2"/>
        <v>12836</v>
      </c>
      <c r="G45" s="306">
        <f t="shared" si="1"/>
        <v>4.0493790341004559</v>
      </c>
      <c r="H45" s="295">
        <f t="shared" si="3"/>
        <v>3.9113039609722802</v>
      </c>
    </row>
    <row r="46" spans="1:8" ht="15" thickBot="1">
      <c r="A46" s="305" t="s">
        <v>55</v>
      </c>
      <c r="B46" s="309">
        <v>8580</v>
      </c>
      <c r="C46" s="306">
        <v>0</v>
      </c>
      <c r="D46" s="306">
        <v>91</v>
      </c>
      <c r="E46" s="306">
        <v>0</v>
      </c>
      <c r="F46" s="308">
        <f t="shared" si="2"/>
        <v>91</v>
      </c>
      <c r="G46" s="306">
        <f t="shared" si="1"/>
        <v>9.1671474326209132E-2</v>
      </c>
      <c r="H46" s="295">
        <f t="shared" si="3"/>
        <v>2.7728938956721523E-2</v>
      </c>
    </row>
    <row r="47" spans="1:8" ht="15" thickBot="1">
      <c r="A47" s="323" t="s">
        <v>61</v>
      </c>
      <c r="B47" s="309">
        <v>2970</v>
      </c>
      <c r="C47" s="309">
        <v>0</v>
      </c>
      <c r="D47" s="309">
        <v>41</v>
      </c>
      <c r="E47" s="309">
        <v>7</v>
      </c>
      <c r="F47" s="308">
        <f t="shared" si="2"/>
        <v>48</v>
      </c>
      <c r="G47" s="306">
        <f t="shared" si="1"/>
        <v>3.1732433420610856E-2</v>
      </c>
      <c r="H47" s="295">
        <f t="shared" si="3"/>
        <v>1.4626253515633332E-2</v>
      </c>
    </row>
    <row r="48" spans="1:8" ht="15" thickBot="1">
      <c r="A48" s="328" t="s">
        <v>68</v>
      </c>
      <c r="B48" s="309"/>
      <c r="C48" s="306"/>
      <c r="D48" s="306"/>
      <c r="E48" s="306"/>
      <c r="F48" s="308">
        <f t="shared" si="2"/>
        <v>0</v>
      </c>
      <c r="G48" s="306">
        <f t="shared" si="1"/>
        <v>0</v>
      </c>
      <c r="H48" s="295">
        <f t="shared" si="3"/>
        <v>0</v>
      </c>
    </row>
    <row r="49" spans="1:8" ht="15" thickBot="1">
      <c r="A49" s="319" t="s">
        <v>56</v>
      </c>
      <c r="B49" s="329"/>
      <c r="C49" s="330"/>
      <c r="D49" s="329"/>
      <c r="E49" s="331"/>
      <c r="F49" s="322">
        <f t="shared" si="2"/>
        <v>0</v>
      </c>
      <c r="G49" s="306">
        <f t="shared" si="1"/>
        <v>0</v>
      </c>
      <c r="H49" s="295">
        <f t="shared" si="3"/>
        <v>0</v>
      </c>
    </row>
    <row r="50" spans="1:8" ht="15" thickBot="1">
      <c r="A50" s="332" t="s">
        <v>79</v>
      </c>
      <c r="B50" s="333">
        <v>8766.4500000000007</v>
      </c>
      <c r="C50" s="334">
        <v>630</v>
      </c>
      <c r="D50" s="333">
        <v>345</v>
      </c>
      <c r="E50" s="335">
        <v>0</v>
      </c>
      <c r="F50" s="308">
        <f t="shared" si="2"/>
        <v>345</v>
      </c>
      <c r="G50" s="306">
        <f t="shared" si="1"/>
        <v>9.3663565979836369E-2</v>
      </c>
      <c r="H50" s="295">
        <f t="shared" si="3"/>
        <v>0.10512619714361457</v>
      </c>
    </row>
    <row r="51" spans="1:8" ht="15" thickBot="1">
      <c r="A51" s="336" t="s">
        <v>58</v>
      </c>
      <c r="B51" s="321"/>
      <c r="C51" s="321"/>
      <c r="D51" s="320"/>
      <c r="E51" s="320"/>
      <c r="F51" s="322">
        <f t="shared" si="2"/>
        <v>0</v>
      </c>
      <c r="G51" s="306">
        <f t="shared" si="1"/>
        <v>0</v>
      </c>
      <c r="H51" s="295">
        <f t="shared" si="3"/>
        <v>0</v>
      </c>
    </row>
    <row r="52" spans="1:8" ht="15" thickBot="1">
      <c r="A52" s="305" t="s">
        <v>59</v>
      </c>
      <c r="B52" s="306">
        <v>199613.7</v>
      </c>
      <c r="C52" s="306">
        <v>107133.99</v>
      </c>
      <c r="D52" s="309">
        <v>4992</v>
      </c>
      <c r="E52" s="309">
        <v>286</v>
      </c>
      <c r="F52" s="308">
        <f t="shared" si="2"/>
        <v>5278</v>
      </c>
      <c r="G52" s="306">
        <f t="shared" si="1"/>
        <v>2.1327368501992559</v>
      </c>
      <c r="H52" s="295">
        <f t="shared" si="3"/>
        <v>1.6082784594898485</v>
      </c>
    </row>
    <row r="53" spans="1:8" ht="15" thickBot="1">
      <c r="A53" s="323" t="s">
        <v>60</v>
      </c>
      <c r="B53" s="309">
        <v>28194</v>
      </c>
      <c r="C53" s="306">
        <v>9170</v>
      </c>
      <c r="D53" s="306">
        <v>987</v>
      </c>
      <c r="E53" s="309">
        <v>0</v>
      </c>
      <c r="F53" s="308">
        <f t="shared" si="2"/>
        <v>987</v>
      </c>
      <c r="G53" s="306">
        <f t="shared" si="1"/>
        <v>0.30123374675444525</v>
      </c>
      <c r="H53" s="295">
        <f t="shared" si="3"/>
        <v>0.30075233791521039</v>
      </c>
    </row>
    <row r="54" spans="1:8" ht="15" thickBot="1">
      <c r="A54" s="323" t="s">
        <v>69</v>
      </c>
      <c r="B54" s="309">
        <v>3559</v>
      </c>
      <c r="C54" s="309">
        <v>43515</v>
      </c>
      <c r="D54" s="309">
        <v>178</v>
      </c>
      <c r="E54" s="306">
        <v>0</v>
      </c>
      <c r="F54" s="308">
        <f t="shared" si="2"/>
        <v>178</v>
      </c>
      <c r="G54" s="306">
        <f t="shared" si="1"/>
        <v>3.8025498499647821E-2</v>
      </c>
      <c r="H54" s="295">
        <f t="shared" si="3"/>
        <v>5.4239023453806941E-2</v>
      </c>
    </row>
    <row r="55" spans="1:8" ht="15" thickBot="1">
      <c r="A55" s="323" t="s">
        <v>74</v>
      </c>
      <c r="B55" s="309">
        <v>1296.7</v>
      </c>
      <c r="C55" s="309">
        <v>100</v>
      </c>
      <c r="D55" s="309">
        <v>91</v>
      </c>
      <c r="E55" s="306">
        <v>0</v>
      </c>
      <c r="F55" s="308">
        <f t="shared" si="2"/>
        <v>91</v>
      </c>
      <c r="G55" s="306">
        <f t="shared" si="1"/>
        <v>1.3854359062796666E-2</v>
      </c>
      <c r="H55" s="295">
        <f t="shared" si="3"/>
        <v>2.7728938956721523E-2</v>
      </c>
    </row>
    <row r="56" spans="1:8" ht="15" thickBot="1">
      <c r="A56" s="323" t="s">
        <v>63</v>
      </c>
      <c r="B56" s="337">
        <v>72000</v>
      </c>
      <c r="C56" s="337">
        <v>20500</v>
      </c>
      <c r="D56" s="337">
        <v>2405</v>
      </c>
      <c r="E56" s="307">
        <v>185</v>
      </c>
      <c r="F56" s="308">
        <f t="shared" si="2"/>
        <v>2590</v>
      </c>
      <c r="G56" s="306">
        <f t="shared" si="1"/>
        <v>0.76927111322692976</v>
      </c>
      <c r="H56" s="295">
        <f t="shared" si="3"/>
        <v>0.78920826261438193</v>
      </c>
    </row>
    <row r="57" spans="1:8" ht="15" thickBot="1">
      <c r="A57" s="338" t="s">
        <v>72</v>
      </c>
      <c r="B57" s="320"/>
      <c r="C57" s="320"/>
      <c r="D57" s="329"/>
      <c r="E57" s="331"/>
      <c r="F57" s="322">
        <f t="shared" si="2"/>
        <v>0</v>
      </c>
      <c r="G57" s="306">
        <f t="shared" si="1"/>
        <v>0</v>
      </c>
      <c r="H57" s="295">
        <f t="shared" si="3"/>
        <v>0</v>
      </c>
    </row>
    <row r="58" spans="1:8" ht="15" thickBot="1">
      <c r="A58" s="323" t="s">
        <v>78</v>
      </c>
      <c r="B58" s="309">
        <v>3675</v>
      </c>
      <c r="C58" s="309">
        <v>21330</v>
      </c>
      <c r="D58" s="309">
        <v>470</v>
      </c>
      <c r="E58" s="306">
        <v>20</v>
      </c>
      <c r="F58" s="308">
        <f t="shared" si="2"/>
        <v>490</v>
      </c>
      <c r="G58" s="306">
        <f t="shared" si="1"/>
        <v>3.926487973762454E-2</v>
      </c>
      <c r="H58" s="295">
        <f t="shared" si="3"/>
        <v>0.14930967130542361</v>
      </c>
    </row>
    <row r="59" spans="1:8" ht="15" thickBot="1">
      <c r="A59" s="339" t="s">
        <v>73</v>
      </c>
      <c r="B59" s="309">
        <v>210949.61</v>
      </c>
      <c r="C59" s="309">
        <v>227637</v>
      </c>
      <c r="D59" s="309">
        <v>1978</v>
      </c>
      <c r="E59" s="306">
        <v>153</v>
      </c>
      <c r="F59" s="308">
        <f t="shared" si="2"/>
        <v>2131</v>
      </c>
      <c r="G59" s="306">
        <f t="shared" si="1"/>
        <v>2.2538533516595369</v>
      </c>
      <c r="H59" s="295">
        <f t="shared" si="3"/>
        <v>0.64934471337113819</v>
      </c>
    </row>
    <row r="60" spans="1:8" ht="15" thickBot="1">
      <c r="A60" s="339" t="s">
        <v>80</v>
      </c>
      <c r="B60" s="337">
        <v>12864.39</v>
      </c>
      <c r="C60" s="337">
        <v>36335.230000000003</v>
      </c>
      <c r="D60" s="337">
        <v>1012</v>
      </c>
      <c r="E60" s="307">
        <v>0</v>
      </c>
      <c r="F60" s="308">
        <f t="shared" si="2"/>
        <v>1012</v>
      </c>
      <c r="G60" s="306">
        <f t="shared" si="1"/>
        <v>0.1374472724484081</v>
      </c>
      <c r="H60" s="295">
        <f t="shared" si="3"/>
        <v>0.30837017828793606</v>
      </c>
    </row>
    <row r="61" spans="1:8" ht="15" thickBot="1">
      <c r="A61" s="323" t="s">
        <v>77</v>
      </c>
      <c r="B61" s="309">
        <v>133122</v>
      </c>
      <c r="C61" s="309">
        <v>0</v>
      </c>
      <c r="D61" s="309">
        <v>4257</v>
      </c>
      <c r="E61" s="306">
        <v>312</v>
      </c>
      <c r="F61" s="308">
        <f t="shared" si="2"/>
        <v>4569</v>
      </c>
      <c r="G61" s="306">
        <f t="shared" si="1"/>
        <v>1.4223181824304909</v>
      </c>
      <c r="H61" s="295">
        <f t="shared" si="3"/>
        <v>1.3922365065193478</v>
      </c>
    </row>
    <row r="62" spans="1:8" ht="15" thickBot="1">
      <c r="A62" s="323" t="s">
        <v>83</v>
      </c>
      <c r="B62" s="309">
        <v>6030</v>
      </c>
      <c r="C62" s="309">
        <v>0</v>
      </c>
      <c r="D62" s="340">
        <v>193</v>
      </c>
      <c r="E62" s="306">
        <v>0</v>
      </c>
      <c r="F62" s="308">
        <f t="shared" si="2"/>
        <v>193</v>
      </c>
      <c r="G62" s="306">
        <f t="shared" si="1"/>
        <v>6.4426455732755364E-2</v>
      </c>
      <c r="H62" s="295">
        <f t="shared" si="3"/>
        <v>5.8809727677442358E-2</v>
      </c>
    </row>
    <row r="63" spans="1:8" ht="15" thickBot="1">
      <c r="A63" s="323" t="s">
        <v>90</v>
      </c>
      <c r="B63" s="309">
        <v>3600</v>
      </c>
      <c r="C63" s="309">
        <v>100</v>
      </c>
      <c r="D63" s="309">
        <v>80</v>
      </c>
      <c r="E63" s="306">
        <v>0</v>
      </c>
      <c r="F63" s="308">
        <f t="shared" si="2"/>
        <v>80</v>
      </c>
      <c r="G63" s="306">
        <f t="shared" si="1"/>
        <v>3.8463555661346488E-2</v>
      </c>
      <c r="H63" s="295">
        <f t="shared" si="3"/>
        <v>2.4377089192722218E-2</v>
      </c>
    </row>
    <row r="64" spans="1:8" ht="15" thickBot="1">
      <c r="A64" s="323" t="s">
        <v>91</v>
      </c>
      <c r="B64" s="309">
        <v>4430</v>
      </c>
      <c r="C64" s="309">
        <v>0</v>
      </c>
      <c r="D64" s="309">
        <v>175</v>
      </c>
      <c r="E64" s="306">
        <v>0</v>
      </c>
      <c r="F64" s="308">
        <v>175</v>
      </c>
      <c r="G64" s="306">
        <f t="shared" si="1"/>
        <v>4.733154210549026E-2</v>
      </c>
      <c r="H64" s="295">
        <f t="shared" si="3"/>
        <v>5.332488260907986E-2</v>
      </c>
    </row>
    <row r="65" spans="1:8" ht="15" thickBot="1">
      <c r="A65" s="323" t="s">
        <v>64</v>
      </c>
      <c r="B65" s="341">
        <f>SUM(B4:B64)</f>
        <v>9359509.1199999973</v>
      </c>
      <c r="C65" s="341">
        <f>SUM(C4:C64)</f>
        <v>8011201.3800000018</v>
      </c>
      <c r="D65" s="341">
        <f>SUM(D4:D64)</f>
        <v>308555</v>
      </c>
      <c r="E65" s="341">
        <f>SUM(E4:E64)</f>
        <v>19622</v>
      </c>
      <c r="F65" s="308">
        <f t="shared" si="2"/>
        <v>328177</v>
      </c>
      <c r="G65" s="306">
        <f t="shared" si="1"/>
        <v>100</v>
      </c>
      <c r="H65" s="295">
        <f t="shared" si="3"/>
        <v>100</v>
      </c>
    </row>
    <row r="66" spans="1:8">
      <c r="A66" s="342"/>
      <c r="B66" s="343">
        <f>SUM(B8:B64)-B61-B52-B45</f>
        <v>1164713.6799999997</v>
      </c>
      <c r="C66" s="343">
        <f>SUM(C8:C64)</f>
        <v>1639567.46</v>
      </c>
      <c r="D66" s="343">
        <f>SUM(D8:D64)</f>
        <v>55289</v>
      </c>
      <c r="E66" s="343">
        <f>SUM(E8:E64)</f>
        <v>2902</v>
      </c>
      <c r="F66" s="344">
        <f>SUM(F8:F64)-F52-F45-F61</f>
        <v>35508</v>
      </c>
      <c r="G66" s="343"/>
      <c r="H66" s="295"/>
    </row>
    <row r="67" spans="1:8">
      <c r="A67" s="345" t="s">
        <v>65</v>
      </c>
      <c r="B67" s="343"/>
      <c r="C67" s="343">
        <f>4844800.15-C6-C7-C5-C4</f>
        <v>-1526833.7699999996</v>
      </c>
      <c r="D67" s="346"/>
      <c r="E67" s="346"/>
      <c r="F67" s="79">
        <f>F66/F65</f>
        <v>0.10819771038189757</v>
      </c>
      <c r="G67" s="343"/>
      <c r="H67" s="295"/>
    </row>
  </sheetData>
  <mergeCells count="2">
    <mergeCell ref="A1:G1"/>
    <mergeCell ref="E2:G2"/>
  </mergeCells>
  <hyperlinks>
    <hyperlink ref="A10" r:id="rId1" xr:uid="{00000000-0004-0000-0900-000000000000}"/>
  </hyperlinks>
  <pageMargins left="0.31" right="0.28999999999999998" top="0.75" bottom="0.75" header="0.47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TM1 2017</vt:lpstr>
      <vt:lpstr>TM2 2017</vt:lpstr>
      <vt:lpstr>TM3 2017</vt:lpstr>
      <vt:lpstr>TM4 2017</vt:lpstr>
      <vt:lpstr>TM1 2018</vt:lpstr>
      <vt:lpstr>TM2 2018</vt:lpstr>
      <vt:lpstr>TM3 2018 </vt:lpstr>
      <vt:lpstr>TM4 2018</vt:lpstr>
      <vt:lpstr>TM4 2018 Te tjerat</vt:lpstr>
      <vt:lpstr>TM1 2019</vt:lpstr>
      <vt:lpstr>TM2 2019</vt:lpstr>
      <vt:lpstr>TM3 2019</vt:lpstr>
      <vt:lpstr>TM4 2019</vt:lpstr>
      <vt:lpstr>TM1 2020</vt:lpstr>
      <vt:lpstr>TM2 2020</vt:lpstr>
      <vt:lpstr>TM3 2020</vt:lpstr>
      <vt:lpstr>TM4 2020 </vt:lpstr>
      <vt:lpstr>TM1 2021 </vt:lpstr>
      <vt:lpstr>TM2 2021</vt:lpstr>
      <vt:lpstr>TM3 2021</vt:lpstr>
      <vt:lpstr>TM4-2021</vt:lpstr>
      <vt:lpstr>TM1-2022</vt:lpstr>
      <vt:lpstr>TM2-2022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2022-12-26T20:55:39Z</dcterms:modified>
</cp:coreProperties>
</file>