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filterPrivacy="1" defaultThemeVersion="124226"/>
  <xr:revisionPtr revIDLastSave="0" documentId="13_ncr:1_{27F0E14F-4776-4D5A-B05D-B6152E54AF5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J4" i="1" l="1"/>
  <c r="L2" i="1"/>
  <c r="N3" i="1"/>
  <c r="N4" i="1"/>
  <c r="N5" i="1"/>
  <c r="N2" i="1"/>
  <c r="L3" i="1"/>
  <c r="L4" i="1"/>
  <c r="L5" i="1"/>
  <c r="J3" i="1"/>
  <c r="J5" i="1"/>
  <c r="J2" i="1"/>
  <c r="I3" i="1"/>
  <c r="I4" i="1"/>
  <c r="I5" i="1"/>
  <c r="I2" i="1"/>
  <c r="F3" i="1"/>
  <c r="G3" i="1" s="1"/>
  <c r="H3" i="1" s="1"/>
  <c r="F4" i="1"/>
  <c r="G4" i="1" s="1"/>
  <c r="H4" i="1" s="1"/>
  <c r="F5" i="1"/>
  <c r="G5" i="1" s="1"/>
  <c r="H5" i="1" s="1"/>
  <c r="F2" i="1"/>
  <c r="G2" i="1" s="1"/>
  <c r="H2" i="1" s="1"/>
  <c r="M3" i="1" l="1"/>
  <c r="M2" i="1"/>
  <c r="O2" i="1"/>
  <c r="O3" i="1"/>
  <c r="M5" i="1"/>
  <c r="M4" i="1"/>
  <c r="O5" i="1"/>
  <c r="O4" i="1"/>
</calcChain>
</file>

<file path=xl/sharedStrings.xml><?xml version="1.0" encoding="utf-8"?>
<sst xmlns="http://schemas.openxmlformats.org/spreadsheetml/2006/main" count="22" uniqueCount="16">
  <si>
    <t>Ci</t>
  </si>
  <si>
    <t>CF</t>
  </si>
  <si>
    <t>Q</t>
  </si>
  <si>
    <t>V</t>
  </si>
  <si>
    <t>m</t>
  </si>
  <si>
    <t>Temp</t>
  </si>
  <si>
    <t>Kd</t>
  </si>
  <si>
    <t>lnKd</t>
  </si>
  <si>
    <t>1/T</t>
  </si>
  <si>
    <t>%R</t>
  </si>
  <si>
    <t xml:space="preserve"> </t>
  </si>
  <si>
    <t>CF2</t>
  </si>
  <si>
    <t>% R2</t>
  </si>
  <si>
    <t>Error R</t>
  </si>
  <si>
    <t>Q2</t>
  </si>
  <si>
    <t>Error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</si>
</sst>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abSelected="1" workbookViewId="0">
      <selection activeCell="K11" sqref="K11"/>
    </sheetView>
  </sheetViews>
  <sheetFormatPr defaultRowHeight="14.4" x14ac:dyDescent="0.3"/>
  <cols>
    <col min="4" max="4" width="9" style="2"/>
    <col min="10" max="10" width="22" customWidth="1"/>
    <col min="11" max="12" width="12.5546875" customWidth="1"/>
    <col min="13" max="13" width="14.5546875" customWidth="1"/>
    <col min="14" max="14" width="12.5546875" customWidth="1"/>
    <col min="15" max="15" width="14.88671875" customWidth="1"/>
  </cols>
  <sheetData>
    <row r="1" spans="1:15" x14ac:dyDescent="0.3">
      <c r="A1" s="1" t="s">
        <v>5</v>
      </c>
      <c r="B1" s="1" t="s">
        <v>0</v>
      </c>
      <c r="C1" s="1" t="s">
        <v>1</v>
      </c>
      <c r="D1" s="3" t="s">
        <v>3</v>
      </c>
      <c r="E1" s="1" t="s">
        <v>4</v>
      </c>
      <c r="F1" t="s">
        <v>2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</row>
    <row r="2" spans="1:15" x14ac:dyDescent="0.3">
      <c r="A2" s="2">
        <v>298</v>
      </c>
      <c r="B2" s="2">
        <v>150</v>
      </c>
      <c r="C2" s="2">
        <v>15.38</v>
      </c>
      <c r="D2" s="2">
        <v>0.1</v>
      </c>
      <c r="E2" s="2">
        <v>0.05</v>
      </c>
      <c r="F2">
        <f>((B:B)-(C:C))*((D:D)/(E:E))</f>
        <v>269.24</v>
      </c>
      <c r="G2">
        <f>(F:F)/(C:C)</f>
        <v>17.505851755526656</v>
      </c>
      <c r="H2">
        <f>LN(G:G)</f>
        <v>2.8625352110650142</v>
      </c>
      <c r="I2">
        <f>1/(A:A)</f>
        <v>3.3557046979865771E-3</v>
      </c>
      <c r="J2">
        <f>((B:B)-(C:C))*100/(B:B)</f>
        <v>89.74666666666667</v>
      </c>
      <c r="K2" s="2">
        <v>17.29</v>
      </c>
      <c r="L2">
        <f>(B:B-K:K)*100/B:B</f>
        <v>88.473333333333329</v>
      </c>
      <c r="M2">
        <f>J:J-L:L</f>
        <v>1.2733333333333405</v>
      </c>
      <c r="N2">
        <f>(B:B-K:K)*D:D/E:E</f>
        <v>265.42</v>
      </c>
      <c r="O2">
        <f>F:F-N:N</f>
        <v>3.8199999999999932</v>
      </c>
    </row>
    <row r="3" spans="1:15" x14ac:dyDescent="0.3">
      <c r="A3" s="2">
        <v>308</v>
      </c>
      <c r="B3" s="2">
        <v>150</v>
      </c>
      <c r="C3" s="2">
        <v>20.74</v>
      </c>
      <c r="D3" s="2">
        <v>0.1</v>
      </c>
      <c r="E3" s="2">
        <v>0.05</v>
      </c>
      <c r="F3">
        <f t="shared" ref="F3:F5" si="0">((B:B)-(C:C))*((D:D)/(E:E))</f>
        <v>258.52</v>
      </c>
      <c r="G3">
        <f t="shared" ref="G3:G5" si="1">(F:F)/(C:C)</f>
        <v>12.46480231436837</v>
      </c>
      <c r="H3">
        <f t="shared" ref="H3:H5" si="2">LN(G:G)</f>
        <v>2.5229088575933134</v>
      </c>
      <c r="I3">
        <f t="shared" ref="I3:I5" si="3">1/(A:A)</f>
        <v>3.246753246753247E-3</v>
      </c>
      <c r="J3">
        <f t="shared" ref="J3:J5" si="4">((B:B)-(C:C))*100/(B:B)</f>
        <v>86.173333333333332</v>
      </c>
      <c r="K3" s="2">
        <v>22.65</v>
      </c>
      <c r="L3">
        <f t="shared" ref="L3:L5" si="5">(B:B-K:K)*100/B:B</f>
        <v>84.9</v>
      </c>
      <c r="M3">
        <f t="shared" ref="M3:M5" si="6">J:J-L:L</f>
        <v>1.2733333333333263</v>
      </c>
      <c r="N3">
        <f t="shared" ref="N3:N5" si="7">(B:B-K:K)*D:D/E:E</f>
        <v>254.7</v>
      </c>
      <c r="O3">
        <f t="shared" ref="O3:O5" si="8">F:F-N:N</f>
        <v>3.8199999999999932</v>
      </c>
    </row>
    <row r="4" spans="1:15" x14ac:dyDescent="0.3">
      <c r="A4" s="2">
        <v>318</v>
      </c>
      <c r="B4" s="2">
        <v>150</v>
      </c>
      <c r="C4" s="2">
        <v>29.28</v>
      </c>
      <c r="D4" s="2">
        <v>0.1</v>
      </c>
      <c r="E4" s="2">
        <v>0.05</v>
      </c>
      <c r="F4">
        <f t="shared" si="0"/>
        <v>241.44</v>
      </c>
      <c r="G4">
        <f t="shared" si="1"/>
        <v>8.245901639344261</v>
      </c>
      <c r="H4">
        <f t="shared" si="2"/>
        <v>2.1097163059264279</v>
      </c>
      <c r="I4">
        <f t="shared" si="3"/>
        <v>3.1446540880503146E-3</v>
      </c>
      <c r="J4">
        <f>((B:B)-(C:C))*100/(B:B)</f>
        <v>80.48</v>
      </c>
      <c r="K4" s="2">
        <v>31.18</v>
      </c>
      <c r="L4">
        <f t="shared" si="5"/>
        <v>79.213333333333338</v>
      </c>
      <c r="M4">
        <f t="shared" si="6"/>
        <v>1.2666666666666657</v>
      </c>
      <c r="N4">
        <f t="shared" si="7"/>
        <v>237.64</v>
      </c>
      <c r="O4">
        <f t="shared" si="8"/>
        <v>3.8000000000000114</v>
      </c>
    </row>
    <row r="5" spans="1:15" x14ac:dyDescent="0.3">
      <c r="A5" s="2">
        <v>328</v>
      </c>
      <c r="B5" s="2">
        <v>150</v>
      </c>
      <c r="C5" s="2">
        <v>35.799999999999997</v>
      </c>
      <c r="D5" s="2">
        <v>0.1</v>
      </c>
      <c r="E5" s="2">
        <v>0.05</v>
      </c>
      <c r="F5">
        <f t="shared" si="0"/>
        <v>228.4</v>
      </c>
      <c r="G5">
        <f t="shared" si="1"/>
        <v>6.3798882681564253</v>
      </c>
      <c r="H5">
        <f t="shared" si="2"/>
        <v>1.8531505843752007</v>
      </c>
      <c r="I5">
        <f t="shared" si="3"/>
        <v>3.0487804878048782E-3</v>
      </c>
      <c r="J5">
        <f t="shared" si="4"/>
        <v>76.13333333333334</v>
      </c>
      <c r="K5" s="2">
        <v>37.67</v>
      </c>
      <c r="L5">
        <f t="shared" si="5"/>
        <v>74.88666666666667</v>
      </c>
      <c r="M5">
        <f t="shared" si="6"/>
        <v>1.2466666666666697</v>
      </c>
      <c r="N5">
        <f t="shared" si="7"/>
        <v>224.66</v>
      </c>
      <c r="O5">
        <f t="shared" si="8"/>
        <v>3.7400000000000091</v>
      </c>
    </row>
    <row r="9" spans="1:15" x14ac:dyDescent="0.3">
      <c r="E9" t="s">
        <v>10</v>
      </c>
    </row>
    <row r="10" spans="1:15" x14ac:dyDescent="0.3">
      <c r="E10" t="s">
        <v>10</v>
      </c>
    </row>
    <row r="11" spans="1:15" x14ac:dyDescent="0.3">
      <c r="B11" t="s">
        <v>10</v>
      </c>
      <c r="D11" s="2" t="s">
        <v>10</v>
      </c>
      <c r="F11" t="s">
        <v>10</v>
      </c>
    </row>
    <row r="12" spans="1:15" x14ac:dyDescent="0.3">
      <c r="D12" s="2" t="s">
        <v>10</v>
      </c>
    </row>
    <row r="13" spans="1:15" x14ac:dyDescent="0.3">
      <c r="H13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2025-01-15T06:58:34Z</dcterms:modified>
</cp:coreProperties>
</file>