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0706ACAC-A27C-4F4C-BED9-0D2266B2DE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4" i="1" l="1"/>
  <c r="L2" i="1"/>
  <c r="N3" i="1"/>
  <c r="N4" i="1"/>
  <c r="N5" i="1"/>
  <c r="N2" i="1"/>
  <c r="L3" i="1"/>
  <c r="L4" i="1"/>
  <c r="L5" i="1"/>
  <c r="J3" i="1"/>
  <c r="J5" i="1"/>
  <c r="J2" i="1"/>
  <c r="I3" i="1"/>
  <c r="I4" i="1"/>
  <c r="I5" i="1"/>
  <c r="I2" i="1"/>
  <c r="F3" i="1"/>
  <c r="G3" i="1" s="1"/>
  <c r="H3" i="1" s="1"/>
  <c r="F4" i="1"/>
  <c r="G4" i="1" s="1"/>
  <c r="H4" i="1" s="1"/>
  <c r="F5" i="1"/>
  <c r="G5" i="1" s="1"/>
  <c r="H5" i="1" s="1"/>
  <c r="F2" i="1"/>
  <c r="G2" i="1" s="1"/>
  <c r="H2" i="1" s="1"/>
  <c r="M3" i="1" l="1"/>
  <c r="M2" i="1"/>
  <c r="O2" i="1"/>
  <c r="O3" i="1"/>
  <c r="M5" i="1"/>
  <c r="M4" i="1"/>
  <c r="O5" i="1"/>
  <c r="O4" i="1"/>
</calcChain>
</file>

<file path=xl/sharedStrings.xml><?xml version="1.0" encoding="utf-8"?>
<sst xmlns="http://schemas.openxmlformats.org/spreadsheetml/2006/main" count="22" uniqueCount="16">
  <si>
    <t>Ci</t>
  </si>
  <si>
    <t>CF</t>
  </si>
  <si>
    <t>Q</t>
  </si>
  <si>
    <t>V</t>
  </si>
  <si>
    <t>m</t>
  </si>
  <si>
    <t>Temp</t>
  </si>
  <si>
    <t>Kd</t>
  </si>
  <si>
    <t>lnKd</t>
  </si>
  <si>
    <t>1/T</t>
  </si>
  <si>
    <t>%R</t>
  </si>
  <si>
    <t xml:space="preserve"> </t>
  </si>
  <si>
    <t>CF2</t>
  </si>
  <si>
    <t>% R2</t>
  </si>
  <si>
    <t>Error R</t>
  </si>
  <si>
    <t>Q2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</si>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</sst>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J2" sqref="J2:J5"/>
    </sheetView>
  </sheetViews>
  <sheetFormatPr defaultRowHeight="14.4" x14ac:dyDescent="0.3"/>
  <cols>
    <col min="4" max="4" width="9" style="2"/>
    <col min="10" max="10" width="22" customWidth="1"/>
    <col min="11" max="12" width="12.5546875" customWidth="1"/>
    <col min="13" max="13" width="14.5546875" customWidth="1"/>
    <col min="14" max="14" width="12.5546875" customWidth="1"/>
    <col min="15" max="15" width="14.88671875" customWidth="1"/>
  </cols>
  <sheetData>
    <row r="1" spans="1:15" x14ac:dyDescent="0.3">
      <c r="A1" s="1" t="s">
        <v>5</v>
      </c>
      <c r="B1" s="1" t="s">
        <v>0</v>
      </c>
      <c r="C1" s="1" t="s">
        <v>1</v>
      </c>
      <c r="D1" s="3" t="s">
        <v>3</v>
      </c>
      <c r="E1" s="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">
      <c r="A2" s="2">
        <v>298</v>
      </c>
      <c r="B2" s="2">
        <v>150</v>
      </c>
      <c r="C2" s="2">
        <v>51.76</v>
      </c>
      <c r="D2" s="2">
        <v>0.1</v>
      </c>
      <c r="E2" s="2">
        <v>0.05</v>
      </c>
      <c r="F2">
        <f>((B:B)-(C:C))*((D:D)/(E:E))</f>
        <v>196.48000000000002</v>
      </c>
      <c r="G2">
        <f>(F:F)/(C:C)</f>
        <v>3.7959814528593512</v>
      </c>
      <c r="H2">
        <f>LN(G:G)</f>
        <v>1.3339429947661325</v>
      </c>
      <c r="I2">
        <f>1/(A:A)</f>
        <v>3.3557046979865771E-3</v>
      </c>
      <c r="J2">
        <f>((B:B)-(C:C))*100/(B:B)</f>
        <v>65.493333333333339</v>
      </c>
      <c r="K2" s="2">
        <v>53.64</v>
      </c>
      <c r="L2">
        <f>(B:B-K:K)*100/B:B</f>
        <v>64.239999999999995</v>
      </c>
      <c r="M2">
        <f>J:J-L:L</f>
        <v>1.2533333333333445</v>
      </c>
      <c r="N2">
        <f>(B:B-K:K)*D:D/E:E</f>
        <v>192.72</v>
      </c>
      <c r="O2">
        <f>F:F-N:N</f>
        <v>3.7600000000000193</v>
      </c>
    </row>
    <row r="3" spans="1:15" x14ac:dyDescent="0.3">
      <c r="A3" s="2">
        <v>308</v>
      </c>
      <c r="B3" s="2">
        <v>150</v>
      </c>
      <c r="C3" s="2">
        <v>56.32</v>
      </c>
      <c r="D3" s="2">
        <v>0.1</v>
      </c>
      <c r="E3" s="2">
        <v>0.05</v>
      </c>
      <c r="F3">
        <f t="shared" ref="F3:F5" si="0">((B:B)-(C:C))*((D:D)/(E:E))</f>
        <v>187.36</v>
      </c>
      <c r="G3">
        <f t="shared" ref="G3:G5" si="1">(F:F)/(C:C)</f>
        <v>3.3267045454545459</v>
      </c>
      <c r="H3">
        <f t="shared" ref="H3:H5" si="2">LN(G:G)</f>
        <v>1.2019821879996204</v>
      </c>
      <c r="I3">
        <f t="shared" ref="I3:I5" si="3">1/(A:A)</f>
        <v>3.246753246753247E-3</v>
      </c>
      <c r="J3">
        <f t="shared" ref="J3:J5" si="4">((B:B)-(C:C))*100/(B:B)</f>
        <v>62.453333333333333</v>
      </c>
      <c r="K3" s="2">
        <v>58.16</v>
      </c>
      <c r="L3">
        <f t="shared" ref="L3:L5" si="5">(B:B-K:K)*100/B:B</f>
        <v>61.226666666666667</v>
      </c>
      <c r="M3">
        <f t="shared" ref="M3:M5" si="6">J:J-L:L</f>
        <v>1.2266666666666666</v>
      </c>
      <c r="N3">
        <f t="shared" ref="N3:N5" si="7">(B:B-K:K)*D:D/E:E</f>
        <v>183.68</v>
      </c>
      <c r="O3">
        <f t="shared" ref="O3:O5" si="8">F:F-N:N</f>
        <v>3.6800000000000068</v>
      </c>
    </row>
    <row r="4" spans="1:15" x14ac:dyDescent="0.3">
      <c r="A4" s="2">
        <v>318</v>
      </c>
      <c r="B4" s="2">
        <v>150</v>
      </c>
      <c r="C4" s="2">
        <v>62.9</v>
      </c>
      <c r="D4" s="2">
        <v>0.1</v>
      </c>
      <c r="E4" s="2">
        <v>0.05</v>
      </c>
      <c r="F4">
        <f t="shared" si="0"/>
        <v>174.2</v>
      </c>
      <c r="G4">
        <f t="shared" si="1"/>
        <v>2.7694753577106517</v>
      </c>
      <c r="H4">
        <f t="shared" si="2"/>
        <v>1.0186579007120076</v>
      </c>
      <c r="I4">
        <f t="shared" si="3"/>
        <v>3.1446540880503146E-3</v>
      </c>
      <c r="J4">
        <f>((B:B)-(C:C))*100/(B:B)</f>
        <v>58.06666666666667</v>
      </c>
      <c r="K4" s="2">
        <v>64.77</v>
      </c>
      <c r="L4">
        <f t="shared" si="5"/>
        <v>56.82</v>
      </c>
      <c r="M4">
        <f t="shared" si="6"/>
        <v>1.2466666666666697</v>
      </c>
      <c r="N4">
        <f t="shared" si="7"/>
        <v>170.46</v>
      </c>
      <c r="O4">
        <f t="shared" si="8"/>
        <v>3.7399999999999807</v>
      </c>
    </row>
    <row r="5" spans="1:15" x14ac:dyDescent="0.3">
      <c r="A5" s="2">
        <v>328</v>
      </c>
      <c r="B5" s="2">
        <v>150</v>
      </c>
      <c r="C5" s="2">
        <v>71.680000000000007</v>
      </c>
      <c r="D5" s="2">
        <v>0.1</v>
      </c>
      <c r="E5" s="2">
        <v>0.05</v>
      </c>
      <c r="F5">
        <f t="shared" si="0"/>
        <v>156.63999999999999</v>
      </c>
      <c r="G5">
        <f t="shared" si="1"/>
        <v>2.1852678571428568</v>
      </c>
      <c r="H5">
        <f t="shared" si="2"/>
        <v>0.78173841011552503</v>
      </c>
      <c r="I5">
        <f t="shared" si="3"/>
        <v>3.0487804878048782E-3</v>
      </c>
      <c r="J5">
        <f t="shared" si="4"/>
        <v>52.213333333333324</v>
      </c>
      <c r="K5" s="2">
        <v>73.55</v>
      </c>
      <c r="L5">
        <f t="shared" si="5"/>
        <v>50.966666666666669</v>
      </c>
      <c r="M5">
        <f t="shared" si="6"/>
        <v>1.2466666666666555</v>
      </c>
      <c r="N5">
        <f t="shared" si="7"/>
        <v>152.9</v>
      </c>
      <c r="O5">
        <f t="shared" si="8"/>
        <v>3.7399999999999807</v>
      </c>
    </row>
    <row r="9" spans="1:15" x14ac:dyDescent="0.3">
      <c r="E9" t="s">
        <v>10</v>
      </c>
    </row>
    <row r="10" spans="1:15" x14ac:dyDescent="0.3">
      <c r="E10" t="s">
        <v>10</v>
      </c>
    </row>
    <row r="11" spans="1:15" x14ac:dyDescent="0.3">
      <c r="B11" t="s">
        <v>10</v>
      </c>
      <c r="D11" s="2" t="s">
        <v>10</v>
      </c>
      <c r="F11" t="s">
        <v>10</v>
      </c>
    </row>
    <row r="12" spans="1:15" x14ac:dyDescent="0.3">
      <c r="D12" s="2" t="s">
        <v>10</v>
      </c>
    </row>
    <row r="13" spans="1:15" x14ac:dyDescent="0.3">
      <c r="H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2025-01-15T07:14:27Z</dcterms:modified>
</cp:coreProperties>
</file>