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1DF91E62-2A3F-49D6-B9C5-AEF98756EE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9" i="1" l="1"/>
  <c r="G9" i="1"/>
  <c r="I9" i="1" s="1"/>
  <c r="J9" i="1" s="1"/>
  <c r="L9" i="1"/>
  <c r="N9" i="1"/>
  <c r="P9" i="1"/>
  <c r="F10" i="1"/>
  <c r="G10" i="1"/>
  <c r="I10" i="1" s="1"/>
  <c r="J10" i="1" s="1"/>
  <c r="L10" i="1"/>
  <c r="N10" i="1"/>
  <c r="P10" i="1"/>
  <c r="P3" i="1"/>
  <c r="P4" i="1"/>
  <c r="P5" i="1"/>
  <c r="P6" i="1"/>
  <c r="P7" i="1"/>
  <c r="P8" i="1"/>
  <c r="P2" i="1"/>
  <c r="N3" i="1"/>
  <c r="N4" i="1"/>
  <c r="N5" i="1"/>
  <c r="N6" i="1"/>
  <c r="N7" i="1"/>
  <c r="N8" i="1"/>
  <c r="N2" i="1"/>
  <c r="L3" i="1"/>
  <c r="L4" i="1"/>
  <c r="L5" i="1"/>
  <c r="L6" i="1"/>
  <c r="L7" i="1"/>
  <c r="L8" i="1"/>
  <c r="L2" i="1"/>
  <c r="G3" i="1"/>
  <c r="I3" i="1" s="1"/>
  <c r="J3" i="1" s="1"/>
  <c r="G4" i="1"/>
  <c r="G5" i="1"/>
  <c r="G6" i="1"/>
  <c r="K6" i="1" s="1"/>
  <c r="G7" i="1"/>
  <c r="G8" i="1"/>
  <c r="K8" i="1" s="1"/>
  <c r="G2" i="1"/>
  <c r="K2" i="1" s="1"/>
  <c r="K10" i="1" l="1"/>
  <c r="Q10" i="1"/>
  <c r="K9" i="1"/>
  <c r="Q9" i="1"/>
  <c r="O10" i="1"/>
  <c r="O9" i="1"/>
  <c r="Q6" i="1"/>
  <c r="Q8" i="1"/>
  <c r="Q7" i="1"/>
  <c r="Q4" i="1"/>
  <c r="Q5" i="1"/>
  <c r="Q2" i="1"/>
  <c r="Q3" i="1"/>
  <c r="K7" i="1"/>
  <c r="I2" i="1"/>
  <c r="J2" i="1" s="1"/>
  <c r="I6" i="1"/>
  <c r="J6" i="1" s="1"/>
  <c r="K5" i="1"/>
  <c r="I8" i="1"/>
  <c r="J8" i="1" s="1"/>
  <c r="I7" i="1"/>
  <c r="J7" i="1" s="1"/>
  <c r="I5" i="1"/>
  <c r="J5" i="1" s="1"/>
  <c r="I4" i="1"/>
  <c r="J4" i="1" s="1"/>
  <c r="K4" i="1"/>
  <c r="K3" i="1"/>
  <c r="F3" i="1"/>
  <c r="O3" i="1" s="1"/>
  <c r="F4" i="1"/>
  <c r="O4" i="1" s="1"/>
  <c r="F5" i="1"/>
  <c r="O5" i="1" s="1"/>
  <c r="F6" i="1"/>
  <c r="O6" i="1" s="1"/>
  <c r="F7" i="1"/>
  <c r="O7" i="1" s="1"/>
  <c r="F8" i="1"/>
  <c r="O8" i="1" s="1"/>
  <c r="F2" i="1"/>
  <c r="O2" i="1" s="1"/>
</calcChain>
</file>

<file path=xl/sharedStrings.xml><?xml version="1.0" encoding="utf-8"?>
<sst xmlns="http://schemas.openxmlformats.org/spreadsheetml/2006/main" count="30" uniqueCount="18">
  <si>
    <t xml:space="preserve">V(L) </t>
  </si>
  <si>
    <t>Cf (mg/L)</t>
  </si>
  <si>
    <t>Ci (mg/L)</t>
  </si>
  <si>
    <t>m (g)</t>
  </si>
  <si>
    <t>t (min)</t>
  </si>
  <si>
    <t>% R</t>
  </si>
  <si>
    <t>Q t (mg/g)</t>
  </si>
  <si>
    <t>Qe</t>
  </si>
  <si>
    <t>Qe-Qt</t>
  </si>
  <si>
    <t>Log (Qe-Qt)</t>
  </si>
  <si>
    <t>t/Qt</t>
  </si>
  <si>
    <t>squart t</t>
  </si>
  <si>
    <t xml:space="preserve"> </t>
  </si>
  <si>
    <t>CF2</t>
  </si>
  <si>
    <t>% R2</t>
  </si>
  <si>
    <t>Error R</t>
  </si>
  <si>
    <t>Q2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</si>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</sst>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F16" sqref="F16"/>
    </sheetView>
  </sheetViews>
  <sheetFormatPr defaultRowHeight="14.4" x14ac:dyDescent="0.3"/>
  <cols>
    <col min="2" max="2" width="11.33203125" customWidth="1"/>
    <col min="3" max="4" width="10.88671875" customWidth="1"/>
    <col min="7" max="7" width="11.44140625" customWidth="1"/>
    <col min="9" max="9" width="10" customWidth="1"/>
    <col min="10" max="10" width="13.33203125" customWidth="1"/>
    <col min="11" max="11" width="11.109375" customWidth="1"/>
    <col min="12" max="12" width="12.77734375" customWidth="1"/>
    <col min="13" max="13" width="20.33203125" customWidth="1"/>
    <col min="14" max="14" width="15.6640625" customWidth="1"/>
    <col min="15" max="15" width="12.33203125" customWidth="1"/>
    <col min="16" max="16" width="14.109375" customWidth="1"/>
  </cols>
  <sheetData>
    <row r="1" spans="1:17" x14ac:dyDescent="0.3">
      <c r="A1" s="2" t="s">
        <v>4</v>
      </c>
      <c r="B1" s="2" t="s">
        <v>2</v>
      </c>
      <c r="C1" s="2" t="s">
        <v>1</v>
      </c>
      <c r="D1" s="2" t="s">
        <v>0</v>
      </c>
      <c r="E1" s="2" t="s">
        <v>3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3">
      <c r="A2" s="1">
        <v>10</v>
      </c>
      <c r="B2" s="1">
        <v>150</v>
      </c>
      <c r="C2" s="1">
        <v>100.12</v>
      </c>
      <c r="D2" s="1">
        <v>0.1</v>
      </c>
      <c r="E2" s="1">
        <v>0.05</v>
      </c>
      <c r="F2">
        <f t="shared" ref="F2:F10" si="0">((B:B)-(C:C))*100/(B:B)</f>
        <v>33.25333333333333</v>
      </c>
      <c r="G2">
        <f t="shared" ref="G2:G10" si="1">((B:B)-(C:C))*(D:D)/(E:E)</f>
        <v>99.759999999999991</v>
      </c>
      <c r="H2" s="1">
        <v>196.48</v>
      </c>
      <c r="I2">
        <f t="shared" ref="I2:I10" si="2">(H:H)-(G:G)</f>
        <v>96.72</v>
      </c>
      <c r="J2">
        <f t="shared" ref="J2:J10" si="3">LOG(I:I)</f>
        <v>1.9855162878527155</v>
      </c>
      <c r="K2">
        <f t="shared" ref="K2:K10" si="4">(A:A)/(G:G)</f>
        <v>0.10024057738572575</v>
      </c>
      <c r="L2">
        <f t="shared" ref="L2:L10" si="5">SQRT(A:A)</f>
        <v>3.1622776601683795</v>
      </c>
      <c r="M2" s="1">
        <v>102.02</v>
      </c>
      <c r="N2">
        <f>(B:B-M:M)*100/B:B</f>
        <v>31.986666666666668</v>
      </c>
      <c r="O2">
        <f>F:F-N:N</f>
        <v>1.2666666666666622</v>
      </c>
      <c r="P2">
        <f>(B:B-M:M)*D:D/E:E</f>
        <v>95.960000000000008</v>
      </c>
      <c r="Q2">
        <f>G:G-P:P</f>
        <v>3.7999999999999829</v>
      </c>
    </row>
    <row r="3" spans="1:17" x14ac:dyDescent="0.3">
      <c r="A3" s="1">
        <v>20</v>
      </c>
      <c r="B3" s="1">
        <v>150</v>
      </c>
      <c r="C3" s="1">
        <v>84.25</v>
      </c>
      <c r="D3" s="1">
        <v>0.1</v>
      </c>
      <c r="E3" s="1">
        <v>0.05</v>
      </c>
      <c r="F3">
        <f t="shared" si="0"/>
        <v>43.833333333333336</v>
      </c>
      <c r="G3">
        <f t="shared" si="1"/>
        <v>131.5</v>
      </c>
      <c r="H3" s="1">
        <v>196.48</v>
      </c>
      <c r="I3">
        <f t="shared" si="2"/>
        <v>64.97999999999999</v>
      </c>
      <c r="J3">
        <f t="shared" si="3"/>
        <v>1.812779707008964</v>
      </c>
      <c r="K3">
        <f t="shared" si="4"/>
        <v>0.15209125475285171</v>
      </c>
      <c r="L3">
        <f t="shared" si="5"/>
        <v>4.4721359549995796</v>
      </c>
      <c r="M3" s="1">
        <v>86.12</v>
      </c>
      <c r="N3">
        <f>(B:B-M:M)*100/B:B</f>
        <v>42.586666666666666</v>
      </c>
      <c r="O3">
        <f>F:F-N:N</f>
        <v>1.2466666666666697</v>
      </c>
      <c r="P3">
        <f>(B:B-M:M)*D:D/E:E</f>
        <v>127.75999999999999</v>
      </c>
      <c r="Q3">
        <f>G:G-P:P</f>
        <v>3.7400000000000091</v>
      </c>
    </row>
    <row r="4" spans="1:17" x14ac:dyDescent="0.3">
      <c r="A4" s="1">
        <v>30</v>
      </c>
      <c r="B4" s="1">
        <v>150</v>
      </c>
      <c r="C4" s="1">
        <v>76.400000000000006</v>
      </c>
      <c r="D4" s="1">
        <v>0.1</v>
      </c>
      <c r="E4" s="1">
        <v>0.05</v>
      </c>
      <c r="F4">
        <f t="shared" si="0"/>
        <v>49.066666666666663</v>
      </c>
      <c r="G4">
        <f t="shared" si="1"/>
        <v>147.19999999999999</v>
      </c>
      <c r="H4" s="1">
        <v>196.48</v>
      </c>
      <c r="I4">
        <f t="shared" si="2"/>
        <v>49.28</v>
      </c>
      <c r="J4">
        <f t="shared" si="3"/>
        <v>1.6926706991563691</v>
      </c>
      <c r="K4">
        <f t="shared" si="4"/>
        <v>0.20380434782608697</v>
      </c>
      <c r="L4">
        <f t="shared" si="5"/>
        <v>5.4772255750516612</v>
      </c>
      <c r="M4" s="1">
        <v>78.25</v>
      </c>
      <c r="N4">
        <f>(B:B-M:M)*100/B:B</f>
        <v>47.833333333333336</v>
      </c>
      <c r="O4">
        <f>F:F-N:N</f>
        <v>1.2333333333333272</v>
      </c>
      <c r="P4">
        <f>(B:B-M:M)*D:D/E:E</f>
        <v>143.5</v>
      </c>
      <c r="Q4">
        <f>G:G-P:P</f>
        <v>3.6999999999999886</v>
      </c>
    </row>
    <row r="5" spans="1:17" x14ac:dyDescent="0.3">
      <c r="A5" s="1">
        <v>40</v>
      </c>
      <c r="B5" s="1">
        <v>150</v>
      </c>
      <c r="C5" s="1">
        <v>71.67</v>
      </c>
      <c r="D5" s="1">
        <v>0.1</v>
      </c>
      <c r="E5" s="1">
        <v>0.05</v>
      </c>
      <c r="F5">
        <f t="shared" si="0"/>
        <v>52.22</v>
      </c>
      <c r="G5">
        <f t="shared" si="1"/>
        <v>156.66</v>
      </c>
      <c r="H5" s="1">
        <v>196.48</v>
      </c>
      <c r="I5">
        <f t="shared" si="2"/>
        <v>39.819999999999993</v>
      </c>
      <c r="J5">
        <f t="shared" si="3"/>
        <v>1.6001012556913907</v>
      </c>
      <c r="K5">
        <f t="shared" si="4"/>
        <v>0.25533001404315075</v>
      </c>
      <c r="L5">
        <f t="shared" si="5"/>
        <v>6.324555320336759</v>
      </c>
      <c r="M5" s="1">
        <v>73.569999999999993</v>
      </c>
      <c r="N5">
        <f>(B:B-M:M)*100/B:B</f>
        <v>50.95333333333334</v>
      </c>
      <c r="O5">
        <f>F:F-N:N</f>
        <v>1.2666666666666586</v>
      </c>
      <c r="P5">
        <f>(B:B-M:M)*D:D/E:E</f>
        <v>152.86000000000001</v>
      </c>
      <c r="Q5">
        <f>G:G-P:P</f>
        <v>3.7999999999999829</v>
      </c>
    </row>
    <row r="6" spans="1:17" x14ac:dyDescent="0.3">
      <c r="A6" s="1">
        <v>50</v>
      </c>
      <c r="B6" s="1">
        <v>150</v>
      </c>
      <c r="C6" s="1">
        <v>68.19</v>
      </c>
      <c r="D6" s="1">
        <v>0.1</v>
      </c>
      <c r="E6" s="1">
        <v>0.05</v>
      </c>
      <c r="F6">
        <f t="shared" si="0"/>
        <v>54.54</v>
      </c>
      <c r="G6">
        <f t="shared" si="1"/>
        <v>163.62</v>
      </c>
      <c r="H6" s="1">
        <v>196.48</v>
      </c>
      <c r="I6">
        <f t="shared" si="2"/>
        <v>32.859999999999985</v>
      </c>
      <c r="J6">
        <f t="shared" si="3"/>
        <v>1.5166675590990428</v>
      </c>
      <c r="K6">
        <f t="shared" si="4"/>
        <v>0.30558611416697223</v>
      </c>
      <c r="L6">
        <f t="shared" si="5"/>
        <v>7.0710678118654755</v>
      </c>
      <c r="M6" s="1">
        <v>70.099999999999994</v>
      </c>
      <c r="N6">
        <f>(B:B-M:M)*100/B:B</f>
        <v>53.266666666666673</v>
      </c>
      <c r="O6">
        <f>F:F-N:N</f>
        <v>1.2733333333333263</v>
      </c>
      <c r="P6">
        <f>(B:B-M:M)*D:D/E:E</f>
        <v>159.80000000000001</v>
      </c>
      <c r="Q6">
        <f>G:G-P:P</f>
        <v>3.8199999999999932</v>
      </c>
    </row>
    <row r="7" spans="1:17" x14ac:dyDescent="0.3">
      <c r="A7" s="1">
        <v>60</v>
      </c>
      <c r="B7" s="1">
        <v>150</v>
      </c>
      <c r="C7" s="1">
        <v>66.12</v>
      </c>
      <c r="D7" s="1">
        <v>0.1</v>
      </c>
      <c r="E7" s="1">
        <v>0.05</v>
      </c>
      <c r="F7">
        <f t="shared" si="0"/>
        <v>55.92</v>
      </c>
      <c r="G7">
        <f t="shared" si="1"/>
        <v>167.76</v>
      </c>
      <c r="H7" s="1">
        <v>196.48</v>
      </c>
      <c r="I7">
        <f t="shared" si="2"/>
        <v>28.72</v>
      </c>
      <c r="J7">
        <f t="shared" si="3"/>
        <v>1.4581844355702627</v>
      </c>
      <c r="K7">
        <f t="shared" si="4"/>
        <v>0.35765379113018597</v>
      </c>
      <c r="L7">
        <f t="shared" si="5"/>
        <v>7.745966692414834</v>
      </c>
      <c r="M7" s="1">
        <v>68.02</v>
      </c>
      <c r="N7">
        <f>(B:B-M:M)*100/B:B</f>
        <v>54.653333333333336</v>
      </c>
      <c r="O7">
        <f>F:F-N:N</f>
        <v>1.2666666666666657</v>
      </c>
      <c r="P7">
        <f>(B:B-M:M)*D:D/E:E</f>
        <v>163.96</v>
      </c>
      <c r="Q7">
        <f>G:G-P:P</f>
        <v>3.7999999999999829</v>
      </c>
    </row>
    <row r="8" spans="1:17" s="3" customFormat="1" x14ac:dyDescent="0.3">
      <c r="A8" s="2">
        <v>70</v>
      </c>
      <c r="B8" s="2">
        <v>150</v>
      </c>
      <c r="C8" s="2">
        <v>51.76</v>
      </c>
      <c r="D8" s="2">
        <v>0.1</v>
      </c>
      <c r="E8" s="2">
        <v>0.05</v>
      </c>
      <c r="F8" s="3">
        <f t="shared" si="0"/>
        <v>65.493333333333339</v>
      </c>
      <c r="G8" s="3">
        <f t="shared" si="1"/>
        <v>196.48000000000002</v>
      </c>
      <c r="H8" s="1">
        <v>196.48</v>
      </c>
      <c r="I8" s="3">
        <f t="shared" si="2"/>
        <v>0</v>
      </c>
      <c r="J8" s="3" t="e">
        <f t="shared" si="3"/>
        <v>#NUM!</v>
      </c>
      <c r="K8" s="3">
        <f t="shared" si="4"/>
        <v>0.35627035830618892</v>
      </c>
      <c r="L8" s="3">
        <f t="shared" si="5"/>
        <v>8.3666002653407556</v>
      </c>
      <c r="M8" s="2">
        <v>53.64</v>
      </c>
      <c r="N8" s="3">
        <f>(B:B-M:M)*100/B:B</f>
        <v>64.239999999999995</v>
      </c>
      <c r="O8" s="3">
        <f>F:F-N:N</f>
        <v>1.2533333333333445</v>
      </c>
      <c r="P8" s="3">
        <f>(B:B-M:M)*D:D/E:E</f>
        <v>192.72</v>
      </c>
      <c r="Q8" s="3">
        <f>G:G-P:P</f>
        <v>3.7600000000000193</v>
      </c>
    </row>
    <row r="9" spans="1:17" x14ac:dyDescent="0.3">
      <c r="A9" s="1">
        <v>80</v>
      </c>
      <c r="B9" s="1">
        <v>150</v>
      </c>
      <c r="C9" s="1">
        <v>51.53</v>
      </c>
      <c r="D9" s="1">
        <v>0.1</v>
      </c>
      <c r="E9" s="1">
        <v>0.05</v>
      </c>
      <c r="F9">
        <f t="shared" si="0"/>
        <v>65.646666666666661</v>
      </c>
      <c r="G9">
        <f t="shared" si="1"/>
        <v>196.94000000000003</v>
      </c>
      <c r="H9" s="1">
        <v>196.48</v>
      </c>
      <c r="I9">
        <f t="shared" si="2"/>
        <v>-0.46000000000003638</v>
      </c>
      <c r="J9" t="e">
        <f t="shared" si="3"/>
        <v>#NUM!</v>
      </c>
      <c r="K9">
        <f t="shared" si="4"/>
        <v>0.40621509089062652</v>
      </c>
      <c r="L9">
        <f t="shared" si="5"/>
        <v>8.9442719099991592</v>
      </c>
      <c r="M9" s="1">
        <v>53.34</v>
      </c>
      <c r="N9">
        <f>(B:B-M:M)*100/B:B</f>
        <v>64.44</v>
      </c>
      <c r="O9">
        <f>F:F-N:N</f>
        <v>1.2066666666666634</v>
      </c>
      <c r="P9">
        <f>(B:B-M:M)*D:D/E:E</f>
        <v>193.32</v>
      </c>
      <c r="Q9">
        <f>G:G-P:P</f>
        <v>3.620000000000033</v>
      </c>
    </row>
    <row r="10" spans="1:17" x14ac:dyDescent="0.3">
      <c r="A10" s="1">
        <v>100</v>
      </c>
      <c r="B10" s="1">
        <v>150</v>
      </c>
      <c r="C10" s="1">
        <v>51.24</v>
      </c>
      <c r="D10" s="1">
        <v>0.1</v>
      </c>
      <c r="E10" s="1">
        <v>0.05</v>
      </c>
      <c r="F10">
        <f t="shared" si="0"/>
        <v>65.84</v>
      </c>
      <c r="G10">
        <f t="shared" si="1"/>
        <v>197.51999999999998</v>
      </c>
      <c r="H10" s="1">
        <v>196.48</v>
      </c>
      <c r="I10">
        <f t="shared" si="2"/>
        <v>-1.039999999999992</v>
      </c>
      <c r="J10" t="e">
        <f t="shared" si="3"/>
        <v>#NUM!</v>
      </c>
      <c r="K10">
        <f t="shared" si="4"/>
        <v>0.50627784528149056</v>
      </c>
      <c r="L10">
        <f t="shared" si="5"/>
        <v>10</v>
      </c>
      <c r="M10" s="1">
        <v>53.1</v>
      </c>
      <c r="N10">
        <f>(B:B-M:M)*100/B:B</f>
        <v>64.599999999999994</v>
      </c>
      <c r="O10">
        <f>F:F-N:N</f>
        <v>1.2400000000000091</v>
      </c>
      <c r="P10">
        <f>(B:B-M:M)*D:D/E:E</f>
        <v>193.8</v>
      </c>
      <c r="Q10">
        <f>G:G-P:P</f>
        <v>3.7199999999999704</v>
      </c>
    </row>
    <row r="11" spans="1:17" x14ac:dyDescent="0.3">
      <c r="E11" t="s">
        <v>12</v>
      </c>
      <c r="H11" t="s">
        <v>12</v>
      </c>
    </row>
    <row r="12" spans="1:17" x14ac:dyDescent="0.3">
      <c r="B12" t="s">
        <v>12</v>
      </c>
      <c r="E12" t="s">
        <v>12</v>
      </c>
      <c r="H12" t="s">
        <v>12</v>
      </c>
    </row>
    <row r="13" spans="1:17" x14ac:dyDescent="0.3">
      <c r="I13" t="s">
        <v>12</v>
      </c>
      <c r="M13" t="s">
        <v>12</v>
      </c>
    </row>
    <row r="14" spans="1:17" x14ac:dyDescent="0.3">
      <c r="H14" t="s">
        <v>12</v>
      </c>
      <c r="J14" t="s">
        <v>12</v>
      </c>
    </row>
    <row r="15" spans="1:17" x14ac:dyDescent="0.3">
      <c r="D15" t="s">
        <v>12</v>
      </c>
      <c r="G15" t="s">
        <v>12</v>
      </c>
      <c r="H15" t="s">
        <v>12</v>
      </c>
    </row>
    <row r="16" spans="1:17" x14ac:dyDescent="0.3">
      <c r="E16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2025-06-12T13:38:30Z</dcterms:modified>
</cp:coreProperties>
</file>