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39AA5054-50F6-484E-841D-BD4D2749DE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7" i="1" l="1"/>
  <c r="F7" i="1"/>
  <c r="G7" i="1" s="1"/>
  <c r="I7" i="1"/>
  <c r="K7" i="1"/>
  <c r="M7" i="1"/>
  <c r="M6" i="1"/>
  <c r="K6" i="1"/>
  <c r="I6" i="1"/>
  <c r="F6" i="1"/>
  <c r="H6" i="1" s="1"/>
  <c r="E6" i="1"/>
  <c r="M3" i="1"/>
  <c r="M4" i="1"/>
  <c r="M5" i="1"/>
  <c r="M2" i="1"/>
  <c r="K3" i="1"/>
  <c r="K4" i="1"/>
  <c r="K5" i="1"/>
  <c r="K2" i="1"/>
  <c r="E4" i="1"/>
  <c r="I3" i="1"/>
  <c r="I4" i="1"/>
  <c r="I5" i="1"/>
  <c r="I2" i="1"/>
  <c r="F3" i="1"/>
  <c r="H3" i="1" s="1"/>
  <c r="F4" i="1"/>
  <c r="H4" i="1" s="1"/>
  <c r="F5" i="1"/>
  <c r="H5" i="1" s="1"/>
  <c r="F2" i="1"/>
  <c r="G2" i="1" s="1"/>
  <c r="E3" i="1"/>
  <c r="E5" i="1"/>
  <c r="E2" i="1"/>
  <c r="L7" i="1" l="1"/>
  <c r="N7" i="1"/>
  <c r="H7" i="1"/>
  <c r="L2" i="1"/>
  <c r="L4" i="1"/>
  <c r="L6" i="1"/>
  <c r="N2" i="1"/>
  <c r="L3" i="1"/>
  <c r="L5" i="1"/>
  <c r="G6" i="1"/>
  <c r="N6" i="1"/>
  <c r="N5" i="1"/>
  <c r="N4" i="1"/>
  <c r="N3" i="1"/>
  <c r="G3" i="1"/>
  <c r="G5" i="1"/>
  <c r="G4" i="1"/>
  <c r="H2" i="1"/>
</calcChain>
</file>

<file path=xl/sharedStrings.xml><?xml version="1.0" encoding="utf-8"?>
<sst xmlns="http://schemas.openxmlformats.org/spreadsheetml/2006/main" count="17" uniqueCount="15">
  <si>
    <t>Ci</t>
  </si>
  <si>
    <t>Ce</t>
  </si>
  <si>
    <t>m(g)</t>
  </si>
  <si>
    <t>% R</t>
  </si>
  <si>
    <t>Qe(mg/g)</t>
  </si>
  <si>
    <t>V(L)</t>
  </si>
  <si>
    <t>Ce/Qe</t>
  </si>
  <si>
    <t>Ln Qe</t>
  </si>
  <si>
    <t>Ln Ce</t>
  </si>
  <si>
    <t xml:space="preserve"> </t>
  </si>
  <si>
    <t>CF2</t>
  </si>
  <si>
    <t>% R2</t>
  </si>
  <si>
    <t>Error R</t>
  </si>
  <si>
    <t>Q2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</si>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</sst>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C1" workbookViewId="0">
      <selection activeCell="J1" sqref="J1:N1048576"/>
    </sheetView>
  </sheetViews>
  <sheetFormatPr defaultRowHeight="14.4" x14ac:dyDescent="0.3"/>
  <cols>
    <col min="12" max="12" width="18.44140625" customWidth="1"/>
    <col min="14" max="14" width="19.88671875" customWidth="1"/>
  </cols>
  <sheetData>
    <row r="1" spans="1:14" x14ac:dyDescent="0.3">
      <c r="A1" s="1" t="s">
        <v>0</v>
      </c>
      <c r="B1" s="1" t="s">
        <v>1</v>
      </c>
      <c r="C1" s="1" t="s">
        <v>5</v>
      </c>
      <c r="D1" s="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50</v>
      </c>
      <c r="B2">
        <v>5.78</v>
      </c>
      <c r="C2">
        <v>0.1</v>
      </c>
      <c r="D2">
        <v>0.05</v>
      </c>
      <c r="E2">
        <f t="shared" ref="E2:E7" si="0">((A:A)-(B:B))*100/(A:A)</f>
        <v>88.44</v>
      </c>
      <c r="F2">
        <f t="shared" ref="F2:F7" si="1">((A:A)-(B:B))*(C:C)/(D:D)</f>
        <v>88.439999999999984</v>
      </c>
      <c r="G2">
        <f t="shared" ref="G2:G7" si="2">(B:B)/(F:F)</f>
        <v>6.5355042966983287E-2</v>
      </c>
      <c r="H2">
        <f t="shared" ref="H2:H7" si="3">LN(F:F)</f>
        <v>4.4823243559892454</v>
      </c>
      <c r="I2">
        <f t="shared" ref="I2:I7" si="4">LN(B:B)</f>
        <v>1.7544036826842861</v>
      </c>
      <c r="J2">
        <v>6.4</v>
      </c>
      <c r="K2">
        <f>(A:A-J:J)*100/A:A</f>
        <v>87.2</v>
      </c>
      <c r="L2">
        <f>E:E-K:K</f>
        <v>1.2399999999999949</v>
      </c>
      <c r="M2">
        <f>(A:A-J:J)*C:C/D:D</f>
        <v>87.2</v>
      </c>
      <c r="N2">
        <f>F:F-M:M</f>
        <v>1.2399999999999807</v>
      </c>
    </row>
    <row r="3" spans="1:14" x14ac:dyDescent="0.3">
      <c r="A3">
        <v>100</v>
      </c>
      <c r="B3">
        <v>14.28</v>
      </c>
      <c r="C3">
        <v>0.1</v>
      </c>
      <c r="D3">
        <v>0.05</v>
      </c>
      <c r="E3">
        <f t="shared" si="0"/>
        <v>85.72</v>
      </c>
      <c r="F3">
        <f t="shared" si="1"/>
        <v>171.44</v>
      </c>
      <c r="G3">
        <f t="shared" si="2"/>
        <v>8.32944470368642E-2</v>
      </c>
      <c r="H3">
        <f t="shared" si="3"/>
        <v>5.1442333511653215</v>
      </c>
      <c r="I3">
        <f t="shared" si="4"/>
        <v>2.6588599569114382</v>
      </c>
      <c r="J3">
        <v>15.51</v>
      </c>
      <c r="K3">
        <f>(A:A-J:J)*100/A:A</f>
        <v>84.49</v>
      </c>
      <c r="L3">
        <f>E:E-K:K</f>
        <v>1.230000000000004</v>
      </c>
      <c r="M3">
        <f>(A:A-J:J)*C:C/D:D</f>
        <v>168.98</v>
      </c>
      <c r="N3">
        <f>F:F-M:M</f>
        <v>2.460000000000008</v>
      </c>
    </row>
    <row r="4" spans="1:14" s="1" customFormat="1" x14ac:dyDescent="0.3">
      <c r="A4" s="1">
        <v>150</v>
      </c>
      <c r="B4" s="1">
        <v>65.760000000000005</v>
      </c>
      <c r="C4" s="1">
        <v>0.1</v>
      </c>
      <c r="D4" s="1">
        <v>0.05</v>
      </c>
      <c r="E4" s="1">
        <f t="shared" si="0"/>
        <v>56.16</v>
      </c>
      <c r="F4" s="1">
        <f t="shared" si="1"/>
        <v>168.48</v>
      </c>
      <c r="G4" s="1">
        <f t="shared" si="2"/>
        <v>0.39031339031339035</v>
      </c>
      <c r="H4" s="1">
        <f t="shared" si="3"/>
        <v>5.1268170483856652</v>
      </c>
      <c r="I4" s="1">
        <f t="shared" si="4"/>
        <v>4.1860117507479249</v>
      </c>
      <c r="J4" s="1">
        <v>67.63</v>
      </c>
      <c r="K4" s="1">
        <f>(A:A-J:J)*100/A:A</f>
        <v>54.913333333333334</v>
      </c>
      <c r="L4" s="1">
        <f>E:E-K:K</f>
        <v>1.2466666666666626</v>
      </c>
      <c r="M4" s="1">
        <f>(A:A-J:J)*C:C/D:D</f>
        <v>164.73999999999998</v>
      </c>
      <c r="N4" s="1">
        <f>F:F-M:M</f>
        <v>3.7400000000000091</v>
      </c>
    </row>
    <row r="5" spans="1:14" x14ac:dyDescent="0.3">
      <c r="A5">
        <v>200</v>
      </c>
      <c r="B5">
        <v>114.98</v>
      </c>
      <c r="C5">
        <v>0.1</v>
      </c>
      <c r="D5">
        <v>0.05</v>
      </c>
      <c r="E5">
        <f t="shared" si="0"/>
        <v>42.51</v>
      </c>
      <c r="F5">
        <f t="shared" si="1"/>
        <v>170.04</v>
      </c>
      <c r="G5">
        <f t="shared" si="2"/>
        <v>0.67619383674429556</v>
      </c>
      <c r="H5">
        <f t="shared" si="3"/>
        <v>5.1360337034905896</v>
      </c>
      <c r="I5">
        <f t="shared" si="4"/>
        <v>4.7447582001951449</v>
      </c>
      <c r="J5">
        <v>117.41</v>
      </c>
      <c r="K5">
        <f>(A:A-J:J)*100/A:A</f>
        <v>41.295000000000002</v>
      </c>
      <c r="L5">
        <f>E:E-K:K</f>
        <v>1.2149999999999963</v>
      </c>
      <c r="M5">
        <f>(A:A-J:J)*C:C/D:D</f>
        <v>165.18</v>
      </c>
      <c r="N5">
        <f>F:F-M:M</f>
        <v>4.8599999999999852</v>
      </c>
    </row>
    <row r="6" spans="1:14" x14ac:dyDescent="0.3">
      <c r="A6">
        <v>250</v>
      </c>
      <c r="B6">
        <v>164.22</v>
      </c>
      <c r="C6">
        <v>0.1</v>
      </c>
      <c r="D6">
        <v>0.05</v>
      </c>
      <c r="E6">
        <f t="shared" si="0"/>
        <v>34.311999999999998</v>
      </c>
      <c r="F6">
        <f t="shared" si="1"/>
        <v>171.56</v>
      </c>
      <c r="G6">
        <f t="shared" si="2"/>
        <v>0.95721613429703889</v>
      </c>
      <c r="H6">
        <f t="shared" si="3"/>
        <v>5.1449330596486798</v>
      </c>
      <c r="I6">
        <f t="shared" si="4"/>
        <v>5.1012069922806429</v>
      </c>
      <c r="J6">
        <v>167.22</v>
      </c>
      <c r="K6">
        <f>(A:A-J:J)*100/A:A</f>
        <v>33.112000000000002</v>
      </c>
      <c r="L6">
        <f>E:E-K:K</f>
        <v>1.1999999999999957</v>
      </c>
      <c r="M6">
        <f>(A:A-J:J)*C:C/D:D</f>
        <v>165.56</v>
      </c>
      <c r="N6">
        <f>F:F-M:M</f>
        <v>6</v>
      </c>
    </row>
    <row r="7" spans="1:14" x14ac:dyDescent="0.3">
      <c r="A7">
        <v>300</v>
      </c>
      <c r="B7">
        <v>213.51</v>
      </c>
      <c r="C7">
        <v>0.1</v>
      </c>
      <c r="D7">
        <v>0.05</v>
      </c>
      <c r="E7">
        <f t="shared" si="0"/>
        <v>28.83</v>
      </c>
      <c r="F7">
        <f t="shared" si="1"/>
        <v>172.98000000000002</v>
      </c>
      <c r="G7">
        <f t="shared" si="2"/>
        <v>1.2343045438779048</v>
      </c>
      <c r="H7">
        <f t="shared" si="3"/>
        <v>5.1531759808783661</v>
      </c>
      <c r="I7">
        <f t="shared" si="4"/>
        <v>5.3636836699792898</v>
      </c>
      <c r="J7">
        <v>216.98</v>
      </c>
      <c r="K7">
        <f>(A:A-J:J)*100/A:A</f>
        <v>27.673333333333339</v>
      </c>
      <c r="L7">
        <f>E:E-K:K</f>
        <v>1.1566666666666592</v>
      </c>
      <c r="M7">
        <f>(A:A-J:J)*C:C/D:D</f>
        <v>166.04000000000002</v>
      </c>
      <c r="N7">
        <f>F:F-M:M</f>
        <v>6.9399999999999977</v>
      </c>
    </row>
    <row r="8" spans="1:14" x14ac:dyDescent="0.3">
      <c r="I8" t="s">
        <v>9</v>
      </c>
    </row>
    <row r="11" spans="1:14" x14ac:dyDescent="0.3">
      <c r="E11" t="s">
        <v>9</v>
      </c>
      <c r="J1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2025-06-14T15:02:55Z</dcterms:modified>
</cp:coreProperties>
</file>