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illiamhouston/Downloads/"/>
    </mc:Choice>
  </mc:AlternateContent>
  <xr:revisionPtr revIDLastSave="0" documentId="13_ncr:1_{05E89F91-F785-624B-BECA-314884F6078C}" xr6:coauthVersionLast="47" xr6:coauthVersionMax="47" xr10:uidLastSave="{00000000-0000-0000-0000-000000000000}"/>
  <bookViews>
    <workbookView xWindow="1380" yWindow="500" windowWidth="27420" windowHeight="14100" xr2:uid="{00000000-000D-0000-FFFF-FFFF00000000}"/>
  </bookViews>
  <sheets>
    <sheet name="Tables 1-6" sheetId="1" r:id="rId1"/>
    <sheet name="Table 7" sheetId="11" r:id="rId2"/>
    <sheet name="Table 8" sheetId="10" r:id="rId3"/>
    <sheet name="Table 9" sheetId="9" r:id="rId4"/>
    <sheet name="Appendix A-E" sheetId="2" r:id="rId5"/>
    <sheet name="Other Appendices" sheetId="5" r:id="rId6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5" i="2" l="1"/>
  <c r="V6" i="10" l="1"/>
  <c r="V5" i="10"/>
  <c r="V4" i="10"/>
  <c r="V7" i="10"/>
  <c r="U18" i="10"/>
  <c r="V18" i="10"/>
  <c r="T18" i="10"/>
  <c r="W14" i="10"/>
  <c r="W15" i="10"/>
  <c r="W16" i="10"/>
  <c r="W17" i="10"/>
  <c r="W18" i="10" s="1"/>
  <c r="W13" i="10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BB56" i="5" l="1"/>
  <c r="BA56" i="5"/>
  <c r="AZ56" i="5"/>
  <c r="AY56" i="5"/>
  <c r="AX56" i="5"/>
  <c r="AW56" i="5"/>
  <c r="AV56" i="5"/>
  <c r="AU56" i="5"/>
  <c r="AT56" i="5"/>
  <c r="AS56" i="5"/>
  <c r="BB55" i="5"/>
  <c r="BA55" i="5"/>
  <c r="AZ55" i="5"/>
  <c r="AY55" i="5"/>
  <c r="AX55" i="5"/>
  <c r="AW55" i="5"/>
  <c r="AV55" i="5"/>
  <c r="AU55" i="5"/>
  <c r="AT55" i="5"/>
  <c r="AS55" i="5"/>
  <c r="BB54" i="5"/>
  <c r="BA54" i="5"/>
  <c r="AZ54" i="5"/>
  <c r="AY54" i="5"/>
  <c r="AX54" i="5"/>
  <c r="AW54" i="5"/>
  <c r="AV54" i="5"/>
  <c r="AU54" i="5"/>
  <c r="AT54" i="5"/>
  <c r="AS54" i="5"/>
  <c r="BB53" i="5"/>
  <c r="BA53" i="5"/>
  <c r="AZ53" i="5"/>
  <c r="AY53" i="5"/>
  <c r="AX53" i="5"/>
  <c r="AW53" i="5"/>
  <c r="AV53" i="5"/>
  <c r="AU53" i="5"/>
  <c r="AT53" i="5"/>
  <c r="AS53" i="5"/>
  <c r="BB52" i="5"/>
  <c r="BA52" i="5"/>
  <c r="AZ52" i="5"/>
  <c r="AY52" i="5"/>
  <c r="AX52" i="5"/>
  <c r="AW52" i="5"/>
  <c r="AV52" i="5"/>
  <c r="AU52" i="5"/>
  <c r="AT52" i="5"/>
  <c r="AS52" i="5"/>
  <c r="BB51" i="5"/>
  <c r="BA51" i="5"/>
  <c r="AZ51" i="5"/>
  <c r="AY51" i="5"/>
  <c r="AX51" i="5"/>
  <c r="AW51" i="5"/>
  <c r="AV51" i="5"/>
  <c r="AU51" i="5"/>
  <c r="AT51" i="5"/>
  <c r="AS51" i="5"/>
  <c r="BB50" i="5"/>
  <c r="BA50" i="5"/>
  <c r="AZ50" i="5"/>
  <c r="AY50" i="5"/>
  <c r="AX50" i="5"/>
  <c r="AW50" i="5"/>
  <c r="AV50" i="5"/>
  <c r="AU50" i="5"/>
  <c r="AT50" i="5"/>
  <c r="AS50" i="5"/>
  <c r="BB49" i="5"/>
  <c r="BA49" i="5"/>
  <c r="AZ49" i="5"/>
  <c r="AY49" i="5"/>
  <c r="AX49" i="5"/>
  <c r="AW49" i="5"/>
  <c r="AV49" i="5"/>
  <c r="AU49" i="5"/>
  <c r="AT49" i="5"/>
  <c r="AS49" i="5"/>
  <c r="BB48" i="5"/>
  <c r="BA48" i="5"/>
  <c r="AZ48" i="5"/>
  <c r="AY48" i="5"/>
  <c r="AX48" i="5"/>
  <c r="AW48" i="5"/>
  <c r="AV48" i="5"/>
  <c r="AU48" i="5"/>
  <c r="AT48" i="5"/>
  <c r="AS48" i="5"/>
  <c r="BB47" i="5"/>
  <c r="BA47" i="5"/>
  <c r="AZ47" i="5"/>
  <c r="AY47" i="5"/>
  <c r="AX47" i="5"/>
  <c r="AW47" i="5"/>
  <c r="AV47" i="5"/>
  <c r="AU47" i="5"/>
  <c r="AT47" i="5"/>
  <c r="AS47" i="5"/>
  <c r="BB46" i="5"/>
  <c r="BA46" i="5"/>
  <c r="AZ46" i="5"/>
  <c r="AY46" i="5"/>
  <c r="AX46" i="5"/>
  <c r="AW46" i="5"/>
  <c r="AV46" i="5"/>
  <c r="AU46" i="5"/>
  <c r="AT46" i="5"/>
  <c r="AS46" i="5"/>
  <c r="BB45" i="5"/>
  <c r="BA45" i="5"/>
  <c r="AZ45" i="5"/>
  <c r="AY45" i="5"/>
  <c r="AX45" i="5"/>
  <c r="AW45" i="5"/>
  <c r="AV45" i="5"/>
  <c r="AU45" i="5"/>
  <c r="AT45" i="5"/>
  <c r="AS45" i="5"/>
  <c r="BB44" i="5"/>
  <c r="BA44" i="5"/>
  <c r="AZ44" i="5"/>
  <c r="AY44" i="5"/>
  <c r="AX44" i="5"/>
  <c r="AW44" i="5"/>
  <c r="AV44" i="5"/>
  <c r="AU44" i="5"/>
  <c r="AT44" i="5"/>
  <c r="AS44" i="5"/>
  <c r="BB43" i="5"/>
  <c r="BA43" i="5"/>
  <c r="AZ43" i="5"/>
  <c r="AY43" i="5"/>
  <c r="AX43" i="5"/>
  <c r="AW43" i="5"/>
  <c r="AV43" i="5"/>
  <c r="AU43" i="5"/>
  <c r="AT43" i="5"/>
  <c r="AS43" i="5"/>
  <c r="BB42" i="5"/>
  <c r="BA42" i="5"/>
  <c r="AZ42" i="5"/>
  <c r="AY42" i="5"/>
  <c r="AX42" i="5"/>
  <c r="AW42" i="5"/>
  <c r="AV42" i="5"/>
  <c r="AU42" i="5"/>
  <c r="AT42" i="5"/>
  <c r="AS42" i="5"/>
  <c r="BB41" i="5"/>
  <c r="BA41" i="5"/>
  <c r="AZ41" i="5"/>
  <c r="AY41" i="5"/>
  <c r="AX41" i="5"/>
  <c r="AW41" i="5"/>
  <c r="AV41" i="5"/>
  <c r="AU41" i="5"/>
  <c r="AT41" i="5"/>
  <c r="AS41" i="5"/>
  <c r="BB40" i="5"/>
  <c r="BA40" i="5"/>
  <c r="AZ40" i="5"/>
  <c r="AY40" i="5"/>
  <c r="AX40" i="5"/>
  <c r="AW40" i="5"/>
  <c r="AV40" i="5"/>
  <c r="AU40" i="5"/>
  <c r="AT40" i="5"/>
  <c r="AS40" i="5"/>
  <c r="BB39" i="5"/>
  <c r="BA39" i="5"/>
  <c r="AZ39" i="5"/>
  <c r="AY39" i="5"/>
  <c r="AX39" i="5"/>
  <c r="AW39" i="5"/>
  <c r="AV39" i="5"/>
  <c r="AU39" i="5"/>
  <c r="AT39" i="5"/>
  <c r="AS39" i="5"/>
  <c r="BB38" i="5"/>
  <c r="BA38" i="5"/>
  <c r="AZ38" i="5"/>
  <c r="AY38" i="5"/>
  <c r="AX38" i="5"/>
  <c r="AW38" i="5"/>
  <c r="AV38" i="5"/>
  <c r="AU38" i="5"/>
  <c r="AT38" i="5"/>
  <c r="AS38" i="5"/>
  <c r="BB37" i="5"/>
  <c r="BA37" i="5"/>
  <c r="AZ37" i="5"/>
  <c r="AY37" i="5"/>
  <c r="AX37" i="5"/>
  <c r="AW37" i="5"/>
  <c r="AV37" i="5"/>
  <c r="AU37" i="5"/>
  <c r="AT37" i="5"/>
  <c r="AS37" i="5"/>
  <c r="BB36" i="5"/>
  <c r="BA36" i="5"/>
  <c r="AZ36" i="5"/>
  <c r="AY36" i="5"/>
  <c r="AX36" i="5"/>
  <c r="AW36" i="5"/>
  <c r="AV36" i="5"/>
  <c r="AU36" i="5"/>
  <c r="AT36" i="5"/>
  <c r="AS36" i="5"/>
  <c r="BB35" i="5"/>
  <c r="BA35" i="5"/>
  <c r="AZ35" i="5"/>
  <c r="AY35" i="5"/>
  <c r="AX35" i="5"/>
  <c r="AW35" i="5"/>
  <c r="AV35" i="5"/>
  <c r="AU35" i="5"/>
  <c r="AT35" i="5"/>
  <c r="AS35" i="5"/>
  <c r="BB34" i="5"/>
  <c r="BA34" i="5"/>
  <c r="AZ34" i="5"/>
  <c r="AY34" i="5"/>
  <c r="AX34" i="5"/>
  <c r="AW34" i="5"/>
  <c r="AV34" i="5"/>
  <c r="AU34" i="5"/>
  <c r="AT34" i="5"/>
  <c r="AS34" i="5"/>
  <c r="BB33" i="5"/>
  <c r="BA33" i="5"/>
  <c r="AZ33" i="5"/>
  <c r="AY33" i="5"/>
  <c r="AX33" i="5"/>
  <c r="AW33" i="5"/>
  <c r="AV33" i="5"/>
  <c r="AU33" i="5"/>
  <c r="AT33" i="5"/>
  <c r="AS33" i="5"/>
  <c r="BB32" i="5"/>
  <c r="BA32" i="5"/>
  <c r="AZ32" i="5"/>
  <c r="AY32" i="5"/>
  <c r="AX32" i="5"/>
  <c r="AW32" i="5"/>
  <c r="AV32" i="5"/>
  <c r="AU32" i="5"/>
  <c r="AT32" i="5"/>
  <c r="AS32" i="5"/>
  <c r="BB31" i="5"/>
  <c r="BA31" i="5"/>
  <c r="AZ31" i="5"/>
  <c r="AY31" i="5"/>
  <c r="AX31" i="5"/>
  <c r="AW31" i="5"/>
  <c r="AV31" i="5"/>
  <c r="AU31" i="5"/>
  <c r="AT31" i="5"/>
  <c r="AS31" i="5"/>
  <c r="BB30" i="5"/>
  <c r="BA30" i="5"/>
  <c r="AZ30" i="5"/>
  <c r="AY30" i="5"/>
  <c r="AX30" i="5"/>
  <c r="AW30" i="5"/>
  <c r="AV30" i="5"/>
  <c r="AU30" i="5"/>
  <c r="AT30" i="5"/>
  <c r="AS30" i="5"/>
  <c r="BB29" i="5"/>
  <c r="BA29" i="5"/>
  <c r="AZ29" i="5"/>
  <c r="AY29" i="5"/>
  <c r="AX29" i="5"/>
  <c r="AW29" i="5"/>
  <c r="AV29" i="5"/>
  <c r="AU29" i="5"/>
  <c r="AT29" i="5"/>
  <c r="AS29" i="5"/>
  <c r="BB28" i="5"/>
  <c r="BA28" i="5"/>
  <c r="AZ28" i="5"/>
  <c r="AY28" i="5"/>
  <c r="AX28" i="5"/>
  <c r="AW28" i="5"/>
  <c r="AV28" i="5"/>
  <c r="AU28" i="5"/>
  <c r="AT28" i="5"/>
  <c r="AS28" i="5"/>
  <c r="BB27" i="5"/>
  <c r="BA27" i="5"/>
  <c r="AZ27" i="5"/>
  <c r="AY27" i="5"/>
  <c r="AX27" i="5"/>
  <c r="AW27" i="5"/>
  <c r="AV27" i="5"/>
  <c r="AU27" i="5"/>
  <c r="AT27" i="5"/>
  <c r="AS27" i="5"/>
  <c r="BB26" i="5"/>
  <c r="BA26" i="5"/>
  <c r="AZ26" i="5"/>
  <c r="AY26" i="5"/>
  <c r="AX26" i="5"/>
  <c r="AW26" i="5"/>
  <c r="AV26" i="5"/>
  <c r="AU26" i="5"/>
  <c r="AT26" i="5"/>
  <c r="AS26" i="5"/>
  <c r="BB25" i="5"/>
  <c r="BA25" i="5"/>
  <c r="AZ25" i="5"/>
  <c r="AY25" i="5"/>
  <c r="AX25" i="5"/>
  <c r="AW25" i="5"/>
  <c r="AV25" i="5"/>
  <c r="AU25" i="5"/>
  <c r="AT25" i="5"/>
  <c r="AS25" i="5"/>
  <c r="BB24" i="5"/>
  <c r="BA24" i="5"/>
  <c r="AZ24" i="5"/>
  <c r="AY24" i="5"/>
  <c r="AX24" i="5"/>
  <c r="AW24" i="5"/>
  <c r="AV24" i="5"/>
  <c r="AU24" i="5"/>
  <c r="AT24" i="5"/>
  <c r="AS24" i="5"/>
  <c r="BB23" i="5"/>
  <c r="BA23" i="5"/>
  <c r="AZ23" i="5"/>
  <c r="AY23" i="5"/>
  <c r="AX23" i="5"/>
  <c r="AW23" i="5"/>
  <c r="AV23" i="5"/>
  <c r="AU23" i="5"/>
  <c r="AT23" i="5"/>
  <c r="AS23" i="5"/>
  <c r="BB22" i="5"/>
  <c r="BA22" i="5"/>
  <c r="AZ22" i="5"/>
  <c r="AY22" i="5"/>
  <c r="AX22" i="5"/>
  <c r="AW22" i="5"/>
  <c r="AV22" i="5"/>
  <c r="AU22" i="5"/>
  <c r="AT22" i="5"/>
  <c r="AS22" i="5"/>
  <c r="BB21" i="5"/>
  <c r="BA21" i="5"/>
  <c r="AZ21" i="5"/>
  <c r="AY21" i="5"/>
  <c r="AX21" i="5"/>
  <c r="AW21" i="5"/>
  <c r="AV21" i="5"/>
  <c r="AU21" i="5"/>
  <c r="AT21" i="5"/>
  <c r="AS21" i="5"/>
  <c r="BB20" i="5"/>
  <c r="BA20" i="5"/>
  <c r="AZ20" i="5"/>
  <c r="AY20" i="5"/>
  <c r="AX20" i="5"/>
  <c r="AW20" i="5"/>
  <c r="AV20" i="5"/>
  <c r="AU20" i="5"/>
  <c r="AT20" i="5"/>
  <c r="AS20" i="5"/>
  <c r="BB19" i="5"/>
  <c r="BA19" i="5"/>
  <c r="AZ19" i="5"/>
  <c r="AY19" i="5"/>
  <c r="AX19" i="5"/>
  <c r="AW19" i="5"/>
  <c r="AV19" i="5"/>
  <c r="AU19" i="5"/>
  <c r="AT19" i="5"/>
  <c r="AS19" i="5"/>
  <c r="BB18" i="5"/>
  <c r="BA18" i="5"/>
  <c r="AZ18" i="5"/>
  <c r="AY18" i="5"/>
  <c r="AX18" i="5"/>
  <c r="AW18" i="5"/>
  <c r="AV18" i="5"/>
  <c r="AU18" i="5"/>
  <c r="AT18" i="5"/>
  <c r="AS18" i="5"/>
  <c r="BB17" i="5"/>
  <c r="BA17" i="5"/>
  <c r="AZ17" i="5"/>
  <c r="AY17" i="5"/>
  <c r="AX17" i="5"/>
  <c r="AW17" i="5"/>
  <c r="AV17" i="5"/>
  <c r="AU17" i="5"/>
  <c r="AT17" i="5"/>
  <c r="AS17" i="5"/>
  <c r="BB16" i="5"/>
  <c r="BA16" i="5"/>
  <c r="AZ16" i="5"/>
  <c r="AY16" i="5"/>
  <c r="AX16" i="5"/>
  <c r="AW16" i="5"/>
  <c r="AV16" i="5"/>
  <c r="AU16" i="5"/>
  <c r="AT16" i="5"/>
  <c r="AS16" i="5"/>
  <c r="BB15" i="5"/>
  <c r="BA15" i="5"/>
  <c r="AZ15" i="5"/>
  <c r="AY15" i="5"/>
  <c r="AX15" i="5"/>
  <c r="AW15" i="5"/>
  <c r="AV15" i="5"/>
  <c r="AU15" i="5"/>
  <c r="AT15" i="5"/>
  <c r="AS15" i="5"/>
  <c r="BB14" i="5"/>
  <c r="BA14" i="5"/>
  <c r="AZ14" i="5"/>
  <c r="AY14" i="5"/>
  <c r="AX14" i="5"/>
  <c r="AW14" i="5"/>
  <c r="AV14" i="5"/>
  <c r="AU14" i="5"/>
  <c r="AT14" i="5"/>
  <c r="AS14" i="5"/>
  <c r="BB13" i="5"/>
  <c r="BA13" i="5"/>
  <c r="AZ13" i="5"/>
  <c r="AY13" i="5"/>
  <c r="AX13" i="5"/>
  <c r="AW13" i="5"/>
  <c r="AV13" i="5"/>
  <c r="AU13" i="5"/>
  <c r="AT13" i="5"/>
  <c r="AS13" i="5"/>
  <c r="BB12" i="5"/>
  <c r="BA12" i="5"/>
  <c r="AZ12" i="5"/>
  <c r="AY12" i="5"/>
  <c r="AX12" i="5"/>
  <c r="AW12" i="5"/>
  <c r="AV12" i="5"/>
  <c r="AU12" i="5"/>
  <c r="AT12" i="5"/>
  <c r="AS12" i="5"/>
  <c r="BB11" i="5"/>
  <c r="BA11" i="5"/>
  <c r="AZ11" i="5"/>
  <c r="AY11" i="5"/>
  <c r="AX11" i="5"/>
  <c r="AW11" i="5"/>
  <c r="AV11" i="5"/>
  <c r="AU11" i="5"/>
  <c r="AT11" i="5"/>
  <c r="AS11" i="5"/>
  <c r="BB10" i="5"/>
  <c r="BA10" i="5"/>
  <c r="AZ10" i="5"/>
  <c r="AY10" i="5"/>
  <c r="AX10" i="5"/>
  <c r="AW10" i="5"/>
  <c r="AV10" i="5"/>
  <c r="AU10" i="5"/>
  <c r="AT10" i="5"/>
  <c r="AS10" i="5"/>
  <c r="BB9" i="5"/>
  <c r="BA9" i="5"/>
  <c r="AZ9" i="5"/>
  <c r="AY9" i="5"/>
  <c r="AX9" i="5"/>
  <c r="AW9" i="5"/>
  <c r="AV9" i="5"/>
  <c r="AU9" i="5"/>
  <c r="AT9" i="5"/>
  <c r="AS9" i="5"/>
  <c r="BB8" i="5"/>
  <c r="BA8" i="5"/>
  <c r="AZ8" i="5"/>
  <c r="AY8" i="5"/>
  <c r="AX8" i="5"/>
  <c r="AW8" i="5"/>
  <c r="AV8" i="5"/>
  <c r="AU8" i="5"/>
  <c r="AT8" i="5"/>
  <c r="AS8" i="5"/>
  <c r="BB7" i="5"/>
  <c r="BA7" i="5"/>
  <c r="AZ7" i="5"/>
  <c r="AY7" i="5"/>
  <c r="AX7" i="5"/>
  <c r="AW7" i="5"/>
  <c r="AV7" i="5"/>
  <c r="AU7" i="5"/>
  <c r="AT7" i="5"/>
  <c r="AS7" i="5"/>
  <c r="BB6" i="5"/>
  <c r="BA6" i="5"/>
  <c r="AZ6" i="5"/>
  <c r="AY6" i="5"/>
  <c r="AX6" i="5"/>
  <c r="AW6" i="5"/>
  <c r="AV6" i="5"/>
  <c r="AU6" i="5"/>
  <c r="AT6" i="5"/>
  <c r="AS6" i="5"/>
  <c r="D59" i="5"/>
  <c r="C59" i="5"/>
  <c r="D57" i="5"/>
  <c r="C57" i="5"/>
  <c r="O56" i="5"/>
  <c r="N56" i="5"/>
  <c r="M56" i="5"/>
  <c r="L56" i="5"/>
  <c r="K56" i="5"/>
  <c r="J56" i="5"/>
  <c r="I56" i="5"/>
  <c r="H56" i="5"/>
  <c r="G56" i="5"/>
  <c r="F56" i="5"/>
  <c r="E56" i="5"/>
  <c r="O55" i="5"/>
  <c r="N55" i="5"/>
  <c r="M55" i="5"/>
  <c r="L55" i="5"/>
  <c r="K55" i="5"/>
  <c r="J55" i="5"/>
  <c r="I55" i="5"/>
  <c r="H55" i="5"/>
  <c r="G55" i="5"/>
  <c r="F55" i="5"/>
  <c r="E55" i="5"/>
  <c r="O54" i="5"/>
  <c r="N54" i="5"/>
  <c r="M54" i="5"/>
  <c r="L54" i="5"/>
  <c r="K54" i="5"/>
  <c r="J54" i="5"/>
  <c r="I54" i="5"/>
  <c r="H54" i="5"/>
  <c r="G54" i="5"/>
  <c r="F54" i="5"/>
  <c r="E54" i="5"/>
  <c r="O53" i="5"/>
  <c r="N53" i="5"/>
  <c r="M53" i="5"/>
  <c r="L53" i="5"/>
  <c r="K53" i="5"/>
  <c r="J53" i="5"/>
  <c r="I53" i="5"/>
  <c r="H53" i="5"/>
  <c r="G53" i="5"/>
  <c r="F53" i="5"/>
  <c r="E53" i="5"/>
  <c r="O52" i="5"/>
  <c r="N52" i="5"/>
  <c r="M52" i="5"/>
  <c r="L52" i="5"/>
  <c r="K52" i="5"/>
  <c r="J52" i="5"/>
  <c r="I52" i="5"/>
  <c r="H52" i="5"/>
  <c r="G52" i="5"/>
  <c r="F52" i="5"/>
  <c r="E52" i="5"/>
  <c r="O51" i="5"/>
  <c r="N51" i="5"/>
  <c r="M51" i="5"/>
  <c r="L51" i="5"/>
  <c r="K51" i="5"/>
  <c r="J51" i="5"/>
  <c r="I51" i="5"/>
  <c r="H51" i="5"/>
  <c r="G51" i="5"/>
  <c r="F51" i="5"/>
  <c r="E51" i="5"/>
  <c r="O50" i="5"/>
  <c r="N50" i="5"/>
  <c r="M50" i="5"/>
  <c r="L50" i="5"/>
  <c r="K50" i="5"/>
  <c r="J50" i="5"/>
  <c r="I50" i="5"/>
  <c r="H50" i="5"/>
  <c r="G50" i="5"/>
  <c r="F50" i="5"/>
  <c r="E50" i="5"/>
  <c r="O49" i="5"/>
  <c r="N49" i="5"/>
  <c r="M49" i="5"/>
  <c r="L49" i="5"/>
  <c r="K49" i="5"/>
  <c r="J49" i="5"/>
  <c r="I49" i="5"/>
  <c r="H49" i="5"/>
  <c r="G49" i="5"/>
  <c r="F49" i="5"/>
  <c r="E49" i="5"/>
  <c r="O48" i="5"/>
  <c r="N48" i="5"/>
  <c r="M48" i="5"/>
  <c r="L48" i="5"/>
  <c r="K48" i="5"/>
  <c r="J48" i="5"/>
  <c r="I48" i="5"/>
  <c r="H48" i="5"/>
  <c r="G48" i="5"/>
  <c r="F48" i="5"/>
  <c r="E48" i="5"/>
  <c r="O47" i="5"/>
  <c r="N47" i="5"/>
  <c r="M47" i="5"/>
  <c r="L47" i="5"/>
  <c r="K47" i="5"/>
  <c r="J47" i="5"/>
  <c r="I47" i="5"/>
  <c r="H47" i="5"/>
  <c r="G47" i="5"/>
  <c r="F47" i="5"/>
  <c r="E47" i="5"/>
  <c r="O46" i="5"/>
  <c r="N46" i="5"/>
  <c r="M46" i="5"/>
  <c r="L46" i="5"/>
  <c r="K46" i="5"/>
  <c r="J46" i="5"/>
  <c r="I46" i="5"/>
  <c r="H46" i="5"/>
  <c r="G46" i="5"/>
  <c r="F46" i="5"/>
  <c r="E46" i="5"/>
  <c r="O45" i="5"/>
  <c r="N45" i="5"/>
  <c r="M45" i="5"/>
  <c r="L45" i="5"/>
  <c r="K45" i="5"/>
  <c r="J45" i="5"/>
  <c r="I45" i="5"/>
  <c r="H45" i="5"/>
  <c r="G45" i="5"/>
  <c r="F45" i="5"/>
  <c r="E45" i="5"/>
  <c r="O44" i="5"/>
  <c r="N44" i="5"/>
  <c r="M44" i="5"/>
  <c r="L44" i="5"/>
  <c r="K44" i="5"/>
  <c r="J44" i="5"/>
  <c r="I44" i="5"/>
  <c r="H44" i="5"/>
  <c r="G44" i="5"/>
  <c r="F44" i="5"/>
  <c r="E44" i="5"/>
  <c r="O43" i="5"/>
  <c r="N43" i="5"/>
  <c r="M43" i="5"/>
  <c r="L43" i="5"/>
  <c r="K43" i="5"/>
  <c r="J43" i="5"/>
  <c r="I43" i="5"/>
  <c r="H43" i="5"/>
  <c r="G43" i="5"/>
  <c r="F43" i="5"/>
  <c r="E43" i="5"/>
  <c r="O42" i="5"/>
  <c r="N42" i="5"/>
  <c r="M42" i="5"/>
  <c r="L42" i="5"/>
  <c r="K42" i="5"/>
  <c r="J42" i="5"/>
  <c r="I42" i="5"/>
  <c r="H42" i="5"/>
  <c r="G42" i="5"/>
  <c r="F42" i="5"/>
  <c r="E42" i="5"/>
  <c r="O41" i="5"/>
  <c r="N41" i="5"/>
  <c r="M41" i="5"/>
  <c r="L41" i="5"/>
  <c r="K41" i="5"/>
  <c r="J41" i="5"/>
  <c r="I41" i="5"/>
  <c r="H41" i="5"/>
  <c r="G41" i="5"/>
  <c r="F41" i="5"/>
  <c r="E41" i="5"/>
  <c r="O40" i="5"/>
  <c r="N40" i="5"/>
  <c r="M40" i="5"/>
  <c r="L40" i="5"/>
  <c r="K40" i="5"/>
  <c r="J40" i="5"/>
  <c r="I40" i="5"/>
  <c r="H40" i="5"/>
  <c r="G40" i="5"/>
  <c r="F40" i="5"/>
  <c r="E40" i="5"/>
  <c r="O39" i="5"/>
  <c r="N39" i="5"/>
  <c r="M39" i="5"/>
  <c r="L39" i="5"/>
  <c r="K39" i="5"/>
  <c r="J39" i="5"/>
  <c r="I39" i="5"/>
  <c r="H39" i="5"/>
  <c r="G39" i="5"/>
  <c r="F39" i="5"/>
  <c r="E39" i="5"/>
  <c r="O38" i="5"/>
  <c r="N38" i="5"/>
  <c r="M38" i="5"/>
  <c r="L38" i="5"/>
  <c r="K38" i="5"/>
  <c r="J38" i="5"/>
  <c r="I38" i="5"/>
  <c r="H38" i="5"/>
  <c r="G38" i="5"/>
  <c r="F38" i="5"/>
  <c r="E38" i="5"/>
  <c r="O37" i="5"/>
  <c r="N37" i="5"/>
  <c r="M37" i="5"/>
  <c r="L37" i="5"/>
  <c r="K37" i="5"/>
  <c r="J37" i="5"/>
  <c r="I37" i="5"/>
  <c r="H37" i="5"/>
  <c r="G37" i="5"/>
  <c r="F37" i="5"/>
  <c r="E37" i="5"/>
  <c r="O36" i="5"/>
  <c r="N36" i="5"/>
  <c r="M36" i="5"/>
  <c r="L36" i="5"/>
  <c r="K36" i="5"/>
  <c r="J36" i="5"/>
  <c r="I36" i="5"/>
  <c r="H36" i="5"/>
  <c r="G36" i="5"/>
  <c r="F36" i="5"/>
  <c r="E36" i="5"/>
  <c r="O35" i="5"/>
  <c r="N35" i="5"/>
  <c r="M35" i="5"/>
  <c r="L35" i="5"/>
  <c r="K35" i="5"/>
  <c r="J35" i="5"/>
  <c r="I35" i="5"/>
  <c r="H35" i="5"/>
  <c r="G35" i="5"/>
  <c r="F35" i="5"/>
  <c r="E35" i="5"/>
  <c r="O34" i="5"/>
  <c r="N34" i="5"/>
  <c r="M34" i="5"/>
  <c r="L34" i="5"/>
  <c r="K34" i="5"/>
  <c r="J34" i="5"/>
  <c r="I34" i="5"/>
  <c r="H34" i="5"/>
  <c r="G34" i="5"/>
  <c r="F34" i="5"/>
  <c r="E34" i="5"/>
  <c r="O33" i="5"/>
  <c r="N33" i="5"/>
  <c r="M33" i="5"/>
  <c r="L33" i="5"/>
  <c r="K33" i="5"/>
  <c r="J33" i="5"/>
  <c r="I33" i="5"/>
  <c r="H33" i="5"/>
  <c r="G33" i="5"/>
  <c r="F33" i="5"/>
  <c r="E33" i="5"/>
  <c r="O32" i="5"/>
  <c r="N32" i="5"/>
  <c r="M32" i="5"/>
  <c r="L32" i="5"/>
  <c r="K32" i="5"/>
  <c r="J32" i="5"/>
  <c r="I32" i="5"/>
  <c r="H32" i="5"/>
  <c r="G32" i="5"/>
  <c r="F32" i="5"/>
  <c r="E32" i="5"/>
  <c r="O31" i="5"/>
  <c r="N31" i="5"/>
  <c r="M31" i="5"/>
  <c r="L31" i="5"/>
  <c r="K31" i="5"/>
  <c r="J31" i="5"/>
  <c r="I31" i="5"/>
  <c r="H31" i="5"/>
  <c r="G31" i="5"/>
  <c r="F31" i="5"/>
  <c r="E31" i="5"/>
  <c r="O30" i="5"/>
  <c r="N30" i="5"/>
  <c r="M30" i="5"/>
  <c r="L30" i="5"/>
  <c r="K30" i="5"/>
  <c r="J30" i="5"/>
  <c r="I30" i="5"/>
  <c r="H30" i="5"/>
  <c r="G30" i="5"/>
  <c r="F30" i="5"/>
  <c r="E30" i="5"/>
  <c r="O29" i="5"/>
  <c r="N29" i="5"/>
  <c r="M29" i="5"/>
  <c r="L29" i="5"/>
  <c r="K29" i="5"/>
  <c r="J29" i="5"/>
  <c r="I29" i="5"/>
  <c r="H29" i="5"/>
  <c r="G29" i="5"/>
  <c r="F29" i="5"/>
  <c r="E29" i="5"/>
  <c r="O28" i="5"/>
  <c r="N28" i="5"/>
  <c r="M28" i="5"/>
  <c r="L28" i="5"/>
  <c r="K28" i="5"/>
  <c r="J28" i="5"/>
  <c r="I28" i="5"/>
  <c r="H28" i="5"/>
  <c r="G28" i="5"/>
  <c r="F28" i="5"/>
  <c r="E28" i="5"/>
  <c r="O27" i="5"/>
  <c r="N27" i="5"/>
  <c r="M27" i="5"/>
  <c r="L27" i="5"/>
  <c r="K27" i="5"/>
  <c r="J27" i="5"/>
  <c r="I27" i="5"/>
  <c r="H27" i="5"/>
  <c r="G27" i="5"/>
  <c r="F27" i="5"/>
  <c r="E27" i="5"/>
  <c r="O26" i="5"/>
  <c r="N26" i="5"/>
  <c r="M26" i="5"/>
  <c r="L26" i="5"/>
  <c r="K26" i="5"/>
  <c r="J26" i="5"/>
  <c r="I26" i="5"/>
  <c r="H26" i="5"/>
  <c r="G26" i="5"/>
  <c r="F26" i="5"/>
  <c r="E26" i="5"/>
  <c r="O25" i="5"/>
  <c r="N25" i="5"/>
  <c r="M25" i="5"/>
  <c r="L25" i="5"/>
  <c r="K25" i="5"/>
  <c r="J25" i="5"/>
  <c r="I25" i="5"/>
  <c r="H25" i="5"/>
  <c r="G25" i="5"/>
  <c r="F25" i="5"/>
  <c r="E25" i="5"/>
  <c r="O24" i="5"/>
  <c r="N24" i="5"/>
  <c r="M24" i="5"/>
  <c r="L24" i="5"/>
  <c r="K24" i="5"/>
  <c r="J24" i="5"/>
  <c r="I24" i="5"/>
  <c r="H24" i="5"/>
  <c r="G24" i="5"/>
  <c r="F24" i="5"/>
  <c r="E24" i="5"/>
  <c r="O23" i="5"/>
  <c r="N23" i="5"/>
  <c r="M23" i="5"/>
  <c r="L23" i="5"/>
  <c r="K23" i="5"/>
  <c r="J23" i="5"/>
  <c r="I23" i="5"/>
  <c r="H23" i="5"/>
  <c r="G23" i="5"/>
  <c r="F23" i="5"/>
  <c r="E23" i="5"/>
  <c r="O22" i="5"/>
  <c r="N22" i="5"/>
  <c r="M22" i="5"/>
  <c r="L22" i="5"/>
  <c r="K22" i="5"/>
  <c r="J22" i="5"/>
  <c r="I22" i="5"/>
  <c r="H22" i="5"/>
  <c r="G22" i="5"/>
  <c r="F22" i="5"/>
  <c r="E22" i="5"/>
  <c r="O21" i="5"/>
  <c r="N21" i="5"/>
  <c r="M21" i="5"/>
  <c r="L21" i="5"/>
  <c r="K21" i="5"/>
  <c r="J21" i="5"/>
  <c r="I21" i="5"/>
  <c r="H21" i="5"/>
  <c r="G21" i="5"/>
  <c r="F21" i="5"/>
  <c r="E21" i="5"/>
  <c r="O20" i="5"/>
  <c r="N20" i="5"/>
  <c r="M20" i="5"/>
  <c r="L20" i="5"/>
  <c r="K20" i="5"/>
  <c r="J20" i="5"/>
  <c r="I20" i="5"/>
  <c r="H20" i="5"/>
  <c r="G20" i="5"/>
  <c r="F20" i="5"/>
  <c r="E20" i="5"/>
  <c r="O19" i="5"/>
  <c r="N19" i="5"/>
  <c r="M19" i="5"/>
  <c r="L19" i="5"/>
  <c r="K19" i="5"/>
  <c r="J19" i="5"/>
  <c r="I19" i="5"/>
  <c r="H19" i="5"/>
  <c r="G19" i="5"/>
  <c r="F19" i="5"/>
  <c r="E19" i="5"/>
  <c r="O18" i="5"/>
  <c r="N18" i="5"/>
  <c r="M18" i="5"/>
  <c r="L18" i="5"/>
  <c r="K18" i="5"/>
  <c r="J18" i="5"/>
  <c r="I18" i="5"/>
  <c r="H18" i="5"/>
  <c r="G18" i="5"/>
  <c r="F18" i="5"/>
  <c r="E18" i="5"/>
  <c r="O17" i="5"/>
  <c r="N17" i="5"/>
  <c r="M17" i="5"/>
  <c r="L17" i="5"/>
  <c r="K17" i="5"/>
  <c r="J17" i="5"/>
  <c r="I17" i="5"/>
  <c r="H17" i="5"/>
  <c r="G17" i="5"/>
  <c r="F17" i="5"/>
  <c r="E17" i="5"/>
  <c r="O16" i="5"/>
  <c r="N16" i="5"/>
  <c r="M16" i="5"/>
  <c r="L16" i="5"/>
  <c r="K16" i="5"/>
  <c r="J16" i="5"/>
  <c r="I16" i="5"/>
  <c r="H16" i="5"/>
  <c r="G16" i="5"/>
  <c r="F16" i="5"/>
  <c r="E16" i="5"/>
  <c r="O15" i="5"/>
  <c r="N15" i="5"/>
  <c r="M15" i="5"/>
  <c r="L15" i="5"/>
  <c r="K15" i="5"/>
  <c r="J15" i="5"/>
  <c r="I15" i="5"/>
  <c r="H15" i="5"/>
  <c r="G15" i="5"/>
  <c r="F15" i="5"/>
  <c r="E15" i="5"/>
  <c r="O14" i="5"/>
  <c r="N14" i="5"/>
  <c r="M14" i="5"/>
  <c r="L14" i="5"/>
  <c r="K14" i="5"/>
  <c r="J14" i="5"/>
  <c r="I14" i="5"/>
  <c r="H14" i="5"/>
  <c r="G14" i="5"/>
  <c r="F14" i="5"/>
  <c r="E14" i="5"/>
  <c r="O13" i="5"/>
  <c r="N13" i="5"/>
  <c r="M13" i="5"/>
  <c r="L13" i="5"/>
  <c r="K13" i="5"/>
  <c r="J13" i="5"/>
  <c r="I13" i="5"/>
  <c r="H13" i="5"/>
  <c r="G13" i="5"/>
  <c r="F13" i="5"/>
  <c r="E13" i="5"/>
  <c r="O12" i="5"/>
  <c r="N12" i="5"/>
  <c r="M12" i="5"/>
  <c r="L12" i="5"/>
  <c r="K12" i="5"/>
  <c r="J12" i="5"/>
  <c r="I12" i="5"/>
  <c r="H12" i="5"/>
  <c r="G12" i="5"/>
  <c r="F12" i="5"/>
  <c r="E12" i="5"/>
  <c r="O11" i="5"/>
  <c r="N11" i="5"/>
  <c r="M11" i="5"/>
  <c r="L11" i="5"/>
  <c r="K11" i="5"/>
  <c r="J11" i="5"/>
  <c r="I11" i="5"/>
  <c r="H11" i="5"/>
  <c r="G11" i="5"/>
  <c r="F11" i="5"/>
  <c r="E11" i="5"/>
  <c r="O10" i="5"/>
  <c r="N10" i="5"/>
  <c r="M10" i="5"/>
  <c r="L10" i="5"/>
  <c r="K10" i="5"/>
  <c r="J10" i="5"/>
  <c r="I10" i="5"/>
  <c r="H10" i="5"/>
  <c r="G10" i="5"/>
  <c r="F10" i="5"/>
  <c r="E10" i="5"/>
  <c r="O9" i="5"/>
  <c r="N9" i="5"/>
  <c r="M9" i="5"/>
  <c r="L9" i="5"/>
  <c r="K9" i="5"/>
  <c r="J9" i="5"/>
  <c r="I9" i="5"/>
  <c r="H9" i="5"/>
  <c r="G9" i="5"/>
  <c r="F9" i="5"/>
  <c r="E9" i="5"/>
  <c r="O8" i="5"/>
  <c r="N8" i="5"/>
  <c r="M8" i="5"/>
  <c r="L8" i="5"/>
  <c r="K8" i="5"/>
  <c r="J8" i="5"/>
  <c r="I8" i="5"/>
  <c r="H8" i="5"/>
  <c r="G8" i="5"/>
  <c r="F8" i="5"/>
  <c r="E8" i="5"/>
  <c r="O7" i="5"/>
  <c r="N7" i="5"/>
  <c r="M7" i="5"/>
  <c r="L7" i="5"/>
  <c r="K7" i="5"/>
  <c r="J7" i="5"/>
  <c r="I7" i="5"/>
  <c r="H7" i="5"/>
  <c r="G7" i="5"/>
  <c r="F7" i="5"/>
  <c r="E7" i="5"/>
  <c r="O6" i="5"/>
  <c r="N6" i="5"/>
  <c r="M6" i="5"/>
  <c r="L6" i="5"/>
  <c r="K6" i="5"/>
  <c r="J6" i="5"/>
  <c r="I6" i="5"/>
  <c r="H6" i="5"/>
  <c r="G6" i="5"/>
  <c r="F6" i="5"/>
  <c r="E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kingebretsen@pubspros.com</author>
  </authors>
  <commentList>
    <comment ref="B55" authorId="0" shapeId="0" xr:uid="{00000000-0006-0000-0400-000002000000}">
      <text>
        <r>
          <rPr>
            <b/>
            <sz val="10"/>
            <color rgb="FF000000"/>
            <rFont val="Tahoma"/>
            <family val="2"/>
          </rPr>
          <t>kingebretsen@pubspros.com: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Designer: note that I spelled out "DC" in each appendix table; this column will need to be slightly larger to accommodate </t>
        </r>
      </text>
    </comment>
  </commentList>
</comments>
</file>

<file path=xl/sharedStrings.xml><?xml version="1.0" encoding="utf-8"?>
<sst xmlns="http://schemas.openxmlformats.org/spreadsheetml/2006/main" count="939" uniqueCount="231">
  <si>
    <t>Table  1</t>
  </si>
  <si>
    <t>All Drugs</t>
  </si>
  <si>
    <t>Marijuana</t>
  </si>
  <si>
    <t>Synthetic</t>
  </si>
  <si>
    <t>Other</t>
  </si>
  <si>
    <t>Table 3</t>
  </si>
  <si>
    <t>Cocaine</t>
  </si>
  <si>
    <t>Heroin</t>
  </si>
  <si>
    <t>Table 2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</si>
  <si>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</si>
  <si>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</si>
  <si>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</si>
  <si>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</si>
  <si>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</si>
  <si>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</si>
  <si>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</si>
  <si>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</si>
  <si>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</si>
  <si>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</si>
  <si>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</si>
  <si>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</si>
  <si>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</si>
  <si>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</si>
  <si>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</si>
  <si>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</si>
  <si>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</si>
  <si>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</si>
  <si>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</si>
  <si>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</si>
  <si>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</si>
  <si>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</si>
  <si>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</si>
  <si>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</si>
  <si>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</si>
  <si>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</si>
  <si>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</si>
  <si>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</si>
  <si>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</si>
  <si>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</si>
  <si>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</si>
  <si>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</si>
  <si>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</si>
  <si>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</si>
  <si>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</si>
  <si>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</si>
  <si>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</si>
  <si>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</si>
  <si>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</si>
  <si>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</si>
  <si>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</si>
  <si>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</si>
  <si>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</si>
  <si>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</si>
  <si>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</si>
  <si>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</si>
  <si>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</si>
  <si>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</si>
  <si>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</si>
  <si>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</si>
  <si>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</si>
  <si>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DC</t>
  </si>
  <si>
    <t>Table 4</t>
  </si>
  <si>
    <t>Total</t>
  </si>
  <si>
    <t>Table 6</t>
  </si>
  <si>
    <t>North Dakita</t>
  </si>
  <si>
    <t>Table 5</t>
  </si>
  <si>
    <t>Table 7</t>
  </si>
  <si>
    <t>Expenditures</t>
  </si>
  <si>
    <t>Federal</t>
  </si>
  <si>
    <t>Revenues</t>
  </si>
  <si>
    <t>Appendix A</t>
  </si>
  <si>
    <t>State-by-State Arrest Data</t>
  </si>
  <si>
    <t>Arrests</t>
  </si>
  <si>
    <t>Sales and Manufacturing Arrests</t>
  </si>
  <si>
    <t>Possession Arrests</t>
  </si>
  <si>
    <t>% of Arrests</t>
  </si>
  <si>
    <t>Total Arrests</t>
  </si>
  <si>
    <t>Drug Violation Total Arrests</t>
  </si>
  <si>
    <t>Cocaine/ Opiates</t>
  </si>
  <si>
    <t>Drug Violations</t>
  </si>
  <si>
    <t>SO</t>
  </si>
  <si>
    <t>AL</t>
  </si>
  <si>
    <t>https://ucr.fbi.gov/crime-in-the-u.s/2016/crime-in-the-u.s.-2016/topic-pages/tables/table-22</t>
  </si>
  <si>
    <t>WS</t>
  </si>
  <si>
    <t>AK</t>
  </si>
  <si>
    <t>AZ</t>
  </si>
  <si>
    <t>***2016 arrest rates for posession/sale&amp;manf not available - used 2015 rates applied to 2016 arrest #s</t>
  </si>
  <si>
    <t>CA</t>
  </si>
  <si>
    <t>CO</t>
  </si>
  <si>
    <t>NE</t>
  </si>
  <si>
    <t>CT</t>
  </si>
  <si>
    <t>https://ucr.fbi.gov/crime-in-the-u.s/2015/crime-in-the-u.s.-2015/tables/arrest_table_arrests_for_drug_abuse_violations_percent_distribution_by_regions_2015.xls</t>
  </si>
  <si>
    <t>DE</t>
  </si>
  <si>
    <t xml:space="preserve">Arrest Table </t>
  </si>
  <si>
    <t>FL</t>
  </si>
  <si>
    <t>Arrests for Drug Abuse Violations</t>
  </si>
  <si>
    <t>GA</t>
  </si>
  <si>
    <t>Percent Distribution by Region, 2015</t>
  </si>
  <si>
    <t>HI</t>
  </si>
  <si>
    <t>Drug abuse violations</t>
  </si>
  <si>
    <t>US total</t>
  </si>
  <si>
    <t>Northeast</t>
  </si>
  <si>
    <t>Midwest</t>
  </si>
  <si>
    <t>South</t>
  </si>
  <si>
    <t>West</t>
  </si>
  <si>
    <t>ID</t>
  </si>
  <si>
    <t>Total1</t>
  </si>
  <si>
    <t>MW</t>
  </si>
  <si>
    <t>IL</t>
  </si>
  <si>
    <t>Sale/Manufacturing:</t>
  </si>
  <si>
    <t>IN</t>
  </si>
  <si>
    <t>Heroin or cocaine and their derivatives</t>
  </si>
  <si>
    <t>IA</t>
  </si>
  <si>
    <t>KA</t>
  </si>
  <si>
    <t>Synthetic or manufactured drugs</t>
  </si>
  <si>
    <t>KY</t>
  </si>
  <si>
    <t>Other dangerous nonnarcotic drugs</t>
  </si>
  <si>
    <t>LA</t>
  </si>
  <si>
    <t>Possession:</t>
  </si>
  <si>
    <t>ME</t>
  </si>
  <si>
    <t>MD</t>
  </si>
  <si>
    <t>MA</t>
  </si>
  <si>
    <t>MI</t>
  </si>
  <si>
    <t>MN</t>
  </si>
  <si>
    <t>MS</t>
  </si>
  <si>
    <t>MO</t>
  </si>
  <si>
    <t>MT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</si>
  <si>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</si>
  <si>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</si>
  <si>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</si>
  <si>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</si>
  <si>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</si>
  <si>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</si>
  <si>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</si>
  <si>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</si>
  <si>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</si>
  <si>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</si>
  <si>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</si>
  <si>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</si>
  <si>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</si>
  <si>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</si>
  <si>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</si>
  <si>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</si>
  <si>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</si>
  <si>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</si>
  <si>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</si>
  <si>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</si>
  <si>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</si>
  <si>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</si>
  <si>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</si>
  <si>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DC*</t>
  </si>
  <si>
    <t>District of Columbia</t>
  </si>
  <si>
    <t>FEDERAL</t>
  </si>
  <si>
    <t>Appendix B</t>
  </si>
  <si>
    <t>Appendix C</t>
  </si>
  <si>
    <t>Appendix D</t>
  </si>
  <si>
    <t>Appendix E</t>
  </si>
  <si>
    <t>Table 8</t>
  </si>
  <si>
    <t>Table 9</t>
  </si>
  <si>
    <t>Police</t>
  </si>
  <si>
    <t>Correctional</t>
  </si>
  <si>
    <t>Judicial</t>
  </si>
  <si>
    <t xml:space="preserve"> </t>
  </si>
  <si>
    <t>2014**</t>
  </si>
  <si>
    <t>Possession</t>
  </si>
  <si>
    <t>Distribution</t>
  </si>
  <si>
    <t>Cultivation</t>
  </si>
  <si>
    <t>2014*</t>
  </si>
  <si>
    <t>*Jan-Sep</t>
  </si>
  <si>
    <t>**adjusted</t>
  </si>
  <si>
    <t>Denver</t>
  </si>
  <si>
    <t>Drug/Narcotic Violations</t>
  </si>
  <si>
    <t>% of Total Reported Offenses</t>
  </si>
  <si>
    <t>arrests, drug abuse violations</t>
  </si>
  <si>
    <t>Total violations</t>
  </si>
  <si>
    <t>total arrests</t>
  </si>
  <si>
    <t>State and local expenditures attributable to drug prohibition, billions of dollars, 2016</t>
  </si>
  <si>
    <t>All drugs</t>
  </si>
  <si>
    <t>Heroin/ cocaine</t>
  </si>
  <si>
    <t>State and local expenditures attributable to drug prohibition, millions of dollars, 2016</t>
  </si>
  <si>
    <t>Heroin/cocaine</t>
  </si>
  <si>
    <t>United States</t>
  </si>
  <si>
    <t>Federal expenditures attributable to drug prohibition, billions of dollars, 2015 (in 2016 dollars)</t>
  </si>
  <si>
    <t>State and federal tax revenues from drug legalization, billions of dollars, 2016</t>
  </si>
  <si>
    <t>Federal revenues</t>
  </si>
  <si>
    <t>State revenues</t>
  </si>
  <si>
    <t>State tax revenues from drug legalization, distributed by population, millions of dollars, 2016</t>
  </si>
  <si>
    <t>All states</t>
  </si>
  <si>
    <t>Summary of expenditure savings and additional revenues from drug legalization, billions of dollars, 2016</t>
  </si>
  <si>
    <t>State tax revenue from marijuana, millions of 2016 dollars</t>
  </si>
  <si>
    <t>Original projection</t>
  </si>
  <si>
    <t>Marijuana arrests</t>
  </si>
  <si>
    <t>Percentage of total drug arrests</t>
  </si>
  <si>
    <t>Percentage of all state arrests</t>
  </si>
  <si>
    <t>Arrests, drug violations</t>
  </si>
  <si>
    <t>Total arrests</t>
  </si>
  <si>
    <t>Percentage of total arrests</t>
  </si>
  <si>
    <t>State and local expenditures by function (thousands of dollars)</t>
  </si>
  <si>
    <t>State and local expenditures attributable to drug prohibition, 2015</t>
  </si>
  <si>
    <t>Total police expenditures</t>
  </si>
  <si>
    <t>Expenditures on sales/ manufacturing</t>
  </si>
  <si>
    <t>Expenditures on possession</t>
  </si>
  <si>
    <t>Police expenditures on drug violations</t>
  </si>
  <si>
    <t>Total judicial expenditures</t>
  </si>
  <si>
    <t>% felony convictions, drug violations</t>
  </si>
  <si>
    <t>Judiciary expenditures on drug violations</t>
  </si>
  <si>
    <t>Total corrections expenditures</t>
  </si>
  <si>
    <t>% corrections, drug violations</t>
  </si>
  <si>
    <t>Corrections expenditures on drug violations</t>
  </si>
  <si>
    <t>Expenditures attributable to cocaine/opiate prohibition, 2015</t>
  </si>
  <si>
    <t>Gross state and local expenditures on drug violations</t>
  </si>
  <si>
    <t>Expenditures attributable to marijuana prohibition, 2015</t>
  </si>
  <si>
    <t>Expenditures attributable to synthetic prohibition, 2015</t>
  </si>
  <si>
    <t>Expenditures attributable to prohibition of other drugs, 2015</t>
  </si>
  <si>
    <t>State-by-state arrest data</t>
  </si>
  <si>
    <t>Sales and manufacturing arrests</t>
  </si>
  <si>
    <t>Possession arrests</t>
  </si>
  <si>
    <t>% of arrests</t>
  </si>
  <si>
    <t>Drug violation total arrests</t>
  </si>
  <si>
    <t>Cocaine/ opiates</t>
  </si>
  <si>
    <t>Drug violations</t>
  </si>
  <si>
    <t>District of Columbia*</t>
  </si>
  <si>
    <t>** See  "underlying_rate_data" for details**</t>
  </si>
  <si>
    <t>Sale/manufacturing</t>
  </si>
  <si>
    <t>Region</t>
  </si>
  <si>
    <t>Cocaine/opiates</t>
  </si>
  <si>
    <t>State-by-state sale/manufacturing and possession data</t>
  </si>
  <si>
    <t>% of total arrests, sales and manufacturing</t>
  </si>
  <si>
    <t>1/2 % of total arrests, possession</t>
  </si>
  <si>
    <t>Note: Oregon and Washington data are for fiscal years; Colorado data are for calendar years.</t>
  </si>
  <si>
    <t>Source: United States Census Bureau, http://www.census.gov/govs/local.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</si>
</sst>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FF0000"/>
      <name val="Calibri (Body)_x0000_"/>
    </font>
    <font>
      <b/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5" xfId="1" applyNumberFormat="1" applyFont="1" applyBorder="1"/>
    <xf numFmtId="165" fontId="0" fillId="0" borderId="0" xfId="1" applyNumberFormat="1" applyFont="1" applyBorder="1"/>
    <xf numFmtId="165" fontId="0" fillId="0" borderId="1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/>
    <xf numFmtId="43" fontId="0" fillId="0" borderId="2" xfId="1" applyFont="1" applyBorder="1"/>
    <xf numFmtId="43" fontId="0" fillId="0" borderId="3" xfId="1" applyFont="1" applyBorder="1"/>
    <xf numFmtId="43" fontId="0" fillId="0" borderId="0" xfId="1" applyFont="1" applyBorder="1"/>
    <xf numFmtId="43" fontId="0" fillId="0" borderId="15" xfId="1" applyFont="1" applyBorder="1"/>
    <xf numFmtId="43" fontId="0" fillId="0" borderId="5" xfId="1" applyFont="1" applyBorder="1"/>
    <xf numFmtId="43" fontId="0" fillId="0" borderId="6" xfId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/>
    <xf numFmtId="166" fontId="0" fillId="0" borderId="2" xfId="0" applyNumberFormat="1" applyBorder="1"/>
    <xf numFmtId="166" fontId="0" fillId="0" borderId="3" xfId="0" applyNumberFormat="1" applyBorder="1"/>
    <xf numFmtId="0" fontId="2" fillId="0" borderId="7" xfId="0" applyFont="1" applyBorder="1"/>
    <xf numFmtId="0" fontId="2" fillId="0" borderId="0" xfId="0" applyFont="1"/>
    <xf numFmtId="166" fontId="0" fillId="0" borderId="0" xfId="0" applyNumberFormat="1"/>
    <xf numFmtId="166" fontId="0" fillId="0" borderId="15" xfId="0" applyNumberFormat="1" applyBorder="1"/>
    <xf numFmtId="0" fontId="2" fillId="0" borderId="19" xfId="0" applyFont="1" applyBorder="1"/>
    <xf numFmtId="166" fontId="0" fillId="0" borderId="19" xfId="0" applyNumberFormat="1" applyBorder="1"/>
    <xf numFmtId="166" fontId="0" fillId="0" borderId="20" xfId="0" applyNumberFormat="1" applyBorder="1"/>
    <xf numFmtId="0" fontId="3" fillId="0" borderId="0" xfId="0" applyFont="1"/>
    <xf numFmtId="0" fontId="0" fillId="0" borderId="26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0" borderId="27" xfId="0" applyFon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1" xfId="0" applyNumberFormat="1" applyBorder="1"/>
    <xf numFmtId="2" fontId="2" fillId="0" borderId="3" xfId="0" applyNumberFormat="1" applyFont="1" applyBorder="1"/>
    <xf numFmtId="1" fontId="0" fillId="0" borderId="0" xfId="0" applyNumberFormat="1"/>
    <xf numFmtId="1" fontId="0" fillId="0" borderId="7" xfId="0" applyNumberFormat="1" applyBorder="1"/>
    <xf numFmtId="1" fontId="0" fillId="0" borderId="28" xfId="0" applyNumberFormat="1" applyBorder="1"/>
    <xf numFmtId="2" fontId="2" fillId="0" borderId="15" xfId="0" applyNumberFormat="1" applyFont="1" applyBorder="1"/>
    <xf numFmtId="0" fontId="0" fillId="2" borderId="0" xfId="0" applyFill="1"/>
    <xf numFmtId="0" fontId="2" fillId="0" borderId="22" xfId="0" applyFont="1" applyBorder="1"/>
    <xf numFmtId="0" fontId="2" fillId="0" borderId="5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23" xfId="0" applyNumberFormat="1" applyBorder="1"/>
    <xf numFmtId="2" fontId="2" fillId="0" borderId="6" xfId="0" applyNumberFormat="1" applyFont="1" applyBorder="1"/>
    <xf numFmtId="0" fontId="0" fillId="0" borderId="3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15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64" fontId="2" fillId="0" borderId="1" xfId="1" applyNumberFormat="1" applyFont="1" applyBorder="1"/>
    <xf numFmtId="164" fontId="0" fillId="0" borderId="2" xfId="1" applyNumberFormat="1" applyFont="1" applyBorder="1"/>
    <xf numFmtId="164" fontId="2" fillId="0" borderId="3" xfId="1" applyNumberFormat="1" applyFont="1" applyBorder="1"/>
    <xf numFmtId="164" fontId="2" fillId="0" borderId="2" xfId="1" applyNumberFormat="1" applyFont="1" applyBorder="1"/>
    <xf numFmtId="2" fontId="0" fillId="0" borderId="31" xfId="0" applyNumberFormat="1" applyBorder="1"/>
    <xf numFmtId="164" fontId="2" fillId="0" borderId="21" xfId="1" applyNumberFormat="1" applyFont="1" applyBorder="1"/>
    <xf numFmtId="164" fontId="3" fillId="0" borderId="36" xfId="1" applyNumberFormat="1" applyFont="1" applyBorder="1"/>
    <xf numFmtId="164" fontId="2" fillId="0" borderId="7" xfId="1" applyNumberFormat="1" applyFont="1" applyBorder="1"/>
    <xf numFmtId="164" fontId="2" fillId="0" borderId="15" xfId="1" applyNumberFormat="1" applyFont="1" applyBorder="1"/>
    <xf numFmtId="164" fontId="2" fillId="0" borderId="0" xfId="1" applyNumberFormat="1" applyFont="1" applyBorder="1"/>
    <xf numFmtId="2" fontId="0" fillId="0" borderId="28" xfId="0" applyNumberFormat="1" applyBorder="1"/>
    <xf numFmtId="164" fontId="2" fillId="0" borderId="37" xfId="1" applyNumberFormat="1" applyFont="1" applyBorder="1"/>
    <xf numFmtId="164" fontId="3" fillId="0" borderId="38" xfId="1" applyNumberFormat="1" applyFont="1" applyBorder="1"/>
    <xf numFmtId="164" fontId="2" fillId="0" borderId="4" xfId="1" applyNumberFormat="1" applyFont="1" applyBorder="1"/>
    <xf numFmtId="164" fontId="2" fillId="0" borderId="6" xfId="1" applyNumberFormat="1" applyFont="1" applyBorder="1"/>
    <xf numFmtId="164" fontId="2" fillId="0" borderId="5" xfId="1" applyNumberFormat="1" applyFont="1" applyBorder="1"/>
    <xf numFmtId="2" fontId="0" fillId="0" borderId="23" xfId="0" applyNumberFormat="1" applyBorder="1"/>
    <xf numFmtId="164" fontId="2" fillId="0" borderId="29" xfId="1" applyNumberFormat="1" applyFont="1" applyBorder="1"/>
    <xf numFmtId="164" fontId="3" fillId="0" borderId="39" xfId="1" applyNumberFormat="1" applyFont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7" fontId="0" fillId="0" borderId="0" xfId="2" applyNumberFormat="1" applyFont="1" applyBorder="1"/>
    <xf numFmtId="167" fontId="0" fillId="0" borderId="15" xfId="2" applyNumberFormat="1" applyFont="1" applyBorder="1"/>
    <xf numFmtId="167" fontId="0" fillId="0" borderId="5" xfId="2" applyNumberFormat="1" applyFont="1" applyBorder="1"/>
    <xf numFmtId="167" fontId="0" fillId="0" borderId="6" xfId="2" applyNumberFormat="1" applyFont="1" applyBorder="1"/>
    <xf numFmtId="0" fontId="2" fillId="0" borderId="8" xfId="0" applyFont="1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11" xfId="0" applyFont="1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3" fontId="4" fillId="0" borderId="27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4" fillId="0" borderId="33" xfId="0" applyNumberFormat="1" applyFont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4" fillId="0" borderId="22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2" fontId="2" fillId="0" borderId="0" xfId="0" applyNumberFormat="1" applyFont="1"/>
    <xf numFmtId="1" fontId="0" fillId="0" borderId="0" xfId="0" applyNumberFormat="1" applyAlignment="1">
      <alignment horizontal="center"/>
    </xf>
    <xf numFmtId="6" fontId="0" fillId="0" borderId="40" xfId="0" applyNumberFormat="1" applyBorder="1" applyAlignment="1">
      <alignment horizontal="center"/>
    </xf>
    <xf numFmtId="6" fontId="0" fillId="0" borderId="41" xfId="0" applyNumberFormat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5" xfId="0" applyNumberFormat="1" applyBorder="1" applyAlignment="1">
      <alignment horizontal="center"/>
    </xf>
    <xf numFmtId="10" fontId="1" fillId="0" borderId="15" xfId="3" applyNumberFormat="1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1" xfId="0" applyBorder="1"/>
    <xf numFmtId="3" fontId="5" fillId="0" borderId="1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0" fontId="8" fillId="0" borderId="0" xfId="0" applyFont="1"/>
    <xf numFmtId="0" fontId="2" fillId="0" borderId="24" xfId="0" applyFont="1" applyBorder="1" applyAlignment="1">
      <alignment horizontal="center" wrapText="1"/>
    </xf>
    <xf numFmtId="3" fontId="2" fillId="0" borderId="27" xfId="0" applyNumberFormat="1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27" xfId="0" applyBorder="1"/>
    <xf numFmtId="0" fontId="0" fillId="0" borderId="28" xfId="0" applyBorder="1"/>
    <xf numFmtId="0" fontId="0" fillId="0" borderId="33" xfId="0" applyBorder="1" applyAlignment="1">
      <alignment horizontal="left"/>
    </xf>
    <xf numFmtId="2" fontId="1" fillId="0" borderId="0" xfId="3" applyNumberFormat="1" applyFont="1" applyBorder="1" applyAlignment="1">
      <alignment horizontal="center"/>
    </xf>
    <xf numFmtId="2" fontId="1" fillId="0" borderId="5" xfId="3" applyNumberFormat="1" applyFont="1" applyBorder="1" applyAlignment="1">
      <alignment horizontal="center"/>
    </xf>
    <xf numFmtId="2" fontId="0" fillId="0" borderId="0" xfId="3" applyNumberFormat="1" applyFont="1" applyBorder="1" applyAlignment="1">
      <alignment horizontal="center"/>
    </xf>
    <xf numFmtId="2" fontId="0" fillId="0" borderId="5" xfId="3" applyNumberFormat="1" applyFont="1" applyBorder="1" applyAlignment="1">
      <alignment horizontal="center"/>
    </xf>
    <xf numFmtId="2" fontId="1" fillId="0" borderId="15" xfId="3" applyNumberFormat="1" applyFont="1" applyBorder="1" applyAlignment="1">
      <alignment horizontal="center"/>
    </xf>
    <xf numFmtId="2" fontId="1" fillId="0" borderId="6" xfId="3" applyNumberFormat="1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vertic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0"/>
  <sheetViews>
    <sheetView showGridLines="0" tabSelected="1" workbookViewId="0">
      <selection activeCell="C2" sqref="C2"/>
    </sheetView>
  </sheetViews>
  <sheetFormatPr baseColWidth="10" defaultColWidth="8.6640625" defaultRowHeight="15"/>
  <cols>
    <col min="2" max="2" width="22.5" customWidth="1"/>
    <col min="3" max="3" width="21.6640625" customWidth="1"/>
    <col min="4" max="6" width="15.33203125" customWidth="1"/>
    <col min="7" max="7" width="16.5" customWidth="1"/>
    <col min="8" max="47" width="15.33203125" customWidth="1"/>
  </cols>
  <sheetData>
    <row r="1" spans="3:9">
      <c r="C1" s="159"/>
    </row>
    <row r="2" spans="3:9" ht="16" thickBot="1"/>
    <row r="3" spans="3:9" ht="15" customHeight="1">
      <c r="C3" s="1" t="s">
        <v>0</v>
      </c>
      <c r="D3" s="2"/>
      <c r="E3" s="2"/>
      <c r="F3" s="2"/>
      <c r="G3" s="3"/>
    </row>
    <row r="4" spans="3:9" ht="15" customHeight="1" thickBot="1">
      <c r="C4" s="4" t="s">
        <v>176</v>
      </c>
      <c r="D4" s="5"/>
      <c r="E4" s="5"/>
      <c r="F4" s="5"/>
      <c r="G4" s="6"/>
    </row>
    <row r="5" spans="3:9" ht="15" customHeight="1">
      <c r="C5" s="13" t="s">
        <v>177</v>
      </c>
      <c r="D5" s="9" t="s">
        <v>178</v>
      </c>
      <c r="E5" s="8" t="s">
        <v>2</v>
      </c>
      <c r="F5" s="8" t="s">
        <v>3</v>
      </c>
      <c r="G5" s="10" t="s">
        <v>4</v>
      </c>
    </row>
    <row r="6" spans="3:9" ht="15" customHeight="1" thickBot="1">
      <c r="C6" s="14">
        <v>29.374376668231243</v>
      </c>
      <c r="D6" s="11">
        <v>12.778965917440216</v>
      </c>
      <c r="E6" s="11">
        <v>6.0367715884863502</v>
      </c>
      <c r="F6" s="11">
        <v>4.9320347777798377</v>
      </c>
      <c r="G6" s="12">
        <v>5.6232616170763166</v>
      </c>
    </row>
    <row r="8" spans="3:9" ht="16" thickBot="1"/>
    <row r="9" spans="3:9">
      <c r="C9" s="1" t="s">
        <v>8</v>
      </c>
      <c r="D9" s="2"/>
      <c r="E9" s="2"/>
      <c r="F9" s="2"/>
      <c r="G9" s="3"/>
    </row>
    <row r="10" spans="3:9" ht="16" thickBot="1">
      <c r="C10" s="4" t="s">
        <v>179</v>
      </c>
      <c r="D10" s="5"/>
      <c r="E10" s="5"/>
      <c r="F10" s="5"/>
      <c r="G10" s="6"/>
    </row>
    <row r="11" spans="3:9" ht="30.75" customHeight="1">
      <c r="C11" s="30" t="s">
        <v>9</v>
      </c>
      <c r="D11" s="22" t="s">
        <v>177</v>
      </c>
      <c r="E11" s="22" t="s">
        <v>2</v>
      </c>
      <c r="F11" s="15" t="s">
        <v>180</v>
      </c>
      <c r="G11" s="23" t="s">
        <v>4</v>
      </c>
      <c r="I11" s="123"/>
    </row>
    <row r="12" spans="3:9">
      <c r="C12" s="7" t="s">
        <v>181</v>
      </c>
      <c r="D12" s="26">
        <v>29374.875450271233</v>
      </c>
      <c r="E12" s="26">
        <v>6036.9130078647513</v>
      </c>
      <c r="F12" s="26">
        <v>12779.188168849216</v>
      </c>
      <c r="G12" s="27">
        <v>10555.431212707554</v>
      </c>
    </row>
    <row r="13" spans="3:9">
      <c r="C13" s="7" t="s">
        <v>10</v>
      </c>
      <c r="D13" s="26">
        <v>252.89735076427081</v>
      </c>
      <c r="E13" s="26">
        <v>51.235746198118328</v>
      </c>
      <c r="F13" s="26">
        <v>111.51527316565387</v>
      </c>
      <c r="G13" s="27">
        <v>90.153095453520066</v>
      </c>
    </row>
    <row r="14" spans="3:9">
      <c r="C14" s="7" t="s">
        <v>11</v>
      </c>
      <c r="D14" s="26">
        <v>111.79748033147919</v>
      </c>
      <c r="E14" s="26">
        <v>17.44114573373221</v>
      </c>
      <c r="F14" s="26">
        <v>53.982031992704478</v>
      </c>
      <c r="G14" s="27">
        <v>40.352498592442515</v>
      </c>
    </row>
    <row r="15" spans="3:9">
      <c r="C15" s="7" t="s">
        <v>12</v>
      </c>
      <c r="D15" s="26">
        <v>615.09171888517824</v>
      </c>
      <c r="E15" s="26">
        <v>96.724018888583402</v>
      </c>
      <c r="F15" s="26">
        <v>286.30463986887912</v>
      </c>
      <c r="G15" s="27">
        <v>231.97850253571565</v>
      </c>
    </row>
    <row r="16" spans="3:9">
      <c r="C16" s="7" t="s">
        <v>13</v>
      </c>
      <c r="D16" s="26">
        <v>192.90368748883898</v>
      </c>
      <c r="E16" s="26">
        <v>40.301446279096766</v>
      </c>
      <c r="F16" s="26">
        <v>82.761265453625114</v>
      </c>
      <c r="G16" s="27">
        <v>69.864637836130797</v>
      </c>
    </row>
    <row r="17" spans="3:7">
      <c r="C17" s="7" t="s">
        <v>14</v>
      </c>
      <c r="D17" s="26">
        <v>5963.4437552577238</v>
      </c>
      <c r="E17" s="26">
        <v>951.42048767997233</v>
      </c>
      <c r="F17" s="26">
        <v>2718.3879712433936</v>
      </c>
      <c r="G17" s="27">
        <v>2292.9659605437573</v>
      </c>
    </row>
    <row r="18" spans="3:7">
      <c r="C18" s="7" t="s">
        <v>15</v>
      </c>
      <c r="D18" s="26">
        <v>422.33441132564968</v>
      </c>
      <c r="E18" s="26">
        <v>64.235084629975205</v>
      </c>
      <c r="F18" s="26">
        <v>200.13526892439208</v>
      </c>
      <c r="G18" s="27">
        <v>157.90219598808238</v>
      </c>
    </row>
    <row r="19" spans="3:7">
      <c r="C19" s="7" t="s">
        <v>16</v>
      </c>
      <c r="D19" s="26">
        <v>314.90278240108699</v>
      </c>
      <c r="E19" s="26">
        <v>74.08386763758476</v>
      </c>
      <c r="F19" s="26">
        <v>142.27869651924115</v>
      </c>
      <c r="G19" s="27">
        <v>98.529686775433774</v>
      </c>
    </row>
    <row r="20" spans="3:7">
      <c r="C20" s="7" t="s">
        <v>17</v>
      </c>
      <c r="D20" s="26">
        <v>113.45264147951897</v>
      </c>
      <c r="E20" s="26">
        <v>25.056467688365213</v>
      </c>
      <c r="F20" s="26">
        <v>48.540169353846679</v>
      </c>
      <c r="G20" s="27">
        <v>39.862116233449036</v>
      </c>
    </row>
    <row r="21" spans="3:7">
      <c r="C21" s="7" t="s">
        <v>18</v>
      </c>
      <c r="D21" s="26">
        <v>1170.004833844285</v>
      </c>
      <c r="E21" s="26">
        <v>180.41924913588963</v>
      </c>
      <c r="F21" s="26">
        <v>564.28624646723586</v>
      </c>
      <c r="G21" s="27">
        <v>425.15587914195561</v>
      </c>
    </row>
    <row r="22" spans="3:7">
      <c r="C22" s="7" t="s">
        <v>19</v>
      </c>
      <c r="D22" s="26">
        <v>1339.1838289305686</v>
      </c>
      <c r="E22" s="26">
        <v>423.97442170884523</v>
      </c>
      <c r="F22" s="26">
        <v>457.91854099636157</v>
      </c>
      <c r="G22" s="27">
        <v>457.82328730061545</v>
      </c>
    </row>
    <row r="23" spans="3:7">
      <c r="C23" s="7" t="s">
        <v>20</v>
      </c>
      <c r="D23" s="26">
        <v>172.55609306663905</v>
      </c>
      <c r="E23" s="26">
        <v>33.883078332048271</v>
      </c>
      <c r="F23" s="26">
        <v>72.800761645449938</v>
      </c>
      <c r="G23" s="27">
        <v>65.847724732140875</v>
      </c>
    </row>
    <row r="24" spans="3:7">
      <c r="C24" s="7" t="s">
        <v>21</v>
      </c>
      <c r="D24" s="26">
        <v>140.6933582812342</v>
      </c>
      <c r="E24" s="26">
        <v>23.202256376724311</v>
      </c>
      <c r="F24" s="26">
        <v>63.789381566791178</v>
      </c>
      <c r="G24" s="27">
        <v>53.684044791918701</v>
      </c>
    </row>
    <row r="25" spans="3:7">
      <c r="C25" s="7" t="s">
        <v>22</v>
      </c>
      <c r="D25" s="26">
        <v>713.10789359852265</v>
      </c>
      <c r="E25" s="26">
        <v>125.37031580727661</v>
      </c>
      <c r="F25" s="26">
        <v>334.85263519571413</v>
      </c>
      <c r="G25" s="27">
        <v>252.67029031821914</v>
      </c>
    </row>
    <row r="26" spans="3:7">
      <c r="C26" s="7" t="s">
        <v>23</v>
      </c>
      <c r="D26" s="26">
        <v>637.58185586565037</v>
      </c>
      <c r="E26" s="26">
        <v>236.50346179021244</v>
      </c>
      <c r="F26" s="26">
        <v>192.98979431055008</v>
      </c>
      <c r="G26" s="27">
        <v>207.41487526179105</v>
      </c>
    </row>
    <row r="27" spans="3:7">
      <c r="C27" s="7" t="s">
        <v>24</v>
      </c>
      <c r="D27" s="26">
        <v>204.75657550630666</v>
      </c>
      <c r="E27" s="26">
        <v>58.99661231704583</v>
      </c>
      <c r="F27" s="26">
        <v>77.133880122837908</v>
      </c>
      <c r="G27" s="27">
        <v>68.476632612053123</v>
      </c>
    </row>
    <row r="28" spans="3:7">
      <c r="C28" s="7" t="s">
        <v>25</v>
      </c>
      <c r="D28" s="26">
        <v>206.51082132883749</v>
      </c>
      <c r="E28" s="26">
        <v>54.177857158867759</v>
      </c>
      <c r="F28" s="26">
        <v>81.506539461448028</v>
      </c>
      <c r="G28" s="27">
        <v>70.694708164628281</v>
      </c>
    </row>
    <row r="29" spans="3:7">
      <c r="C29" s="7" t="s">
        <v>26</v>
      </c>
      <c r="D29" s="26">
        <v>276.94060031261142</v>
      </c>
      <c r="E29" s="26">
        <v>56.825216691997646</v>
      </c>
      <c r="F29" s="26">
        <v>122.2231586364925</v>
      </c>
      <c r="G29" s="27">
        <v>97.893413260866282</v>
      </c>
    </row>
    <row r="30" spans="3:7">
      <c r="C30" s="7" t="s">
        <v>27</v>
      </c>
      <c r="D30" s="26">
        <v>376.16935910626512</v>
      </c>
      <c r="E30" s="26">
        <v>72.206196675051174</v>
      </c>
      <c r="F30" s="26">
        <v>170.03875631923842</v>
      </c>
      <c r="G30" s="27">
        <v>133.91336697883025</v>
      </c>
    </row>
    <row r="31" spans="3:7">
      <c r="C31" s="7" t="s">
        <v>28</v>
      </c>
      <c r="D31" s="26">
        <v>174.49721973491819</v>
      </c>
      <c r="E31" s="26">
        <v>63.475059111848871</v>
      </c>
      <c r="F31" s="26">
        <v>67.095078829641338</v>
      </c>
      <c r="G31" s="27">
        <v>44.017876676126861</v>
      </c>
    </row>
    <row r="32" spans="3:7">
      <c r="C32" s="7" t="s">
        <v>29</v>
      </c>
      <c r="D32" s="26">
        <v>514.88852916770406</v>
      </c>
      <c r="E32" s="26">
        <v>77.502452833873335</v>
      </c>
      <c r="F32" s="26">
        <v>248.72151164313408</v>
      </c>
      <c r="G32" s="27">
        <v>188.60994439283292</v>
      </c>
    </row>
    <row r="33" spans="3:7">
      <c r="C33" s="7" t="s">
        <v>30</v>
      </c>
      <c r="D33" s="26">
        <v>480.98418796501761</v>
      </c>
      <c r="E33" s="26">
        <v>115.52043024189938</v>
      </c>
      <c r="F33" s="26">
        <v>215.52300527280735</v>
      </c>
      <c r="G33" s="27">
        <v>149.95710112142999</v>
      </c>
    </row>
    <row r="34" spans="3:7">
      <c r="C34" s="7" t="s">
        <v>31</v>
      </c>
      <c r="D34" s="26">
        <v>860.33996265545932</v>
      </c>
      <c r="E34" s="26">
        <v>200.92799534475313</v>
      </c>
      <c r="F34" s="26">
        <v>356.21603244149361</v>
      </c>
      <c r="G34" s="27">
        <v>302.73450665020601</v>
      </c>
    </row>
    <row r="35" spans="3:7">
      <c r="C35" s="7" t="s">
        <v>32</v>
      </c>
      <c r="D35" s="26">
        <v>443.54769887775785</v>
      </c>
      <c r="E35" s="26">
        <v>130.74705681311508</v>
      </c>
      <c r="F35" s="26">
        <v>164.07301062430389</v>
      </c>
      <c r="G35" s="27">
        <v>148.39153009184602</v>
      </c>
    </row>
    <row r="36" spans="3:7">
      <c r="C36" s="7" t="s">
        <v>33</v>
      </c>
      <c r="D36" s="26">
        <v>278.66946072313141</v>
      </c>
      <c r="E36" s="26">
        <v>86.292125055515115</v>
      </c>
      <c r="F36" s="26">
        <v>96.895617695068381</v>
      </c>
      <c r="G36" s="27">
        <v>95.587049732917691</v>
      </c>
    </row>
    <row r="37" spans="3:7">
      <c r="C37" s="7" t="s">
        <v>34</v>
      </c>
      <c r="D37" s="26">
        <v>335.81206115080579</v>
      </c>
      <c r="E37" s="26">
        <v>76.622751178139836</v>
      </c>
      <c r="F37" s="26">
        <v>141.54000389696935</v>
      </c>
      <c r="G37" s="27">
        <v>117.47801182576255</v>
      </c>
    </row>
    <row r="38" spans="3:7">
      <c r="C38" s="7" t="s">
        <v>35</v>
      </c>
      <c r="D38" s="26">
        <v>160.40981057135843</v>
      </c>
      <c r="E38" s="26">
        <v>28.731845615069723</v>
      </c>
      <c r="F38" s="26">
        <v>68.412383269252871</v>
      </c>
      <c r="G38" s="27">
        <v>63.251569903235847</v>
      </c>
    </row>
    <row r="39" spans="3:7">
      <c r="C39" s="7" t="s">
        <v>36</v>
      </c>
      <c r="D39" s="26">
        <v>147.16602373004832</v>
      </c>
      <c r="E39" s="26">
        <v>31.116951708701453</v>
      </c>
      <c r="F39" s="26">
        <v>63.158159234297102</v>
      </c>
      <c r="G39" s="27">
        <v>52.823519143732845</v>
      </c>
    </row>
    <row r="40" spans="3:7">
      <c r="C40" s="7" t="s">
        <v>37</v>
      </c>
      <c r="D40" s="26">
        <v>223.28428426501858</v>
      </c>
      <c r="E40" s="26">
        <v>34.594094842738834</v>
      </c>
      <c r="F40" s="26">
        <v>106.55964168727664</v>
      </c>
      <c r="G40" s="27">
        <v>82.092515917203102</v>
      </c>
    </row>
    <row r="41" spans="3:7">
      <c r="C41" s="7" t="s">
        <v>38</v>
      </c>
      <c r="D41" s="26">
        <v>175.65930639660252</v>
      </c>
      <c r="E41" s="26">
        <v>65.228850304883764</v>
      </c>
      <c r="F41" s="26">
        <v>67.034938297943953</v>
      </c>
      <c r="G41" s="27">
        <v>43.485036145728941</v>
      </c>
    </row>
    <row r="42" spans="3:7">
      <c r="C42" s="7" t="s">
        <v>39</v>
      </c>
      <c r="D42" s="26">
        <v>669.31430057909552</v>
      </c>
      <c r="E42" s="26">
        <v>117.75899136921284</v>
      </c>
      <c r="F42" s="26">
        <v>320.51560898811476</v>
      </c>
      <c r="G42" s="27">
        <v>230.95391983761832</v>
      </c>
    </row>
    <row r="43" spans="3:7">
      <c r="C43" s="7" t="s">
        <v>40</v>
      </c>
      <c r="D43" s="26">
        <v>345.09627551992179</v>
      </c>
      <c r="E43" s="26">
        <v>59.322422804741201</v>
      </c>
      <c r="F43" s="26">
        <v>149.3856531927201</v>
      </c>
      <c r="G43" s="27">
        <v>136.36039554706056</v>
      </c>
    </row>
    <row r="44" spans="3:7">
      <c r="C44" s="7" t="s">
        <v>41</v>
      </c>
      <c r="D44" s="26">
        <v>1889.615469527391</v>
      </c>
      <c r="E44" s="26">
        <v>308.83845376732631</v>
      </c>
      <c r="F44" s="26">
        <v>915.12935036978149</v>
      </c>
      <c r="G44" s="27">
        <v>665.38883560019224</v>
      </c>
    </row>
    <row r="45" spans="3:7">
      <c r="C45" s="7" t="s">
        <v>42</v>
      </c>
      <c r="D45" s="26">
        <v>891.22418822613474</v>
      </c>
      <c r="E45" s="26">
        <v>263.26990809276043</v>
      </c>
      <c r="F45" s="26">
        <v>319.00967830855882</v>
      </c>
      <c r="G45" s="27">
        <v>309.26253464909735</v>
      </c>
    </row>
    <row r="46" spans="3:7">
      <c r="C46" s="7" t="s">
        <v>43</v>
      </c>
      <c r="D46" s="26">
        <v>310.71950709717038</v>
      </c>
      <c r="E46" s="26">
        <v>153.69565633893393</v>
      </c>
      <c r="F46" s="26">
        <v>62.573204234474275</v>
      </c>
      <c r="G46" s="27">
        <v>93.976113436928543</v>
      </c>
    </row>
    <row r="47" spans="3:7">
      <c r="C47" s="7" t="s">
        <v>44</v>
      </c>
      <c r="D47" s="26">
        <v>650.15623675055406</v>
      </c>
      <c r="E47" s="26">
        <v>110.95118042175284</v>
      </c>
      <c r="F47" s="26">
        <v>311.28182293721903</v>
      </c>
      <c r="G47" s="27">
        <v>227.74646520992513</v>
      </c>
    </row>
    <row r="48" spans="3:7">
      <c r="C48" s="7" t="s">
        <v>45</v>
      </c>
      <c r="D48" s="26">
        <v>589.50773394200723</v>
      </c>
      <c r="E48" s="26">
        <v>209.54334621482701</v>
      </c>
      <c r="F48" s="26">
        <v>182.06868089122534</v>
      </c>
      <c r="G48" s="27">
        <v>198.20000977224362</v>
      </c>
    </row>
    <row r="49" spans="3:7">
      <c r="C49" s="7" t="s">
        <v>46</v>
      </c>
      <c r="D49" s="26">
        <v>375.35100258123583</v>
      </c>
      <c r="E49" s="26">
        <v>57.182280156182152</v>
      </c>
      <c r="F49" s="26">
        <v>177.67262186886231</v>
      </c>
      <c r="G49" s="27">
        <v>140.44145012079133</v>
      </c>
    </row>
    <row r="50" spans="3:7">
      <c r="C50" s="7" t="s">
        <v>47</v>
      </c>
      <c r="D50" s="26">
        <v>1032.9582059839142</v>
      </c>
      <c r="E50" s="26">
        <v>179.64444041191817</v>
      </c>
      <c r="F50" s="26">
        <v>493.68148531447196</v>
      </c>
      <c r="G50" s="27">
        <v>359.57372366442371</v>
      </c>
    </row>
    <row r="51" spans="3:7">
      <c r="C51" s="7" t="s">
        <v>48</v>
      </c>
      <c r="D51" s="26">
        <v>203.62284030383717</v>
      </c>
      <c r="E51" s="26">
        <v>76.149310964920787</v>
      </c>
      <c r="F51" s="26">
        <v>77.393824179105252</v>
      </c>
      <c r="G51" s="27">
        <v>50.187045917115434</v>
      </c>
    </row>
    <row r="52" spans="3:7">
      <c r="C52" s="7" t="s">
        <v>49</v>
      </c>
      <c r="D52" s="26">
        <v>244.65879520462519</v>
      </c>
      <c r="E52" s="26">
        <v>47.397285721890171</v>
      </c>
      <c r="F52" s="26">
        <v>108.86752987015754</v>
      </c>
      <c r="G52" s="27">
        <v>88.404005087283366</v>
      </c>
    </row>
    <row r="53" spans="3:7">
      <c r="C53" s="7" t="s">
        <v>50</v>
      </c>
      <c r="D53" s="26">
        <v>158.78267265777779</v>
      </c>
      <c r="E53" s="26">
        <v>67.489501217477596</v>
      </c>
      <c r="F53" s="26">
        <v>40.866987656333336</v>
      </c>
      <c r="G53" s="27">
        <v>50.225420195836428</v>
      </c>
    </row>
    <row r="54" spans="3:7">
      <c r="C54" s="7" t="s">
        <v>51</v>
      </c>
      <c r="D54" s="26">
        <v>342.72065134384343</v>
      </c>
      <c r="E54" s="26">
        <v>53.932169570141575</v>
      </c>
      <c r="F54" s="26">
        <v>165.07125498212781</v>
      </c>
      <c r="G54" s="27">
        <v>123.67028862385249</v>
      </c>
    </row>
    <row r="55" spans="3:7">
      <c r="C55" s="7" t="s">
        <v>52</v>
      </c>
      <c r="D55" s="26">
        <v>1711.4709869268443</v>
      </c>
      <c r="E55" s="26">
        <v>291.33322822367529</v>
      </c>
      <c r="F55" s="26">
        <v>798.16081240607309</v>
      </c>
      <c r="G55" s="27">
        <v>621.89680736320508</v>
      </c>
    </row>
    <row r="56" spans="3:7">
      <c r="C56" s="7" t="s">
        <v>53</v>
      </c>
      <c r="D56" s="26">
        <v>767.33285395650728</v>
      </c>
      <c r="E56" s="26">
        <v>151.87104594548325</v>
      </c>
      <c r="F56" s="26">
        <v>300.12873066781617</v>
      </c>
      <c r="G56" s="27">
        <v>315.30417849260778</v>
      </c>
    </row>
    <row r="57" spans="3:7">
      <c r="C57" s="7" t="s">
        <v>54</v>
      </c>
      <c r="D57" s="26">
        <v>69.339573057159498</v>
      </c>
      <c r="E57" s="26">
        <v>19.495148486947059</v>
      </c>
      <c r="F57" s="26">
        <v>29.485438627409078</v>
      </c>
      <c r="G57" s="27">
        <v>20.377442308589828</v>
      </c>
    </row>
    <row r="58" spans="3:7">
      <c r="C58" s="7" t="s">
        <v>55</v>
      </c>
      <c r="D58" s="26">
        <v>602.06823857922723</v>
      </c>
      <c r="E58" s="26">
        <v>81.20863606137948</v>
      </c>
      <c r="F58" s="26">
        <v>296.11924834336071</v>
      </c>
      <c r="G58" s="27">
        <v>224.6797717011564</v>
      </c>
    </row>
    <row r="59" spans="3:7">
      <c r="C59" s="7" t="s">
        <v>56</v>
      </c>
      <c r="D59" s="26">
        <v>545.77652057638795</v>
      </c>
      <c r="E59" s="26">
        <v>82.379009622351958</v>
      </c>
      <c r="F59" s="26">
        <v>259.28092749303795</v>
      </c>
      <c r="G59" s="27">
        <v>204.03691044019806</v>
      </c>
    </row>
    <row r="60" spans="3:7">
      <c r="C60" s="7" t="s">
        <v>57</v>
      </c>
      <c r="D60" s="26">
        <v>270.12464775536415</v>
      </c>
      <c r="E60" s="26">
        <v>94.494269634963857</v>
      </c>
      <c r="F60" s="26">
        <v>85.414458806985124</v>
      </c>
      <c r="G60" s="27">
        <v>90.342619238823502</v>
      </c>
    </row>
    <row r="61" spans="3:7">
      <c r="C61" s="7" t="s">
        <v>58</v>
      </c>
      <c r="D61" s="26">
        <v>414.76316112411826</v>
      </c>
      <c r="E61" s="26">
        <v>62.737347805142392</v>
      </c>
      <c r="F61" s="26">
        <v>199.08040752799235</v>
      </c>
      <c r="G61" s="27">
        <v>152.8516233853486</v>
      </c>
    </row>
    <row r="62" spans="3:7">
      <c r="C62" s="7" t="s">
        <v>59</v>
      </c>
      <c r="D62" s="26">
        <v>223.48404944996489</v>
      </c>
      <c r="E62" s="26">
        <v>42.87341828222435</v>
      </c>
      <c r="F62" s="26">
        <v>89.344766541550669</v>
      </c>
      <c r="G62" s="27">
        <v>91.256098569589909</v>
      </c>
    </row>
    <row r="63" spans="3:7" ht="16" thickBot="1">
      <c r="C63" s="17" t="s">
        <v>151</v>
      </c>
      <c r="D63" s="28">
        <v>47.199946115669363</v>
      </c>
      <c r="E63" s="28">
        <v>8.5294129705713573</v>
      </c>
      <c r="F63" s="28">
        <v>21.981281505793888</v>
      </c>
      <c r="G63" s="29">
        <v>16.683975423095255</v>
      </c>
    </row>
    <row r="65" spans="2:11" ht="16" thickBot="1"/>
    <row r="66" spans="2:11">
      <c r="C66" s="1" t="s">
        <v>5</v>
      </c>
      <c r="D66" s="2"/>
      <c r="E66" s="2"/>
      <c r="F66" s="2"/>
      <c r="G66" s="3"/>
    </row>
    <row r="67" spans="2:11" ht="16" thickBot="1">
      <c r="C67" s="4" t="s">
        <v>182</v>
      </c>
      <c r="D67" s="5"/>
      <c r="E67" s="5"/>
      <c r="F67" s="5"/>
      <c r="G67" s="6"/>
    </row>
    <row r="68" spans="2:11" ht="16">
      <c r="C68" s="20" t="s">
        <v>177</v>
      </c>
      <c r="D68" s="15" t="s">
        <v>2</v>
      </c>
      <c r="E68" s="15" t="s">
        <v>6</v>
      </c>
      <c r="F68" s="15" t="s">
        <v>7</v>
      </c>
      <c r="G68" s="16" t="s">
        <v>4</v>
      </c>
    </row>
    <row r="69" spans="2:11" ht="16" thickBot="1">
      <c r="C69" s="21">
        <v>18.47</v>
      </c>
      <c r="D69" s="18">
        <v>3.96</v>
      </c>
      <c r="E69" s="18">
        <v>8.42</v>
      </c>
      <c r="F69" s="18">
        <v>1.47</v>
      </c>
      <c r="G69" s="19">
        <v>4.6100000000000003</v>
      </c>
    </row>
    <row r="72" spans="2:11" ht="16" thickBot="1"/>
    <row r="73" spans="2:11">
      <c r="B73" s="1" t="s">
        <v>61</v>
      </c>
      <c r="C73" s="2"/>
      <c r="D73" s="2"/>
      <c r="E73" s="2"/>
      <c r="F73" s="2"/>
      <c r="G73" s="3"/>
    </row>
    <row r="74" spans="2:11" ht="16" thickBot="1">
      <c r="B74" s="4" t="s">
        <v>183</v>
      </c>
      <c r="C74" s="5"/>
      <c r="D74" s="5"/>
      <c r="E74" s="5"/>
      <c r="F74" s="5"/>
      <c r="G74" s="6"/>
    </row>
    <row r="75" spans="2:11" ht="16" thickBot="1">
      <c r="B75" s="31"/>
      <c r="C75" s="32" t="s">
        <v>62</v>
      </c>
      <c r="D75" s="32" t="s">
        <v>2</v>
      </c>
      <c r="E75" s="32" t="s">
        <v>6</v>
      </c>
      <c r="F75" s="32" t="s">
        <v>7</v>
      </c>
      <c r="G75" s="33" t="s">
        <v>4</v>
      </c>
    </row>
    <row r="76" spans="2:11">
      <c r="B76" s="7" t="s">
        <v>184</v>
      </c>
      <c r="C76" s="34">
        <v>39.21</v>
      </c>
      <c r="D76" s="34">
        <v>8.0399999999999991</v>
      </c>
      <c r="E76" s="34">
        <v>17.28</v>
      </c>
      <c r="F76" s="34">
        <v>10.18</v>
      </c>
      <c r="G76" s="35">
        <v>3.71</v>
      </c>
    </row>
    <row r="77" spans="2:11" ht="16" thickBot="1">
      <c r="B77" s="17" t="s">
        <v>185</v>
      </c>
      <c r="C77" s="11">
        <v>19.600000000000001</v>
      </c>
      <c r="D77" s="11">
        <v>4.0199999999999996</v>
      </c>
      <c r="E77" s="11">
        <v>8.64</v>
      </c>
      <c r="F77" s="11">
        <v>5.09</v>
      </c>
      <c r="G77" s="12">
        <v>1.86</v>
      </c>
    </row>
    <row r="79" spans="2:11" ht="16" thickBot="1">
      <c r="K79" s="53"/>
    </row>
    <row r="80" spans="2:11">
      <c r="C80" s="1" t="s">
        <v>65</v>
      </c>
      <c r="D80" s="2"/>
      <c r="E80" s="2"/>
      <c r="F80" s="2"/>
      <c r="G80" s="2"/>
      <c r="H80" s="3"/>
    </row>
    <row r="81" spans="3:8" ht="16" thickBot="1">
      <c r="C81" s="4" t="s">
        <v>186</v>
      </c>
      <c r="D81" s="5"/>
      <c r="E81" s="5"/>
      <c r="F81" s="5"/>
      <c r="G81" s="5"/>
      <c r="H81" s="6"/>
    </row>
    <row r="82" spans="3:8" ht="16" thickBot="1">
      <c r="C82" s="36" t="s">
        <v>9</v>
      </c>
      <c r="D82" s="37" t="s">
        <v>62</v>
      </c>
      <c r="E82" s="37" t="s">
        <v>2</v>
      </c>
      <c r="F82" s="37" t="s">
        <v>6</v>
      </c>
      <c r="G82" s="37" t="s">
        <v>7</v>
      </c>
      <c r="H82" s="38" t="s">
        <v>4</v>
      </c>
    </row>
    <row r="83" spans="3:8">
      <c r="C83" s="39" t="s">
        <v>187</v>
      </c>
      <c r="D83" s="40">
        <v>19603.331373000001</v>
      </c>
      <c r="E83" s="40">
        <v>4019.9995979999999</v>
      </c>
      <c r="F83" s="40">
        <v>8639.9991360000004</v>
      </c>
      <c r="G83" s="40">
        <v>5089.9994909999996</v>
      </c>
      <c r="H83" s="41">
        <v>1856.666481</v>
      </c>
    </row>
    <row r="84" spans="3:8">
      <c r="C84" s="7" t="s">
        <v>10</v>
      </c>
      <c r="D84" s="42">
        <v>296.51954782558778</v>
      </c>
      <c r="E84" s="42">
        <v>60.806423172531687</v>
      </c>
      <c r="F84" s="42">
        <v>130.68843189320245</v>
      </c>
      <c r="G84" s="42">
        <v>76.991217400046338</v>
      </c>
      <c r="H84" s="43">
        <v>28.083895279519197</v>
      </c>
    </row>
    <row r="85" spans="3:8">
      <c r="C85" s="7" t="s">
        <v>11</v>
      </c>
      <c r="D85" s="42">
        <v>45.066084130074749</v>
      </c>
      <c r="E85" s="42">
        <v>9.2415741303979146</v>
      </c>
      <c r="F85" s="42">
        <v>19.86248768324328</v>
      </c>
      <c r="G85" s="42">
        <v>11.7013961004292</v>
      </c>
      <c r="H85" s="43">
        <v>4.2682892127957208</v>
      </c>
    </row>
    <row r="86" spans="3:8">
      <c r="C86" s="7" t="s">
        <v>12</v>
      </c>
      <c r="D86" s="42">
        <v>416.47988278881377</v>
      </c>
      <c r="E86" s="42">
        <v>85.406349029639415</v>
      </c>
      <c r="F86" s="42">
        <v>183.55991433235934</v>
      </c>
      <c r="G86" s="42">
        <v>108.13888471663299</v>
      </c>
      <c r="H86" s="43">
        <v>39.445552578365799</v>
      </c>
    </row>
    <row r="87" spans="3:8">
      <c r="C87" s="7" t="s">
        <v>13</v>
      </c>
      <c r="D87" s="42">
        <v>181.91478458985247</v>
      </c>
      <c r="E87" s="42">
        <v>37.304749228934206</v>
      </c>
      <c r="F87" s="42">
        <v>80.177371477112331</v>
      </c>
      <c r="G87" s="42">
        <v>47.234122779919176</v>
      </c>
      <c r="H87" s="43">
        <v>17.229473731771435</v>
      </c>
    </row>
    <row r="88" spans="3:8">
      <c r="C88" s="7" t="s">
        <v>14</v>
      </c>
      <c r="D88" s="42">
        <v>2382.1102638073912</v>
      </c>
      <c r="E88" s="42">
        <v>488.49259958369555</v>
      </c>
      <c r="F88" s="42">
        <v>1049.8945423888383</v>
      </c>
      <c r="G88" s="42">
        <v>618.5142616619429</v>
      </c>
      <c r="H88" s="43">
        <v>225.61391207970019</v>
      </c>
    </row>
    <row r="89" spans="3:8">
      <c r="C89" s="7" t="s">
        <v>15</v>
      </c>
      <c r="D89" s="42">
        <v>332.86422622409339</v>
      </c>
      <c r="E89" s="42">
        <v>68.259523350834314</v>
      </c>
      <c r="F89" s="42">
        <v>146.70703526149467</v>
      </c>
      <c r="G89" s="42">
        <v>86.428102949190716</v>
      </c>
      <c r="H89" s="43">
        <v>31.526164599017179</v>
      </c>
    </row>
    <row r="90" spans="3:8">
      <c r="C90" s="7" t="s">
        <v>16</v>
      </c>
      <c r="D90" s="42">
        <v>218.98844092128854</v>
      </c>
      <c r="E90" s="42">
        <v>44.907338845617062</v>
      </c>
      <c r="F90" s="42">
        <v>96.517265578639666</v>
      </c>
      <c r="G90" s="42">
        <v>56.860287244823596</v>
      </c>
      <c r="H90" s="43">
        <v>20.740785851582675</v>
      </c>
    </row>
    <row r="91" spans="3:8">
      <c r="C91" s="7" t="s">
        <v>17</v>
      </c>
      <c r="D91" s="42">
        <v>57.672887874737114</v>
      </c>
      <c r="E91" s="42">
        <v>11.826815639675727</v>
      </c>
      <c r="F91" s="42">
        <v>25.418827643482164</v>
      </c>
      <c r="G91" s="42">
        <v>14.974749155708819</v>
      </c>
      <c r="H91" s="43">
        <v>5.4623020823377946</v>
      </c>
    </row>
    <row r="92" spans="3:8">
      <c r="C92" s="7" t="s">
        <v>18</v>
      </c>
      <c r="D92" s="42">
        <v>1236.746464432626</v>
      </c>
      <c r="E92" s="42">
        <v>253.61609183909997</v>
      </c>
      <c r="F92" s="42">
        <v>545.08533171388649</v>
      </c>
      <c r="G92" s="42">
        <v>321.12087250274095</v>
      </c>
      <c r="H92" s="43">
        <v>117.13446364376341</v>
      </c>
    </row>
    <row r="93" spans="3:8">
      <c r="C93" s="7" t="s">
        <v>19</v>
      </c>
      <c r="D93" s="42">
        <v>623.07349963754825</v>
      </c>
      <c r="E93" s="42">
        <v>127.77191643647052</v>
      </c>
      <c r="F93" s="42">
        <v>274.61426816196649</v>
      </c>
      <c r="G93" s="42">
        <v>161.7808593685659</v>
      </c>
      <c r="H93" s="43">
        <v>59.01240253326209</v>
      </c>
    </row>
    <row r="94" spans="3:8">
      <c r="C94" s="7" t="s">
        <v>20</v>
      </c>
      <c r="D94" s="42">
        <v>87.061761833683647</v>
      </c>
      <c r="E94" s="42">
        <v>17.853508718146994</v>
      </c>
      <c r="F94" s="42">
        <v>38.371720230047274</v>
      </c>
      <c r="G94" s="42">
        <v>22.605562033673682</v>
      </c>
      <c r="H94" s="43">
        <v>8.2457747562254369</v>
      </c>
    </row>
    <row r="95" spans="3:8">
      <c r="C95" s="7" t="s">
        <v>21</v>
      </c>
      <c r="D95" s="42">
        <v>100.9700108044543</v>
      </c>
      <c r="E95" s="42">
        <v>20.705633910928732</v>
      </c>
      <c r="F95" s="42">
        <v>44.501660942891611</v>
      </c>
      <c r="G95" s="42">
        <v>26.216834976772947</v>
      </c>
      <c r="H95" s="43">
        <v>9.5630498245334206</v>
      </c>
    </row>
    <row r="96" spans="3:8">
      <c r="C96" s="7" t="s">
        <v>22</v>
      </c>
      <c r="D96" s="42">
        <v>784.32765799520382</v>
      </c>
      <c r="E96" s="42">
        <v>160.83984960758642</v>
      </c>
      <c r="F96" s="42">
        <v>345.68564691779767</v>
      </c>
      <c r="G96" s="42">
        <v>203.65045634393402</v>
      </c>
      <c r="H96" s="43">
        <v>74.285071502011306</v>
      </c>
    </row>
    <row r="97" spans="3:8">
      <c r="C97" s="7" t="s">
        <v>23</v>
      </c>
      <c r="D97" s="42">
        <v>403.96898915516294</v>
      </c>
      <c r="E97" s="42">
        <v>82.840775534964536</v>
      </c>
      <c r="F97" s="42">
        <v>178.04584592589396</v>
      </c>
      <c r="G97" s="42">
        <v>104.89043469476853</v>
      </c>
      <c r="H97" s="43">
        <v>38.260623526513477</v>
      </c>
    </row>
    <row r="98" spans="3:8">
      <c r="C98" s="7" t="s">
        <v>24</v>
      </c>
      <c r="D98" s="42">
        <v>190.72043238708076</v>
      </c>
      <c r="E98" s="42">
        <v>39.110498462645701</v>
      </c>
      <c r="F98" s="42">
        <v>84.058384755537034</v>
      </c>
      <c r="G98" s="42">
        <v>49.520506759917069</v>
      </c>
      <c r="H98" s="43">
        <v>18.063472341371192</v>
      </c>
    </row>
    <row r="99" spans="3:8">
      <c r="C99" s="7" t="s">
        <v>25</v>
      </c>
      <c r="D99" s="42">
        <v>177.56938457935988</v>
      </c>
      <c r="E99" s="42">
        <v>36.41365036604455</v>
      </c>
      <c r="F99" s="42">
        <v>78.262173921050973</v>
      </c>
      <c r="G99" s="42">
        <v>46.105840886359886</v>
      </c>
      <c r="H99" s="43">
        <v>16.817913145843129</v>
      </c>
    </row>
    <row r="100" spans="3:8">
      <c r="C100" s="7" t="s">
        <v>26</v>
      </c>
      <c r="D100" s="42">
        <v>270.29613515472107</v>
      </c>
      <c r="E100" s="42">
        <v>55.428862267742495</v>
      </c>
      <c r="F100" s="42">
        <v>119.1306890530585</v>
      </c>
      <c r="G100" s="42">
        <v>70.182315657415245</v>
      </c>
      <c r="H100" s="43">
        <v>25.60022909049135</v>
      </c>
    </row>
    <row r="101" spans="3:8">
      <c r="C101" s="7" t="s">
        <v>27</v>
      </c>
      <c r="D101" s="42">
        <v>285.22323051495073</v>
      </c>
      <c r="E101" s="42">
        <v>58.489919401637572</v>
      </c>
      <c r="F101" s="42">
        <v>125.70967751993749</v>
      </c>
      <c r="G101" s="42">
        <v>74.058131779685382</v>
      </c>
      <c r="H101" s="43">
        <v>27.014000917671748</v>
      </c>
    </row>
    <row r="102" spans="3:8">
      <c r="C102" s="7" t="s">
        <v>28</v>
      </c>
      <c r="D102" s="42">
        <v>81.21527695199633</v>
      </c>
      <c r="E102" s="42">
        <v>16.654586635624479</v>
      </c>
      <c r="F102" s="42">
        <v>35.794932470595903</v>
      </c>
      <c r="G102" s="42">
        <v>21.087523874459851</v>
      </c>
      <c r="H102" s="43">
        <v>7.692043744645801</v>
      </c>
    </row>
    <row r="103" spans="3:8">
      <c r="C103" s="7" t="s">
        <v>29</v>
      </c>
      <c r="D103" s="42">
        <v>366.22897136454606</v>
      </c>
      <c r="E103" s="42">
        <v>75.101537062683647</v>
      </c>
      <c r="F103" s="42">
        <v>161.41225876158873</v>
      </c>
      <c r="G103" s="42">
        <v>95.091249663945206</v>
      </c>
      <c r="H103" s="43">
        <v>34.686199124307457</v>
      </c>
    </row>
    <row r="104" spans="3:8">
      <c r="C104" s="7" t="s">
        <v>30</v>
      </c>
      <c r="D104" s="42">
        <v>414.44408377641901</v>
      </c>
      <c r="E104" s="42">
        <v>84.988873496745668</v>
      </c>
      <c r="F104" s="42">
        <v>182.66265348554296</v>
      </c>
      <c r="G104" s="42">
        <v>107.61029007423768</v>
      </c>
      <c r="H104" s="43">
        <v>39.252738422626322</v>
      </c>
    </row>
    <row r="105" spans="3:8">
      <c r="C105" s="7" t="s">
        <v>31</v>
      </c>
      <c r="D105" s="42">
        <v>605.86569849100965</v>
      </c>
      <c r="E105" s="42">
        <v>124.24316143175609</v>
      </c>
      <c r="F105" s="42">
        <v>267.03007830108771</v>
      </c>
      <c r="G105" s="42">
        <v>157.31285862876578</v>
      </c>
      <c r="H105" s="43">
        <v>57.382620992942073</v>
      </c>
    </row>
    <row r="106" spans="3:8">
      <c r="C106" s="7" t="s">
        <v>32</v>
      </c>
      <c r="D106" s="42">
        <v>334.91780220610883</v>
      </c>
      <c r="E106" s="42">
        <v>68.680644356498419</v>
      </c>
      <c r="F106" s="42">
        <v>147.61213115426528</v>
      </c>
      <c r="G106" s="42">
        <v>86.96131337676043</v>
      </c>
      <c r="H106" s="43">
        <v>31.720662443258391</v>
      </c>
    </row>
    <row r="107" spans="3:8">
      <c r="C107" s="7" t="s">
        <v>33</v>
      </c>
      <c r="D107" s="42">
        <v>182.61957118268063</v>
      </c>
      <c r="E107" s="42">
        <v>37.449277817771268</v>
      </c>
      <c r="F107" s="42">
        <v>80.488000085956159</v>
      </c>
      <c r="G107" s="42">
        <v>47.417120421008889</v>
      </c>
      <c r="H107" s="43">
        <v>17.296225327113262</v>
      </c>
    </row>
    <row r="108" spans="3:8">
      <c r="C108" s="7" t="s">
        <v>34</v>
      </c>
      <c r="D108" s="42">
        <v>371.19070074446245</v>
      </c>
      <c r="E108" s="42">
        <v>76.119024842343421</v>
      </c>
      <c r="F108" s="42">
        <v>163.59909816861872</v>
      </c>
      <c r="G108" s="42">
        <v>96.379561305355224</v>
      </c>
      <c r="H108" s="43">
        <v>35.156133364166905</v>
      </c>
    </row>
    <row r="109" spans="3:8">
      <c r="C109" s="7" t="s">
        <v>35</v>
      </c>
      <c r="D109" s="42">
        <v>63.048557963070294</v>
      </c>
      <c r="E109" s="42">
        <v>12.929189067074098</v>
      </c>
      <c r="F109" s="42">
        <v>27.788107845651794</v>
      </c>
      <c r="G109" s="42">
        <v>16.370540385922176</v>
      </c>
      <c r="H109" s="43">
        <v>5.9714413850416852</v>
      </c>
    </row>
    <row r="110" spans="3:8">
      <c r="C110" s="7" t="s">
        <v>36</v>
      </c>
      <c r="D110" s="42">
        <v>115.6886696686512</v>
      </c>
      <c r="E110" s="42">
        <v>23.723947563406451</v>
      </c>
      <c r="F110" s="42">
        <v>50.988782822843717</v>
      </c>
      <c r="G110" s="42">
        <v>30.038530621328068</v>
      </c>
      <c r="H110" s="43">
        <v>10.95708025938424</v>
      </c>
    </row>
    <row r="111" spans="3:8">
      <c r="C111" s="7" t="s">
        <v>37</v>
      </c>
      <c r="D111" s="42">
        <v>176.16659229964131</v>
      </c>
      <c r="E111" s="42">
        <v>36.125983729530248</v>
      </c>
      <c r="F111" s="42">
        <v>77.643905329139642</v>
      </c>
      <c r="G111" s="42">
        <v>45.741606264504718</v>
      </c>
      <c r="H111" s="43">
        <v>16.685052186856012</v>
      </c>
    </row>
    <row r="112" spans="3:8">
      <c r="C112" s="7" t="s">
        <v>38</v>
      </c>
      <c r="D112" s="42">
        <v>81.255473673681422</v>
      </c>
      <c r="E112" s="42">
        <v>16.662829663400746</v>
      </c>
      <c r="F112" s="42">
        <v>35.812648828801606</v>
      </c>
      <c r="G112" s="42">
        <v>21.09796094196761</v>
      </c>
      <c r="H112" s="43">
        <v>7.6958508478559002</v>
      </c>
    </row>
    <row r="113" spans="3:8">
      <c r="C113" s="7" t="s">
        <v>39</v>
      </c>
      <c r="D113" s="42">
        <v>545.85810193943223</v>
      </c>
      <c r="E113" s="42">
        <v>111.93757370157375</v>
      </c>
      <c r="F113" s="42">
        <v>240.5822479556212</v>
      </c>
      <c r="G113" s="42">
        <v>141.73190302015183</v>
      </c>
      <c r="H113" s="43">
        <v>51.699194487376928</v>
      </c>
    </row>
    <row r="114" spans="3:8">
      <c r="C114" s="7" t="s">
        <v>40</v>
      </c>
      <c r="D114" s="42">
        <v>127.08566205122905</v>
      </c>
      <c r="E114" s="42">
        <v>26.061096485934744</v>
      </c>
      <c r="F114" s="42">
        <v>56.011908865292583</v>
      </c>
      <c r="G114" s="42">
        <v>32.997756495872594</v>
      </c>
      <c r="H114" s="43">
        <v>12.036509736870357</v>
      </c>
    </row>
    <row r="115" spans="3:8">
      <c r="C115" s="7" t="s">
        <v>41</v>
      </c>
      <c r="D115" s="42">
        <v>1206.3404545830156</v>
      </c>
      <c r="E115" s="42">
        <v>247.38081758665476</v>
      </c>
      <c r="F115" s="42">
        <v>531.68414526086997</v>
      </c>
      <c r="G115" s="42">
        <v>313.22596057613748</v>
      </c>
      <c r="H115" s="43">
        <v>114.25465621539527</v>
      </c>
    </row>
    <row r="116" spans="3:8">
      <c r="C116" s="7" t="s">
        <v>42</v>
      </c>
      <c r="D116" s="42">
        <v>613.04191291816721</v>
      </c>
      <c r="E116" s="42">
        <v>125.71476738298072</v>
      </c>
      <c r="F116" s="42">
        <v>270.19293288282427</v>
      </c>
      <c r="G116" s="42">
        <v>159.17616069138603</v>
      </c>
      <c r="H116" s="43">
        <v>58.062293061625425</v>
      </c>
    </row>
    <row r="117" spans="3:8">
      <c r="C117" s="7" t="s">
        <v>64</v>
      </c>
      <c r="D117" s="42">
        <v>46.234476985620503</v>
      </c>
      <c r="E117" s="42">
        <v>9.4811731414144411</v>
      </c>
      <c r="F117" s="42">
        <v>20.377446751696709</v>
      </c>
      <c r="G117" s="42">
        <v>12.004768977562065</v>
      </c>
      <c r="H117" s="43">
        <v>4.3789497842187757</v>
      </c>
    </row>
    <row r="118" spans="3:8">
      <c r="C118" s="7" t="s">
        <v>44</v>
      </c>
      <c r="D118" s="42">
        <v>708.94615936241678</v>
      </c>
      <c r="E118" s="42">
        <v>145.38157935573449</v>
      </c>
      <c r="F118" s="42">
        <v>312.46190189889205</v>
      </c>
      <c r="G118" s="42">
        <v>184.07767137330561</v>
      </c>
      <c r="H118" s="43">
        <v>67.145555307748012</v>
      </c>
    </row>
    <row r="119" spans="3:8">
      <c r="C119" s="7" t="s">
        <v>45</v>
      </c>
      <c r="D119" s="42">
        <v>238.70096210705287</v>
      </c>
      <c r="E119" s="42">
        <v>48.949729689016451</v>
      </c>
      <c r="F119" s="42">
        <v>105.20538918236373</v>
      </c>
      <c r="G119" s="42">
        <v>61.97863784007307</v>
      </c>
      <c r="H119" s="43">
        <v>22.607793894512575</v>
      </c>
    </row>
    <row r="120" spans="3:8">
      <c r="C120" s="7" t="s">
        <v>46</v>
      </c>
      <c r="D120" s="42">
        <v>245.86184313429717</v>
      </c>
      <c r="E120" s="42">
        <v>50.41819126338418</v>
      </c>
      <c r="F120" s="42">
        <v>108.3614857004078</v>
      </c>
      <c r="G120" s="42">
        <v>63.837958589707831</v>
      </c>
      <c r="H120" s="43">
        <v>23.286013709539795</v>
      </c>
    </row>
    <row r="121" spans="3:8">
      <c r="C121" s="7" t="s">
        <v>47</v>
      </c>
      <c r="D121" s="42">
        <v>781.447727827422</v>
      </c>
      <c r="E121" s="42">
        <v>160.24927049139106</v>
      </c>
      <c r="F121" s="42">
        <v>344.41634254866142</v>
      </c>
      <c r="G121" s="42">
        <v>202.90268328387575</v>
      </c>
      <c r="H121" s="43">
        <v>74.012308178859726</v>
      </c>
    </row>
    <row r="122" spans="3:8">
      <c r="C122" s="7" t="s">
        <v>48</v>
      </c>
      <c r="D122" s="42">
        <v>64.48623220036059</v>
      </c>
      <c r="E122" s="42">
        <v>13.224008847752911</v>
      </c>
      <c r="F122" s="42">
        <v>28.421750359349542</v>
      </c>
      <c r="G122" s="42">
        <v>16.743832098274208</v>
      </c>
      <c r="H122" s="43">
        <v>6.107606076449728</v>
      </c>
    </row>
    <row r="123" spans="3:8">
      <c r="C123" s="7" t="s">
        <v>49</v>
      </c>
      <c r="D123" s="42">
        <v>299.02170211662087</v>
      </c>
      <c r="E123" s="42">
        <v>61.319532860507529</v>
      </c>
      <c r="F123" s="42">
        <v>131.79123480467291</v>
      </c>
      <c r="G123" s="42">
        <v>77.640901059697342</v>
      </c>
      <c r="H123" s="43">
        <v>28.320878775541207</v>
      </c>
    </row>
    <row r="124" spans="3:8">
      <c r="C124" s="7" t="s">
        <v>50</v>
      </c>
      <c r="D124" s="42">
        <v>52.409621992939755</v>
      </c>
      <c r="E124" s="42">
        <v>10.747492624296095</v>
      </c>
      <c r="F124" s="42">
        <v>23.099088625352802</v>
      </c>
      <c r="G124" s="42">
        <v>13.608143646185852</v>
      </c>
      <c r="H124" s="43">
        <v>4.963808782531447</v>
      </c>
    </row>
    <row r="125" spans="3:8">
      <c r="C125" s="7" t="s">
        <v>51</v>
      </c>
      <c r="D125" s="42">
        <v>402.88697648877024</v>
      </c>
      <c r="E125" s="42">
        <v>82.618890264488499</v>
      </c>
      <c r="F125" s="42">
        <v>177.5689581803932</v>
      </c>
      <c r="G125" s="42">
        <v>104.60949040951404</v>
      </c>
      <c r="H125" s="43">
        <v>38.158144176882338</v>
      </c>
    </row>
    <row r="126" spans="3:8">
      <c r="C126" s="7" t="s">
        <v>52</v>
      </c>
      <c r="D126" s="42">
        <v>1675.6558735647516</v>
      </c>
      <c r="E126" s="42">
        <v>343.62200025830475</v>
      </c>
      <c r="F126" s="42">
        <v>738.53086622680428</v>
      </c>
      <c r="G126" s="42">
        <v>435.08357744148537</v>
      </c>
      <c r="H126" s="43">
        <v>158.70435666988038</v>
      </c>
    </row>
    <row r="127" spans="3:8">
      <c r="C127" s="7" t="s">
        <v>53</v>
      </c>
      <c r="D127" s="42">
        <v>182.69544402209232</v>
      </c>
      <c r="E127" s="42">
        <v>37.464836845883916</v>
      </c>
      <c r="F127" s="42">
        <v>80.521440385183354</v>
      </c>
      <c r="G127" s="42">
        <v>47.436820782474911</v>
      </c>
      <c r="H127" s="43">
        <v>17.303411379069107</v>
      </c>
    </row>
    <row r="128" spans="3:8">
      <c r="C128" s="7" t="s">
        <v>54</v>
      </c>
      <c r="D128" s="42">
        <v>38.247241772609854</v>
      </c>
      <c r="E128" s="42">
        <v>7.8432534565154697</v>
      </c>
      <c r="F128" s="42">
        <v>16.857141757286982</v>
      </c>
      <c r="G128" s="42">
        <v>9.9308855954387418</v>
      </c>
      <c r="H128" s="43">
        <v>3.6224644902811911</v>
      </c>
    </row>
    <row r="129" spans="3:8">
      <c r="C129" s="7" t="s">
        <v>55</v>
      </c>
      <c r="D129" s="42">
        <v>511.16955291004956</v>
      </c>
      <c r="E129" s="42">
        <v>104.82409127861243</v>
      </c>
      <c r="F129" s="42">
        <v>225.29356931522673</v>
      </c>
      <c r="G129" s="42">
        <v>132.72503099704906</v>
      </c>
      <c r="H129" s="43">
        <v>48.413780134483524</v>
      </c>
    </row>
    <row r="130" spans="3:8">
      <c r="C130" s="7" t="s">
        <v>56</v>
      </c>
      <c r="D130" s="42">
        <v>437.41669348717841</v>
      </c>
      <c r="E130" s="42">
        <v>89.699801453075509</v>
      </c>
      <c r="F130" s="42">
        <v>192.78763297377424</v>
      </c>
      <c r="G130" s="42">
        <v>113.5751217403369</v>
      </c>
      <c r="H130" s="43">
        <v>41.428515264811828</v>
      </c>
    </row>
    <row r="131" spans="3:8">
      <c r="C131" s="7" t="s">
        <v>57</v>
      </c>
      <c r="D131" s="42">
        <v>112.46853350837051</v>
      </c>
      <c r="E131" s="42">
        <v>23.06360336866091</v>
      </c>
      <c r="F131" s="42">
        <v>49.569535598315994</v>
      </c>
      <c r="G131" s="42">
        <v>29.202423170767172</v>
      </c>
      <c r="H131" s="43">
        <v>10.65209541985417</v>
      </c>
    </row>
    <row r="132" spans="3:8">
      <c r="C132" s="7" t="s">
        <v>58</v>
      </c>
      <c r="D132" s="42">
        <v>352.35609306528852</v>
      </c>
      <c r="E132" s="42">
        <v>72.256665233249095</v>
      </c>
      <c r="F132" s="42">
        <v>155.29790736698314</v>
      </c>
      <c r="G132" s="42">
        <v>91.489160705780563</v>
      </c>
      <c r="H132" s="43">
        <v>33.372274075389505</v>
      </c>
    </row>
    <row r="133" spans="3:8">
      <c r="C133" s="7" t="s">
        <v>59</v>
      </c>
      <c r="D133" s="42">
        <v>35.832200741642026</v>
      </c>
      <c r="E133" s="42">
        <v>7.348007837854154</v>
      </c>
      <c r="F133" s="42">
        <v>15.792733263447735</v>
      </c>
      <c r="G133" s="42">
        <v>9.3038208693227968</v>
      </c>
      <c r="H133" s="43">
        <v>3.3937316465047793</v>
      </c>
    </row>
    <row r="134" spans="3:8" ht="16" thickBot="1">
      <c r="C134" s="17" t="s">
        <v>151</v>
      </c>
      <c r="D134" s="44">
        <v>40.952823241775711</v>
      </c>
      <c r="E134" s="44">
        <v>8.3980793792860915</v>
      </c>
      <c r="F134" s="44">
        <v>18.049603442047722</v>
      </c>
      <c r="G134" s="44">
        <v>10.633389064817464</v>
      </c>
      <c r="H134" s="45">
        <v>3.8787149371992982</v>
      </c>
    </row>
    <row r="136" spans="3:8" ht="16" thickBot="1"/>
    <row r="137" spans="3:8">
      <c r="C137" s="1" t="s">
        <v>63</v>
      </c>
      <c r="D137" s="2"/>
      <c r="E137" s="2"/>
      <c r="F137" s="2"/>
      <c r="G137" s="2"/>
      <c r="H137" s="3"/>
    </row>
    <row r="138" spans="3:8" ht="16" thickBot="1">
      <c r="C138" s="4" t="s">
        <v>188</v>
      </c>
      <c r="D138" s="5"/>
      <c r="E138" s="5"/>
      <c r="F138" s="5"/>
      <c r="G138" s="5"/>
      <c r="H138" s="6"/>
    </row>
    <row r="139" spans="3:8" ht="17" thickBot="1">
      <c r="C139" s="39"/>
      <c r="D139" s="2"/>
      <c r="E139" s="46" t="s">
        <v>177</v>
      </c>
      <c r="F139" s="46" t="s">
        <v>2</v>
      </c>
      <c r="G139" s="46" t="s">
        <v>178</v>
      </c>
      <c r="H139" s="47" t="s">
        <v>4</v>
      </c>
    </row>
    <row r="140" spans="3:8">
      <c r="C140" s="1" t="s">
        <v>67</v>
      </c>
      <c r="D140" s="48" t="s">
        <v>9</v>
      </c>
      <c r="E140" s="49">
        <v>29.4</v>
      </c>
      <c r="F140" s="49">
        <v>6</v>
      </c>
      <c r="G140" s="49">
        <v>12.8</v>
      </c>
      <c r="H140" s="50">
        <v>10.6</v>
      </c>
    </row>
    <row r="141" spans="3:8">
      <c r="C141" s="51"/>
      <c r="D141" s="52" t="s">
        <v>68</v>
      </c>
      <c r="E141" s="53">
        <v>18.5</v>
      </c>
      <c r="F141" s="53">
        <v>4</v>
      </c>
      <c r="G141" s="53">
        <v>9.9</v>
      </c>
      <c r="H141" s="54">
        <v>4.5999999999999996</v>
      </c>
    </row>
    <row r="142" spans="3:8" ht="16" thickBot="1">
      <c r="C142" s="4"/>
      <c r="D142" s="55" t="s">
        <v>62</v>
      </c>
      <c r="E142" s="56">
        <v>47.9</v>
      </c>
      <c r="F142" s="56">
        <v>10</v>
      </c>
      <c r="G142" s="56">
        <v>22.700000000000003</v>
      </c>
      <c r="H142" s="57">
        <v>15.2</v>
      </c>
    </row>
    <row r="143" spans="3:8">
      <c r="C143" s="51" t="s">
        <v>69</v>
      </c>
      <c r="D143" s="52" t="s">
        <v>9</v>
      </c>
      <c r="E143" s="53">
        <v>19.600000000000001</v>
      </c>
      <c r="F143" s="53">
        <v>4</v>
      </c>
      <c r="G143" s="53">
        <v>13.7</v>
      </c>
      <c r="H143" s="54">
        <v>1.9</v>
      </c>
    </row>
    <row r="144" spans="3:8">
      <c r="C144" s="51"/>
      <c r="D144" s="52" t="s">
        <v>68</v>
      </c>
      <c r="E144" s="53">
        <v>39.200000000000003</v>
      </c>
      <c r="F144" s="53">
        <v>8</v>
      </c>
      <c r="G144" s="53">
        <v>27.5</v>
      </c>
      <c r="H144" s="54">
        <v>3.7</v>
      </c>
    </row>
    <row r="145" spans="3:8" ht="16" thickBot="1">
      <c r="C145" s="4"/>
      <c r="D145" s="55" t="s">
        <v>62</v>
      </c>
      <c r="E145" s="56">
        <v>58.800000000000004</v>
      </c>
      <c r="F145" s="56">
        <v>12</v>
      </c>
      <c r="G145" s="56">
        <v>41.2</v>
      </c>
      <c r="H145" s="57">
        <v>5.6</v>
      </c>
    </row>
    <row r="150" spans="3:8" ht="29.2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7"/>
  <sheetViews>
    <sheetView showGridLines="0" workbookViewId="0">
      <selection activeCell="E13" sqref="E13"/>
    </sheetView>
  </sheetViews>
  <sheetFormatPr baseColWidth="10" defaultColWidth="8.6640625" defaultRowHeight="15"/>
  <cols>
    <col min="2" max="2" width="12" customWidth="1"/>
    <col min="3" max="3" width="19.33203125" customWidth="1"/>
    <col min="4" max="7" width="14.5" customWidth="1"/>
  </cols>
  <sheetData>
    <row r="3" spans="2:7" ht="16" thickBot="1"/>
    <row r="4" spans="2:7">
      <c r="B4" s="1" t="s">
        <v>66</v>
      </c>
      <c r="C4" s="48"/>
      <c r="D4" s="2"/>
      <c r="E4" s="2"/>
      <c r="F4" s="2"/>
      <c r="G4" s="3"/>
    </row>
    <row r="5" spans="2:7" ht="16" thickBot="1">
      <c r="B5" s="4" t="s">
        <v>189</v>
      </c>
      <c r="C5" s="77"/>
      <c r="D5" s="5"/>
      <c r="E5" s="5"/>
      <c r="F5" s="5"/>
      <c r="G5" s="6"/>
    </row>
    <row r="6" spans="2:7" ht="26.25" customHeight="1">
      <c r="B6" s="30" t="s">
        <v>9</v>
      </c>
      <c r="C6" s="149" t="s">
        <v>190</v>
      </c>
      <c r="D6" s="22">
        <v>2014</v>
      </c>
      <c r="E6" s="22">
        <v>2015</v>
      </c>
      <c r="F6" s="22">
        <v>2016</v>
      </c>
      <c r="G6" s="23">
        <v>2017</v>
      </c>
    </row>
    <row r="7" spans="2:7">
      <c r="B7" s="7" t="s">
        <v>46</v>
      </c>
      <c r="C7" s="147">
        <v>40460000</v>
      </c>
      <c r="D7" s="125"/>
      <c r="E7" s="125"/>
      <c r="F7" s="125">
        <v>20652983</v>
      </c>
      <c r="G7" s="126">
        <v>70263896.993565604</v>
      </c>
    </row>
    <row r="8" spans="2:7">
      <c r="B8" s="7" t="s">
        <v>56</v>
      </c>
      <c r="C8" s="147">
        <v>69920000</v>
      </c>
      <c r="D8" s="125"/>
      <c r="E8" s="125">
        <v>65688345</v>
      </c>
      <c r="F8" s="125">
        <v>189219693</v>
      </c>
      <c r="G8" s="126">
        <v>319087924</v>
      </c>
    </row>
    <row r="9" spans="2:7" ht="16" thickBot="1">
      <c r="B9" s="17" t="s">
        <v>15</v>
      </c>
      <c r="C9" s="148">
        <v>52740000</v>
      </c>
      <c r="D9" s="127">
        <v>67594323</v>
      </c>
      <c r="E9" s="127">
        <v>130411173</v>
      </c>
      <c r="F9" s="127">
        <v>193604810</v>
      </c>
      <c r="G9" s="128">
        <v>247368473</v>
      </c>
    </row>
    <row r="10" spans="2:7">
      <c r="B10" t="s">
        <v>229</v>
      </c>
    </row>
    <row r="27" spans="8:8">
      <c r="H27" t="s">
        <v>162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29"/>
  <sheetViews>
    <sheetView showGridLines="0" workbookViewId="0">
      <selection activeCell="D17" sqref="D17"/>
    </sheetView>
  </sheetViews>
  <sheetFormatPr baseColWidth="10" defaultColWidth="8.6640625" defaultRowHeight="15"/>
  <cols>
    <col min="3" max="3" width="1.33203125" customWidth="1"/>
    <col min="4" max="4" width="12.1640625" customWidth="1"/>
    <col min="5" max="6" width="14.6640625" customWidth="1"/>
    <col min="7" max="7" width="2.1640625" customWidth="1"/>
    <col min="8" max="8" width="12.1640625" customWidth="1"/>
    <col min="9" max="9" width="15.5" customWidth="1"/>
    <col min="10" max="10" width="14" customWidth="1"/>
    <col min="11" max="11" width="2.1640625" customWidth="1"/>
    <col min="12" max="12" width="12.1640625" customWidth="1"/>
    <col min="13" max="13" width="13.6640625" customWidth="1"/>
    <col min="14" max="14" width="12.1640625" customWidth="1"/>
  </cols>
  <sheetData>
    <row r="2" spans="2:23" ht="16" thickBot="1"/>
    <row r="3" spans="2:23">
      <c r="B3" s="1" t="s">
        <v>157</v>
      </c>
      <c r="C3" s="48"/>
      <c r="D3" s="2"/>
      <c r="E3" s="2"/>
      <c r="F3" s="2"/>
      <c r="G3" s="48"/>
      <c r="H3" s="2"/>
      <c r="I3" s="2"/>
      <c r="J3" s="2"/>
      <c r="K3" s="48"/>
      <c r="L3" s="2"/>
      <c r="M3" s="2"/>
      <c r="N3" s="3"/>
      <c r="T3" t="s">
        <v>173</v>
      </c>
      <c r="U3" t="s">
        <v>175</v>
      </c>
    </row>
    <row r="4" spans="2:23">
      <c r="B4" s="132" t="s">
        <v>191</v>
      </c>
      <c r="C4" s="129"/>
      <c r="D4" s="130"/>
      <c r="E4" s="130"/>
      <c r="F4" s="130"/>
      <c r="G4" s="129"/>
      <c r="H4" s="130"/>
      <c r="I4" s="130"/>
      <c r="J4" s="130"/>
      <c r="K4" s="129"/>
      <c r="L4" s="130"/>
      <c r="M4" s="130"/>
      <c r="N4" s="133"/>
      <c r="S4">
        <v>2013</v>
      </c>
      <c r="T4">
        <v>12370</v>
      </c>
      <c r="U4">
        <v>230910</v>
      </c>
      <c r="V4">
        <f>T4/U4</f>
        <v>5.357065523364081E-2</v>
      </c>
    </row>
    <row r="5" spans="2:23">
      <c r="B5" s="7"/>
      <c r="D5" s="136" t="s">
        <v>46</v>
      </c>
      <c r="E5" s="136"/>
      <c r="F5" s="136"/>
      <c r="H5" s="136" t="s">
        <v>56</v>
      </c>
      <c r="I5" s="136"/>
      <c r="J5" s="136"/>
      <c r="L5" s="136" t="s">
        <v>15</v>
      </c>
      <c r="M5" s="136"/>
      <c r="N5" s="137"/>
      <c r="S5">
        <v>2014</v>
      </c>
      <c r="T5">
        <v>13381</v>
      </c>
      <c r="U5">
        <v>239994</v>
      </c>
      <c r="V5">
        <f>T5/U5</f>
        <v>5.575556055568056E-2</v>
      </c>
    </row>
    <row r="6" spans="2:23" ht="39" customHeight="1">
      <c r="B6" s="7"/>
      <c r="D6" s="124" t="s">
        <v>191</v>
      </c>
      <c r="E6" s="124" t="s">
        <v>192</v>
      </c>
      <c r="F6" s="124" t="s">
        <v>193</v>
      </c>
      <c r="G6" s="123"/>
      <c r="H6" s="124" t="s">
        <v>191</v>
      </c>
      <c r="I6" s="124" t="s">
        <v>192</v>
      </c>
      <c r="J6" s="124" t="s">
        <v>193</v>
      </c>
      <c r="K6" s="123"/>
      <c r="L6" s="124" t="s">
        <v>194</v>
      </c>
      <c r="M6" s="124" t="s">
        <v>195</v>
      </c>
      <c r="N6" s="154" t="s">
        <v>196</v>
      </c>
      <c r="S6">
        <v>2015</v>
      </c>
      <c r="T6">
        <v>14430</v>
      </c>
      <c r="U6">
        <v>226807</v>
      </c>
      <c r="V6">
        <f>T6/U6</f>
        <v>6.3622374970790138E-2</v>
      </c>
    </row>
    <row r="7" spans="2:23">
      <c r="B7" s="134">
        <v>2012</v>
      </c>
      <c r="C7" s="131"/>
      <c r="D7" s="131"/>
      <c r="E7" s="131"/>
      <c r="F7" s="131"/>
      <c r="G7" s="131"/>
      <c r="H7" s="151">
        <v>4381.1060595960271</v>
      </c>
      <c r="I7" s="171">
        <v>41.303913072461839</v>
      </c>
      <c r="J7" s="169">
        <v>2.8099143510582794</v>
      </c>
      <c r="K7" s="131"/>
      <c r="L7" s="146"/>
      <c r="M7" s="146"/>
      <c r="N7" s="153"/>
      <c r="S7">
        <v>2016</v>
      </c>
      <c r="T7">
        <v>14790</v>
      </c>
      <c r="U7">
        <v>225710</v>
      </c>
      <c r="V7">
        <f>T7/U7</f>
        <v>6.5526560630898054E-2</v>
      </c>
    </row>
    <row r="8" spans="2:23">
      <c r="B8" s="134">
        <v>2013</v>
      </c>
      <c r="C8" s="131"/>
      <c r="D8" s="150">
        <v>6996</v>
      </c>
      <c r="E8" s="171">
        <v>51.699674844812293</v>
      </c>
      <c r="F8" s="169">
        <v>7.9452148138053218</v>
      </c>
      <c r="G8" s="131"/>
      <c r="H8" s="150">
        <v>1755.7418156489434</v>
      </c>
      <c r="I8" s="171">
        <v>19.967494775946133</v>
      </c>
      <c r="J8" s="169">
        <v>1.0909429815512455</v>
      </c>
      <c r="K8" s="131"/>
      <c r="L8" s="150">
        <v>12370</v>
      </c>
      <c r="M8" s="150">
        <v>230910</v>
      </c>
      <c r="N8" s="173">
        <v>5.3570655233640814</v>
      </c>
    </row>
    <row r="9" spans="2:23">
      <c r="B9" s="134">
        <v>2014</v>
      </c>
      <c r="C9" s="131"/>
      <c r="D9" s="151">
        <v>3376</v>
      </c>
      <c r="E9" s="171">
        <v>39.201114723641425</v>
      </c>
      <c r="F9" s="169">
        <v>5.8844035417973926</v>
      </c>
      <c r="G9" s="131"/>
      <c r="H9" s="150">
        <v>1471.6802059496567</v>
      </c>
      <c r="I9" s="171">
        <v>16.561784897025174</v>
      </c>
      <c r="J9" s="169">
        <v>0.93394946308426197</v>
      </c>
      <c r="K9" s="131"/>
      <c r="L9" s="151">
        <v>13381</v>
      </c>
      <c r="M9" s="150">
        <v>239994</v>
      </c>
      <c r="N9" s="173">
        <v>5.5755560555680557</v>
      </c>
    </row>
    <row r="10" spans="2:23">
      <c r="B10" s="134">
        <v>2015</v>
      </c>
      <c r="C10" s="131"/>
      <c r="D10" s="150">
        <v>2406.0757050000002</v>
      </c>
      <c r="E10" s="171">
        <v>24.700500000000002</v>
      </c>
      <c r="F10" s="169">
        <v>3.7139394998842326</v>
      </c>
      <c r="G10" s="131"/>
      <c r="H10" s="150">
        <v>1528.9347462353599</v>
      </c>
      <c r="I10" s="171">
        <v>16.912994980479645</v>
      </c>
      <c r="J10" s="169">
        <v>0.9599218633169635</v>
      </c>
      <c r="K10" s="131"/>
      <c r="L10" s="150">
        <v>14430</v>
      </c>
      <c r="M10" s="150">
        <v>226807</v>
      </c>
      <c r="N10" s="173">
        <v>6.3622374970790139</v>
      </c>
    </row>
    <row r="11" spans="2:23" ht="16" thickBot="1">
      <c r="B11" s="135">
        <v>2016</v>
      </c>
      <c r="C11" s="94"/>
      <c r="D11" s="152">
        <v>1817.8135420000001</v>
      </c>
      <c r="E11" s="172">
        <v>18.860900000000001</v>
      </c>
      <c r="F11" s="170">
        <v>2.6334055860580339</v>
      </c>
      <c r="G11" s="94"/>
      <c r="H11" s="152">
        <v>1623.7076076993583</v>
      </c>
      <c r="I11" s="172">
        <v>14.734188817598531</v>
      </c>
      <c r="J11" s="170">
        <v>0.95246642168269546</v>
      </c>
      <c r="K11" s="94"/>
      <c r="L11" s="152">
        <v>14790</v>
      </c>
      <c r="M11" s="152">
        <v>225710</v>
      </c>
      <c r="N11" s="174">
        <v>6.5526560630898052</v>
      </c>
      <c r="S11" t="s">
        <v>15</v>
      </c>
    </row>
    <row r="12" spans="2:23">
      <c r="T12" t="s">
        <v>164</v>
      </c>
      <c r="U12" t="s">
        <v>165</v>
      </c>
      <c r="V12" t="s">
        <v>166</v>
      </c>
      <c r="W12" t="s">
        <v>62</v>
      </c>
    </row>
    <row r="13" spans="2:23">
      <c r="S13">
        <v>2010</v>
      </c>
      <c r="T13">
        <v>342.78</v>
      </c>
      <c r="U13">
        <v>19.43</v>
      </c>
      <c r="V13">
        <v>7.41</v>
      </c>
      <c r="W13">
        <f>SUM(T13:V13)</f>
        <v>369.62</v>
      </c>
    </row>
    <row r="14" spans="2:23">
      <c r="B14" s="159"/>
      <c r="S14">
        <v>2011</v>
      </c>
      <c r="T14">
        <v>373.64</v>
      </c>
      <c r="U14">
        <v>14.97</v>
      </c>
      <c r="V14">
        <v>8.32</v>
      </c>
      <c r="W14">
        <f t="shared" ref="W14:W17" si="0">SUM(T14:V14)</f>
        <v>396.93</v>
      </c>
    </row>
    <row r="15" spans="2:23">
      <c r="B15" s="175"/>
      <c r="S15">
        <v>2012</v>
      </c>
      <c r="T15">
        <v>424.07</v>
      </c>
      <c r="U15">
        <v>17.5</v>
      </c>
      <c r="V15">
        <v>6.96</v>
      </c>
      <c r="W15">
        <f t="shared" si="0"/>
        <v>448.53</v>
      </c>
    </row>
    <row r="16" spans="2:23">
      <c r="S16">
        <v>2013</v>
      </c>
      <c r="T16">
        <v>203.69</v>
      </c>
      <c r="U16">
        <v>11.77</v>
      </c>
      <c r="V16">
        <v>2.75</v>
      </c>
      <c r="W16">
        <f t="shared" si="0"/>
        <v>218.21</v>
      </c>
    </row>
    <row r="17" spans="19:23">
      <c r="S17" s="52" t="s">
        <v>167</v>
      </c>
      <c r="T17" s="52">
        <v>119.03</v>
      </c>
      <c r="U17" s="52">
        <v>5.26</v>
      </c>
      <c r="V17" s="52">
        <v>2.9</v>
      </c>
      <c r="W17" s="52">
        <f t="shared" si="0"/>
        <v>127.19000000000001</v>
      </c>
    </row>
    <row r="18" spans="19:23">
      <c r="S18" s="52" t="s">
        <v>163</v>
      </c>
      <c r="T18" s="145">
        <f>T17*(4/3)</f>
        <v>158.70666666666665</v>
      </c>
      <c r="U18" s="145">
        <f t="shared" ref="U18:V18" si="1">U17*(4/3)</f>
        <v>7.0133333333333328</v>
      </c>
      <c r="V18" s="145">
        <f t="shared" si="1"/>
        <v>3.8666666666666663</v>
      </c>
      <c r="W18" s="145">
        <f>W17*(4/3)</f>
        <v>169.58666666666667</v>
      </c>
    </row>
    <row r="19" spans="19:23">
      <c r="S19" t="s">
        <v>168</v>
      </c>
    </row>
    <row r="20" spans="19:23">
      <c r="S20" t="s">
        <v>169</v>
      </c>
    </row>
    <row r="23" spans="19:23">
      <c r="T23" t="s">
        <v>170</v>
      </c>
    </row>
    <row r="24" spans="19:23">
      <c r="T24" t="s">
        <v>171</v>
      </c>
      <c r="U24" t="s">
        <v>174</v>
      </c>
      <c r="V24" t="s">
        <v>172</v>
      </c>
    </row>
    <row r="25" spans="19:23">
      <c r="S25">
        <v>2012</v>
      </c>
      <c r="T25">
        <v>1904</v>
      </c>
      <c r="U25">
        <v>43867</v>
      </c>
      <c r="V25">
        <v>4.3403925502085848E-2</v>
      </c>
    </row>
    <row r="26" spans="19:23">
      <c r="S26">
        <v>2013</v>
      </c>
      <c r="T26">
        <v>2349</v>
      </c>
      <c r="U26">
        <v>48153</v>
      </c>
      <c r="V26">
        <v>4.8782007351566882E-2</v>
      </c>
    </row>
    <row r="27" spans="19:23">
      <c r="S27">
        <v>2014</v>
      </c>
      <c r="T27">
        <v>2574</v>
      </c>
      <c r="U27">
        <v>49365</v>
      </c>
      <c r="V27">
        <v>5.2142206016408385E-2</v>
      </c>
    </row>
    <row r="28" spans="19:23">
      <c r="S28">
        <v>2015</v>
      </c>
      <c r="T28">
        <v>4454</v>
      </c>
      <c r="U28">
        <v>63816</v>
      </c>
      <c r="V28">
        <v>6.9794408925661272E-2</v>
      </c>
    </row>
    <row r="29" spans="19:23">
      <c r="S29">
        <v>2016</v>
      </c>
      <c r="T29">
        <v>4780</v>
      </c>
      <c r="U29">
        <v>65368</v>
      </c>
      <c r="V29">
        <v>7.3124464569820094E-2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H31"/>
  <sheetViews>
    <sheetView showGridLines="0" workbookViewId="0">
      <selection activeCell="D31" sqref="D31"/>
    </sheetView>
  </sheetViews>
  <sheetFormatPr baseColWidth="10" defaultColWidth="9.1640625" defaultRowHeight="15"/>
  <cols>
    <col min="5" max="8" width="13" customWidth="1"/>
  </cols>
  <sheetData>
    <row r="4" spans="4:8" ht="16" thickBot="1"/>
    <row r="5" spans="4:8">
      <c r="D5" s="39" t="s">
        <v>158</v>
      </c>
      <c r="E5" s="2"/>
      <c r="F5" s="2"/>
      <c r="G5" s="2"/>
      <c r="H5" s="3"/>
    </row>
    <row r="6" spans="4:8">
      <c r="D6" s="155" t="s">
        <v>197</v>
      </c>
      <c r="E6" s="130"/>
      <c r="F6" s="130"/>
      <c r="G6" s="130"/>
      <c r="H6" s="133"/>
    </row>
    <row r="7" spans="4:8">
      <c r="D7" s="7"/>
      <c r="E7" s="177" t="s">
        <v>15</v>
      </c>
      <c r="F7" s="178"/>
      <c r="G7" s="178"/>
      <c r="H7" s="179"/>
    </row>
    <row r="8" spans="4:8">
      <c r="D8" s="7"/>
      <c r="E8" s="138" t="s">
        <v>159</v>
      </c>
      <c r="F8" s="8" t="s">
        <v>160</v>
      </c>
      <c r="G8" s="8" t="s">
        <v>161</v>
      </c>
      <c r="H8" s="10" t="s">
        <v>62</v>
      </c>
    </row>
    <row r="9" spans="4:8">
      <c r="D9" s="134">
        <v>2010</v>
      </c>
      <c r="E9" s="139">
        <v>1581534</v>
      </c>
      <c r="F9" s="140">
        <v>1312747</v>
      </c>
      <c r="G9" s="140">
        <v>575534</v>
      </c>
      <c r="H9" s="156">
        <v>3469815</v>
      </c>
    </row>
    <row r="10" spans="4:8">
      <c r="D10" s="134">
        <v>2011</v>
      </c>
      <c r="E10" s="139">
        <v>1618440</v>
      </c>
      <c r="F10" s="140">
        <v>1215364</v>
      </c>
      <c r="G10" s="140">
        <v>672369</v>
      </c>
      <c r="H10" s="156">
        <v>3506173</v>
      </c>
    </row>
    <row r="11" spans="4:8">
      <c r="D11" s="134">
        <v>2012</v>
      </c>
      <c r="E11" s="139">
        <v>1594966</v>
      </c>
      <c r="F11" s="140">
        <v>1243601</v>
      </c>
      <c r="G11" s="140">
        <v>724754</v>
      </c>
      <c r="H11" s="156">
        <v>3563321</v>
      </c>
    </row>
    <row r="12" spans="4:8">
      <c r="D12" s="134">
        <v>2013</v>
      </c>
      <c r="E12" s="139">
        <v>1715504</v>
      </c>
      <c r="F12" s="140">
        <v>1180448</v>
      </c>
      <c r="G12" s="140">
        <v>686432</v>
      </c>
      <c r="H12" s="156">
        <v>3582384</v>
      </c>
    </row>
    <row r="13" spans="4:8">
      <c r="D13" s="134">
        <v>2014</v>
      </c>
      <c r="E13" s="139">
        <v>1800716</v>
      </c>
      <c r="F13" s="140">
        <v>1214623</v>
      </c>
      <c r="G13" s="140">
        <v>714882</v>
      </c>
      <c r="H13" s="156">
        <v>3730221</v>
      </c>
    </row>
    <row r="14" spans="4:8">
      <c r="D14" s="134">
        <v>2015</v>
      </c>
      <c r="E14" s="141">
        <v>1835368</v>
      </c>
      <c r="F14" s="142">
        <v>1279815</v>
      </c>
      <c r="G14" s="142">
        <v>741748</v>
      </c>
      <c r="H14" s="157">
        <v>3856931</v>
      </c>
    </row>
    <row r="15" spans="4:8">
      <c r="D15" s="134"/>
      <c r="E15" s="177" t="s">
        <v>46</v>
      </c>
      <c r="F15" s="178"/>
      <c r="G15" s="178"/>
      <c r="H15" s="179"/>
    </row>
    <row r="16" spans="4:8">
      <c r="D16" s="134"/>
      <c r="E16" s="138" t="s">
        <v>159</v>
      </c>
      <c r="F16" s="8" t="s">
        <v>160</v>
      </c>
      <c r="G16" s="8" t="s">
        <v>161</v>
      </c>
      <c r="H16" s="10" t="s">
        <v>62</v>
      </c>
    </row>
    <row r="17" spans="4:8">
      <c r="D17" s="134">
        <v>2010</v>
      </c>
      <c r="E17" s="139">
        <v>1115941</v>
      </c>
      <c r="F17" s="140">
        <v>1069653</v>
      </c>
      <c r="G17" s="140">
        <v>440125</v>
      </c>
      <c r="H17" s="156">
        <v>2625719</v>
      </c>
    </row>
    <row r="18" spans="4:8">
      <c r="D18" s="134">
        <v>2011</v>
      </c>
      <c r="E18" s="139">
        <v>1101659</v>
      </c>
      <c r="F18" s="140">
        <v>1050098</v>
      </c>
      <c r="G18" s="140">
        <v>439590</v>
      </c>
      <c r="H18" s="156">
        <v>2591347</v>
      </c>
    </row>
    <row r="19" spans="4:8">
      <c r="D19" s="134">
        <v>2012</v>
      </c>
      <c r="E19" s="139">
        <v>1149792</v>
      </c>
      <c r="F19" s="140">
        <v>1070641</v>
      </c>
      <c r="G19" s="140">
        <v>591202</v>
      </c>
      <c r="H19" s="156">
        <v>2811635</v>
      </c>
    </row>
    <row r="20" spans="4:8">
      <c r="D20" s="134">
        <v>2013</v>
      </c>
      <c r="E20" s="139">
        <v>1149023</v>
      </c>
      <c r="F20" s="140">
        <v>1063615</v>
      </c>
      <c r="G20" s="140">
        <v>569653</v>
      </c>
      <c r="H20" s="156">
        <v>2782291</v>
      </c>
    </row>
    <row r="21" spans="4:8">
      <c r="D21" s="134">
        <v>2014</v>
      </c>
      <c r="E21" s="139">
        <v>1205826</v>
      </c>
      <c r="F21" s="140">
        <v>1128234</v>
      </c>
      <c r="G21" s="140">
        <v>624965</v>
      </c>
      <c r="H21" s="156">
        <v>2959025</v>
      </c>
    </row>
    <row r="22" spans="4:8">
      <c r="D22" s="134">
        <v>2015</v>
      </c>
      <c r="E22" s="141">
        <v>1226286</v>
      </c>
      <c r="F22" s="142">
        <v>1129501</v>
      </c>
      <c r="G22" s="142">
        <v>655281</v>
      </c>
      <c r="H22" s="157">
        <v>3011068</v>
      </c>
    </row>
    <row r="23" spans="4:8">
      <c r="D23" s="134"/>
      <c r="E23" s="177" t="s">
        <v>56</v>
      </c>
      <c r="F23" s="178"/>
      <c r="G23" s="178"/>
      <c r="H23" s="179"/>
    </row>
    <row r="24" spans="4:8">
      <c r="D24" s="134"/>
      <c r="E24" s="138" t="s">
        <v>159</v>
      </c>
      <c r="F24" s="8" t="s">
        <v>160</v>
      </c>
      <c r="G24" s="8" t="s">
        <v>161</v>
      </c>
      <c r="H24" s="10" t="s">
        <v>62</v>
      </c>
    </row>
    <row r="25" spans="4:8">
      <c r="D25" s="134">
        <v>2010</v>
      </c>
      <c r="E25" s="139">
        <v>1577447</v>
      </c>
      <c r="F25" s="140">
        <v>1664846</v>
      </c>
      <c r="G25" s="140">
        <v>839146</v>
      </c>
      <c r="H25" s="156">
        <v>4081439</v>
      </c>
    </row>
    <row r="26" spans="4:8">
      <c r="D26" s="134">
        <v>2011</v>
      </c>
      <c r="E26" s="139">
        <v>1626048</v>
      </c>
      <c r="F26" s="140">
        <v>1595452</v>
      </c>
      <c r="G26" s="140">
        <v>844343</v>
      </c>
      <c r="H26" s="156">
        <v>4065843</v>
      </c>
    </row>
    <row r="27" spans="4:8">
      <c r="D27" s="134">
        <v>2012</v>
      </c>
      <c r="E27" s="139">
        <v>1626801</v>
      </c>
      <c r="F27" s="140">
        <v>1559392</v>
      </c>
      <c r="G27" s="140">
        <v>846782</v>
      </c>
      <c r="H27" s="156">
        <v>4032975</v>
      </c>
    </row>
    <row r="28" spans="4:8">
      <c r="D28" s="134">
        <v>2013</v>
      </c>
      <c r="E28" s="139">
        <v>1674362</v>
      </c>
      <c r="F28" s="140">
        <v>1564641</v>
      </c>
      <c r="G28" s="140">
        <v>877720</v>
      </c>
      <c r="H28" s="156">
        <v>4116723</v>
      </c>
    </row>
    <row r="29" spans="4:8">
      <c r="D29" s="134">
        <v>2014</v>
      </c>
      <c r="E29" s="139">
        <v>1786933</v>
      </c>
      <c r="F29" s="140">
        <v>1604905</v>
      </c>
      <c r="G29" s="140">
        <v>898042</v>
      </c>
      <c r="H29" s="156">
        <v>4289880</v>
      </c>
    </row>
    <row r="30" spans="4:8" ht="16" thickBot="1">
      <c r="D30" s="135">
        <v>2015</v>
      </c>
      <c r="E30" s="143">
        <v>1855229</v>
      </c>
      <c r="F30" s="144">
        <v>1673540</v>
      </c>
      <c r="G30" s="144">
        <v>955312</v>
      </c>
      <c r="H30" s="158">
        <v>4484081</v>
      </c>
    </row>
    <row r="31" spans="4:8">
      <c r="D31" t="s">
        <v>230</v>
      </c>
    </row>
  </sheetData>
  <mergeCells count="3">
    <mergeCell ref="E7:H7"/>
    <mergeCell ref="E15:H15"/>
    <mergeCell ref="E23:H2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M57"/>
  <sheetViews>
    <sheetView zoomScaleNormal="70" workbookViewId="0">
      <selection activeCell="O2" sqref="O2:Z2"/>
    </sheetView>
  </sheetViews>
  <sheetFormatPr baseColWidth="10" defaultColWidth="8.6640625" defaultRowHeight="15"/>
  <cols>
    <col min="1" max="1" width="4.1640625" customWidth="1"/>
    <col min="2" max="13" width="13.6640625" customWidth="1"/>
    <col min="14" max="14" width="4.6640625" customWidth="1"/>
    <col min="15" max="26" width="13.6640625" customWidth="1"/>
    <col min="28" max="39" width="13.6640625" customWidth="1"/>
    <col min="41" max="52" width="13.6640625" customWidth="1"/>
    <col min="54" max="65" width="13.6640625" customWidth="1"/>
  </cols>
  <sheetData>
    <row r="1" spans="2:65" ht="16" thickBot="1">
      <c r="B1" s="159"/>
      <c r="Q1" s="175"/>
    </row>
    <row r="2" spans="2:65">
      <c r="B2" s="180" t="s">
        <v>70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2"/>
      <c r="O2" s="180" t="s">
        <v>153</v>
      </c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2"/>
      <c r="AB2" s="180" t="s">
        <v>154</v>
      </c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2"/>
      <c r="AO2" s="180" t="s">
        <v>155</v>
      </c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2"/>
      <c r="BB2" s="180" t="s">
        <v>156</v>
      </c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2"/>
    </row>
    <row r="3" spans="2:65" ht="16" thickBot="1">
      <c r="B3" s="183" t="s">
        <v>198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  <c r="O3" s="183" t="s">
        <v>209</v>
      </c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5"/>
      <c r="AB3" s="183" t="s">
        <v>211</v>
      </c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5"/>
      <c r="AO3" s="183" t="s">
        <v>212</v>
      </c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5"/>
      <c r="BB3" s="183" t="s">
        <v>213</v>
      </c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5"/>
    </row>
    <row r="4" spans="2:65" ht="81.75" customHeight="1" thickBot="1">
      <c r="B4" s="95" t="s">
        <v>9</v>
      </c>
      <c r="C4" s="96" t="s">
        <v>199</v>
      </c>
      <c r="D4" s="97" t="s">
        <v>200</v>
      </c>
      <c r="E4" s="97" t="s">
        <v>201</v>
      </c>
      <c r="F4" s="98" t="s">
        <v>202</v>
      </c>
      <c r="G4" s="99" t="s">
        <v>203</v>
      </c>
      <c r="H4" s="100" t="s">
        <v>204</v>
      </c>
      <c r="I4" s="101" t="s">
        <v>205</v>
      </c>
      <c r="J4" s="99" t="s">
        <v>206</v>
      </c>
      <c r="K4" s="100" t="s">
        <v>207</v>
      </c>
      <c r="L4" s="101" t="s">
        <v>208</v>
      </c>
      <c r="M4" s="102" t="s">
        <v>210</v>
      </c>
      <c r="O4" s="95" t="s">
        <v>9</v>
      </c>
      <c r="P4" s="96" t="s">
        <v>199</v>
      </c>
      <c r="Q4" s="97" t="s">
        <v>200</v>
      </c>
      <c r="R4" s="97" t="s">
        <v>201</v>
      </c>
      <c r="S4" s="98" t="s">
        <v>202</v>
      </c>
      <c r="T4" s="99" t="s">
        <v>203</v>
      </c>
      <c r="U4" s="100" t="s">
        <v>204</v>
      </c>
      <c r="V4" s="101" t="s">
        <v>205</v>
      </c>
      <c r="W4" s="99" t="s">
        <v>206</v>
      </c>
      <c r="X4" s="100" t="s">
        <v>207</v>
      </c>
      <c r="Y4" s="101" t="s">
        <v>208</v>
      </c>
      <c r="Z4" s="102" t="s">
        <v>210</v>
      </c>
      <c r="AB4" s="95" t="s">
        <v>9</v>
      </c>
      <c r="AC4" s="96" t="s">
        <v>199</v>
      </c>
      <c r="AD4" s="97" t="s">
        <v>200</v>
      </c>
      <c r="AE4" s="97" t="s">
        <v>201</v>
      </c>
      <c r="AF4" s="98" t="s">
        <v>202</v>
      </c>
      <c r="AG4" s="99" t="s">
        <v>203</v>
      </c>
      <c r="AH4" s="100" t="s">
        <v>204</v>
      </c>
      <c r="AI4" s="101" t="s">
        <v>205</v>
      </c>
      <c r="AJ4" s="99" t="s">
        <v>206</v>
      </c>
      <c r="AK4" s="100" t="s">
        <v>207</v>
      </c>
      <c r="AL4" s="101" t="s">
        <v>208</v>
      </c>
      <c r="AM4" s="102" t="s">
        <v>210</v>
      </c>
      <c r="AO4" s="95" t="s">
        <v>9</v>
      </c>
      <c r="AP4" s="96" t="s">
        <v>199</v>
      </c>
      <c r="AQ4" s="97" t="s">
        <v>200</v>
      </c>
      <c r="AR4" s="97" t="s">
        <v>201</v>
      </c>
      <c r="AS4" s="98" t="s">
        <v>202</v>
      </c>
      <c r="AT4" s="99" t="s">
        <v>203</v>
      </c>
      <c r="AU4" s="100" t="s">
        <v>204</v>
      </c>
      <c r="AV4" s="101" t="s">
        <v>205</v>
      </c>
      <c r="AW4" s="99" t="s">
        <v>206</v>
      </c>
      <c r="AX4" s="100" t="s">
        <v>207</v>
      </c>
      <c r="AY4" s="101" t="s">
        <v>208</v>
      </c>
      <c r="AZ4" s="102" t="s">
        <v>210</v>
      </c>
      <c r="BB4" s="95" t="s">
        <v>9</v>
      </c>
      <c r="BC4" s="96" t="s">
        <v>199</v>
      </c>
      <c r="BD4" s="97" t="s">
        <v>200</v>
      </c>
      <c r="BE4" s="97" t="s">
        <v>201</v>
      </c>
      <c r="BF4" s="98" t="s">
        <v>202</v>
      </c>
      <c r="BG4" s="99" t="s">
        <v>203</v>
      </c>
      <c r="BH4" s="100" t="s">
        <v>204</v>
      </c>
      <c r="BI4" s="101" t="s">
        <v>205</v>
      </c>
      <c r="BJ4" s="99" t="s">
        <v>206</v>
      </c>
      <c r="BK4" s="160" t="s">
        <v>207</v>
      </c>
      <c r="BL4" s="101" t="s">
        <v>208</v>
      </c>
      <c r="BM4" s="102" t="s">
        <v>210</v>
      </c>
    </row>
    <row r="5" spans="2:65">
      <c r="B5" s="7" t="s">
        <v>10</v>
      </c>
      <c r="C5" s="103">
        <v>1264179</v>
      </c>
      <c r="D5" s="104">
        <v>13846.52520553851</v>
      </c>
      <c r="E5" s="104">
        <v>34783.138618732286</v>
      </c>
      <c r="F5" s="105">
        <v>48629.6638242708</v>
      </c>
      <c r="G5" s="106">
        <v>174711.74099999998</v>
      </c>
      <c r="H5" s="107">
        <v>34</v>
      </c>
      <c r="I5" s="105">
        <v>59401.99194</v>
      </c>
      <c r="J5" s="108">
        <v>742901</v>
      </c>
      <c r="K5" s="107">
        <v>19.5</v>
      </c>
      <c r="L5" s="105">
        <v>144865.69500000001</v>
      </c>
      <c r="M5" s="109">
        <v>252897.35076427081</v>
      </c>
      <c r="O5" s="7" t="s">
        <v>10</v>
      </c>
      <c r="P5" s="103">
        <v>1264179</v>
      </c>
      <c r="Q5" s="104">
        <v>4254.0529245931566</v>
      </c>
      <c r="R5" s="104">
        <v>6130.8409795607249</v>
      </c>
      <c r="S5" s="105">
        <v>10384.893904153882</v>
      </c>
      <c r="T5" s="106">
        <v>174711.74099999998</v>
      </c>
      <c r="U5" s="107">
        <v>15.15</v>
      </c>
      <c r="V5" s="105">
        <v>26468.828761499997</v>
      </c>
      <c r="W5" s="108">
        <v>742901</v>
      </c>
      <c r="X5" s="107">
        <v>10.050000000000001</v>
      </c>
      <c r="Y5" s="105">
        <v>74661.550499999998</v>
      </c>
      <c r="Z5" s="109">
        <v>111515.27316565387</v>
      </c>
      <c r="AB5" s="7" t="s">
        <v>10</v>
      </c>
      <c r="AC5" s="103">
        <v>1264179</v>
      </c>
      <c r="AD5" s="104">
        <v>3336.5120977201227</v>
      </c>
      <c r="AE5" s="104">
        <v>19393.476567998212</v>
      </c>
      <c r="AF5" s="105">
        <v>22729.988665718334</v>
      </c>
      <c r="AG5" s="106">
        <v>174711.74099999998</v>
      </c>
      <c r="AH5" s="107">
        <v>9.64</v>
      </c>
      <c r="AI5" s="105">
        <v>16842.211832399997</v>
      </c>
      <c r="AJ5" s="108">
        <v>742901</v>
      </c>
      <c r="AK5" s="107">
        <v>1.57</v>
      </c>
      <c r="AL5" s="105">
        <v>11663.545700000002</v>
      </c>
      <c r="AM5" s="109">
        <v>51235.74619811833</v>
      </c>
      <c r="AO5" s="7" t="s">
        <v>10</v>
      </c>
      <c r="AP5" s="103">
        <v>1264179</v>
      </c>
      <c r="AQ5" s="104">
        <v>2836.0352830621046</v>
      </c>
      <c r="AR5" s="104">
        <v>3169.6864928341165</v>
      </c>
      <c r="AS5" s="105">
        <f>SUM(AQ5:AR5)</f>
        <v>6005.7217758962215</v>
      </c>
      <c r="AT5" s="106">
        <v>174711.74099999998</v>
      </c>
      <c r="AU5" s="107">
        <v>2.85</v>
      </c>
      <c r="AV5" s="105">
        <v>4979.2846184999999</v>
      </c>
      <c r="AW5" s="108">
        <v>742901</v>
      </c>
      <c r="AX5" s="107">
        <v>5.0199999999999996</v>
      </c>
      <c r="AY5" s="105">
        <v>37293.6302</v>
      </c>
      <c r="AZ5" s="109">
        <v>48278.636594396223</v>
      </c>
      <c r="BB5" s="7" t="s">
        <v>10</v>
      </c>
      <c r="BC5" s="103">
        <v>1264179</v>
      </c>
      <c r="BD5" s="104">
        <v>3419.9249001631256</v>
      </c>
      <c r="BE5" s="104">
        <v>6130.8409795607249</v>
      </c>
      <c r="BF5" s="105">
        <v>9550.765879723851</v>
      </c>
      <c r="BG5" s="106">
        <v>174711.74099999998</v>
      </c>
      <c r="BH5" s="107">
        <v>6.34</v>
      </c>
      <c r="BI5" s="105">
        <v>11076.724379399999</v>
      </c>
      <c r="BJ5" s="108">
        <v>742901</v>
      </c>
      <c r="BK5" s="107">
        <v>2.86</v>
      </c>
      <c r="BL5" s="105">
        <v>21246.9686</v>
      </c>
      <c r="BM5" s="109">
        <v>41874.45885912385</v>
      </c>
    </row>
    <row r="6" spans="2:65">
      <c r="B6" s="7" t="s">
        <v>11</v>
      </c>
      <c r="C6" s="110">
        <v>362795</v>
      </c>
      <c r="D6" s="24">
        <v>1659.9761448645713</v>
      </c>
      <c r="E6" s="24">
        <v>5363.9527666146223</v>
      </c>
      <c r="F6" s="111">
        <v>7023.9289114791936</v>
      </c>
      <c r="G6" s="112">
        <v>109020.06299999999</v>
      </c>
      <c r="H6" s="113">
        <v>34</v>
      </c>
      <c r="I6" s="111">
        <v>37066.82142</v>
      </c>
      <c r="J6" s="114">
        <v>347214</v>
      </c>
      <c r="K6" s="113">
        <v>19.5</v>
      </c>
      <c r="L6" s="111">
        <v>67706.73</v>
      </c>
      <c r="M6" s="115">
        <v>111797.48033147919</v>
      </c>
      <c r="O6" s="7" t="s">
        <v>11</v>
      </c>
      <c r="P6" s="110">
        <v>362795</v>
      </c>
      <c r="Q6" s="24">
        <v>495.51526712375261</v>
      </c>
      <c r="R6" s="24">
        <v>2074.9701810807146</v>
      </c>
      <c r="S6" s="111">
        <v>2570.485448204467</v>
      </c>
      <c r="T6" s="112">
        <v>109020.06299999999</v>
      </c>
      <c r="U6" s="113">
        <v>15.15</v>
      </c>
      <c r="V6" s="111">
        <v>16516.539544499999</v>
      </c>
      <c r="W6" s="114">
        <v>347214</v>
      </c>
      <c r="X6" s="113">
        <v>10.050000000000001</v>
      </c>
      <c r="Y6" s="111">
        <v>34895.007000000005</v>
      </c>
      <c r="Z6" s="115">
        <v>53982.031992704477</v>
      </c>
      <c r="AB6" s="7" t="s">
        <v>11</v>
      </c>
      <c r="AC6" s="110">
        <v>362795</v>
      </c>
      <c r="AD6" s="24">
        <v>458.35162208947122</v>
      </c>
      <c r="AE6" s="24">
        <v>1022.0002384427398</v>
      </c>
      <c r="AF6" s="111">
        <v>1480.351860532211</v>
      </c>
      <c r="AG6" s="112">
        <v>109020.06299999999</v>
      </c>
      <c r="AH6" s="113">
        <v>9.64</v>
      </c>
      <c r="AI6" s="111">
        <v>10509.534073199999</v>
      </c>
      <c r="AJ6" s="114">
        <v>347214</v>
      </c>
      <c r="AK6" s="113">
        <v>1.57</v>
      </c>
      <c r="AL6" s="111">
        <v>5451.2598000000007</v>
      </c>
      <c r="AM6" s="115">
        <v>17441.14573373221</v>
      </c>
      <c r="AO6" s="7" t="s">
        <v>11</v>
      </c>
      <c r="AP6" s="110">
        <v>362795</v>
      </c>
      <c r="AQ6" s="24">
        <v>61.939408390469076</v>
      </c>
      <c r="AR6" s="24">
        <v>173.43034349331336</v>
      </c>
      <c r="AS6" s="111">
        <f t="shared" ref="AS6:AS53" si="0">SUM(AQ6:AR6)</f>
        <v>235.36975188378244</v>
      </c>
      <c r="AT6" s="112">
        <v>109020.06299999999</v>
      </c>
      <c r="AU6" s="113">
        <v>2.85</v>
      </c>
      <c r="AV6" s="111">
        <v>3107.0717955</v>
      </c>
      <c r="AW6" s="114">
        <v>347214</v>
      </c>
      <c r="AX6" s="113">
        <v>5.0199999999999996</v>
      </c>
      <c r="AY6" s="111">
        <v>17430.142799999998</v>
      </c>
      <c r="AZ6" s="115">
        <v>20772.584347383781</v>
      </c>
      <c r="BB6" s="7" t="s">
        <v>11</v>
      </c>
      <c r="BC6" s="110">
        <v>362795</v>
      </c>
      <c r="BD6" s="24">
        <v>644.16984726087844</v>
      </c>
      <c r="BE6" s="24">
        <v>2093.5520035978543</v>
      </c>
      <c r="BF6" s="111">
        <v>2737.721850858733</v>
      </c>
      <c r="BG6" s="112">
        <v>109020.06299999999</v>
      </c>
      <c r="BH6" s="113">
        <v>6.34</v>
      </c>
      <c r="BI6" s="111">
        <v>6911.8719941999998</v>
      </c>
      <c r="BJ6" s="114">
        <v>347214</v>
      </c>
      <c r="BK6" s="113">
        <v>2.86</v>
      </c>
      <c r="BL6" s="111">
        <v>9930.3204000000005</v>
      </c>
      <c r="BM6" s="115">
        <v>19579.914245058731</v>
      </c>
    </row>
    <row r="7" spans="2:65">
      <c r="B7" s="7" t="s">
        <v>12</v>
      </c>
      <c r="C7" s="110">
        <v>2122748</v>
      </c>
      <c r="D7" s="24">
        <v>32693.872421541229</v>
      </c>
      <c r="E7" s="24">
        <v>105645.12506363697</v>
      </c>
      <c r="F7" s="111">
        <v>138338.9974851782</v>
      </c>
      <c r="G7" s="112">
        <v>422787.95999999996</v>
      </c>
      <c r="H7" s="113">
        <v>34</v>
      </c>
      <c r="I7" s="111">
        <v>143747.90640000001</v>
      </c>
      <c r="J7" s="114">
        <v>1707717</v>
      </c>
      <c r="K7" s="113">
        <v>19.5</v>
      </c>
      <c r="L7" s="111">
        <v>333004.815</v>
      </c>
      <c r="M7" s="115">
        <v>615091.71888517821</v>
      </c>
      <c r="O7" s="7" t="s">
        <v>12</v>
      </c>
      <c r="P7" s="110">
        <v>2122748</v>
      </c>
      <c r="Q7" s="24">
        <v>9759.3649019526056</v>
      </c>
      <c r="R7" s="24">
        <v>40867.340526926535</v>
      </c>
      <c r="S7" s="111">
        <v>50626.705428879141</v>
      </c>
      <c r="T7" s="112">
        <v>422787.95999999996</v>
      </c>
      <c r="U7" s="113">
        <v>15.15</v>
      </c>
      <c r="V7" s="111">
        <v>64052.375939999991</v>
      </c>
      <c r="W7" s="114">
        <v>1707717</v>
      </c>
      <c r="X7" s="113">
        <v>10.050000000000001</v>
      </c>
      <c r="Y7" s="111">
        <v>171625.55850000001</v>
      </c>
      <c r="Z7" s="115">
        <v>286304.63986887911</v>
      </c>
      <c r="AB7" s="7" t="s">
        <v>12</v>
      </c>
      <c r="AC7" s="110">
        <v>2122748</v>
      </c>
      <c r="AD7" s="24">
        <v>9027.4125343061605</v>
      </c>
      <c r="AE7" s="24">
        <v>20128.69011027725</v>
      </c>
      <c r="AF7" s="111">
        <v>29156.10264458341</v>
      </c>
      <c r="AG7" s="112">
        <v>422787.95999999996</v>
      </c>
      <c r="AH7" s="113">
        <v>9.64</v>
      </c>
      <c r="AI7" s="111">
        <v>40756.759343999998</v>
      </c>
      <c r="AJ7" s="114">
        <v>1707717</v>
      </c>
      <c r="AK7" s="113">
        <v>1.57</v>
      </c>
      <c r="AL7" s="111">
        <v>26811.156900000005</v>
      </c>
      <c r="AM7" s="115">
        <v>96724.018888583407</v>
      </c>
      <c r="AO7" s="7" t="s">
        <v>12</v>
      </c>
      <c r="AP7" s="110">
        <v>2122748</v>
      </c>
      <c r="AQ7" s="24">
        <v>1219.9206127440757</v>
      </c>
      <c r="AR7" s="24">
        <v>3415.7777156834118</v>
      </c>
      <c r="AS7" s="111">
        <f t="shared" si="0"/>
        <v>4635.6983284274875</v>
      </c>
      <c r="AT7" s="112">
        <v>422787.95999999996</v>
      </c>
      <c r="AU7" s="113">
        <v>2.85</v>
      </c>
      <c r="AV7" s="111">
        <v>12049.45686</v>
      </c>
      <c r="AW7" s="114">
        <v>1707717</v>
      </c>
      <c r="AX7" s="113">
        <v>5.0199999999999996</v>
      </c>
      <c r="AY7" s="111">
        <v>85727.393399999986</v>
      </c>
      <c r="AZ7" s="115">
        <v>102412.54858842748</v>
      </c>
      <c r="BB7" s="7" t="s">
        <v>12</v>
      </c>
      <c r="BC7" s="110">
        <v>2122748</v>
      </c>
      <c r="BD7" s="24">
        <v>12687.174372538389</v>
      </c>
      <c r="BE7" s="24">
        <v>41233.316710749757</v>
      </c>
      <c r="BF7" s="111">
        <v>53920.491083288143</v>
      </c>
      <c r="BG7" s="112">
        <v>422787.95999999996</v>
      </c>
      <c r="BH7" s="113">
        <v>6.34</v>
      </c>
      <c r="BI7" s="111">
        <v>26804.756663999997</v>
      </c>
      <c r="BJ7" s="114">
        <v>1707717</v>
      </c>
      <c r="BK7" s="113">
        <v>2.86</v>
      </c>
      <c r="BL7" s="111">
        <v>48840.706200000001</v>
      </c>
      <c r="BM7" s="115">
        <v>129565.95394728814</v>
      </c>
    </row>
    <row r="8" spans="2:65">
      <c r="B8" s="7" t="s">
        <v>13</v>
      </c>
      <c r="C8" s="110">
        <v>694836</v>
      </c>
      <c r="D8" s="24">
        <v>13733.090630166836</v>
      </c>
      <c r="E8" s="24">
        <v>34498.185498672116</v>
      </c>
      <c r="F8" s="111">
        <v>48231.276128838952</v>
      </c>
      <c r="G8" s="112">
        <v>88513.254000000001</v>
      </c>
      <c r="H8" s="113">
        <v>34</v>
      </c>
      <c r="I8" s="111">
        <v>30094.506360000003</v>
      </c>
      <c r="J8" s="114">
        <v>587579</v>
      </c>
      <c r="K8" s="113">
        <v>19.5</v>
      </c>
      <c r="L8" s="111">
        <v>114577.905</v>
      </c>
      <c r="M8" s="115">
        <v>192903.68748883897</v>
      </c>
      <c r="O8" s="7" t="s">
        <v>13</v>
      </c>
      <c r="P8" s="110">
        <v>694836</v>
      </c>
      <c r="Q8" s="24">
        <v>4219.2025430030644</v>
      </c>
      <c r="R8" s="24">
        <v>6080.6154296220639</v>
      </c>
      <c r="S8" s="111">
        <v>10299.817972625129</v>
      </c>
      <c r="T8" s="112">
        <v>88513.254000000001</v>
      </c>
      <c r="U8" s="113">
        <v>15.15</v>
      </c>
      <c r="V8" s="111">
        <v>13409.757981000001</v>
      </c>
      <c r="W8" s="114">
        <v>587579</v>
      </c>
      <c r="X8" s="113">
        <v>10.050000000000001</v>
      </c>
      <c r="Y8" s="111">
        <v>59051.6895</v>
      </c>
      <c r="Z8" s="115">
        <v>82761.265453625121</v>
      </c>
      <c r="AB8" s="7" t="s">
        <v>13</v>
      </c>
      <c r="AC8" s="110">
        <v>694836</v>
      </c>
      <c r="AD8" s="24">
        <v>3309.1784651004432</v>
      </c>
      <c r="AE8" s="24">
        <v>19234.599828396327</v>
      </c>
      <c r="AF8" s="111">
        <v>22543.778293496769</v>
      </c>
      <c r="AG8" s="112">
        <v>88513.254000000001</v>
      </c>
      <c r="AH8" s="113">
        <v>9.64</v>
      </c>
      <c r="AI8" s="111">
        <v>8532.6776855999997</v>
      </c>
      <c r="AJ8" s="114">
        <v>587579</v>
      </c>
      <c r="AK8" s="113">
        <v>1.57</v>
      </c>
      <c r="AL8" s="111">
        <v>9224.9903000000013</v>
      </c>
      <c r="AM8" s="115">
        <v>40301.446279096766</v>
      </c>
      <c r="AO8" s="7" t="s">
        <v>13</v>
      </c>
      <c r="AP8" s="110">
        <v>694836</v>
      </c>
      <c r="AQ8" s="24">
        <v>2812.8016953353763</v>
      </c>
      <c r="AR8" s="24">
        <v>3143.7195418454207</v>
      </c>
      <c r="AS8" s="111">
        <f t="shared" si="0"/>
        <v>5956.5212371807975</v>
      </c>
      <c r="AT8" s="112">
        <v>88513.254000000001</v>
      </c>
      <c r="AU8" s="113">
        <v>2.85</v>
      </c>
      <c r="AV8" s="111">
        <v>2522.627739</v>
      </c>
      <c r="AW8" s="114">
        <v>587579</v>
      </c>
      <c r="AX8" s="113">
        <v>5.0199999999999996</v>
      </c>
      <c r="AY8" s="111">
        <v>29496.465799999998</v>
      </c>
      <c r="AZ8" s="115">
        <v>37975.614776180795</v>
      </c>
      <c r="BB8" s="7" t="s">
        <v>13</v>
      </c>
      <c r="BC8" s="110">
        <v>694836</v>
      </c>
      <c r="BD8" s="24">
        <v>3391.9079267279531</v>
      </c>
      <c r="BE8" s="24">
        <v>6080.6154296220639</v>
      </c>
      <c r="BF8" s="111">
        <v>9472.5233563500169</v>
      </c>
      <c r="BG8" s="112">
        <v>88513.254000000001</v>
      </c>
      <c r="BH8" s="113">
        <v>6.34</v>
      </c>
      <c r="BI8" s="111">
        <v>5611.7403035999996</v>
      </c>
      <c r="BJ8" s="114">
        <v>587579</v>
      </c>
      <c r="BK8" s="113">
        <v>2.86</v>
      </c>
      <c r="BL8" s="111">
        <v>16804.759399999999</v>
      </c>
      <c r="BM8" s="115">
        <v>31889.023059950014</v>
      </c>
    </row>
    <row r="9" spans="2:65">
      <c r="B9" s="7" t="s">
        <v>14</v>
      </c>
      <c r="C9" s="110">
        <v>16619363</v>
      </c>
      <c r="D9" s="24">
        <v>435990.1909627071</v>
      </c>
      <c r="E9" s="24">
        <v>1408833.9752750164</v>
      </c>
      <c r="F9" s="111">
        <v>1844824.1662377235</v>
      </c>
      <c r="G9" s="112">
        <v>3346678.9529999997</v>
      </c>
      <c r="H9" s="113">
        <v>34</v>
      </c>
      <c r="I9" s="111">
        <v>1137870.84402</v>
      </c>
      <c r="J9" s="114">
        <v>15285891</v>
      </c>
      <c r="K9" s="113">
        <v>19.5</v>
      </c>
      <c r="L9" s="111">
        <v>2980748.7450000001</v>
      </c>
      <c r="M9" s="115">
        <v>5963443.7552577239</v>
      </c>
      <c r="O9" s="7" t="s">
        <v>14</v>
      </c>
      <c r="P9" s="110">
        <v>16619363</v>
      </c>
      <c r="Q9" s="24">
        <v>130146.32566050958</v>
      </c>
      <c r="R9" s="24">
        <v>544987.73870338383</v>
      </c>
      <c r="S9" s="111">
        <v>675134.06436389335</v>
      </c>
      <c r="T9" s="112">
        <v>3346678.9529999997</v>
      </c>
      <c r="U9" s="113">
        <v>15.15</v>
      </c>
      <c r="V9" s="111">
        <v>507021.86137949995</v>
      </c>
      <c r="W9" s="114">
        <v>15285891</v>
      </c>
      <c r="X9" s="113">
        <v>10.050000000000001</v>
      </c>
      <c r="Y9" s="111">
        <v>1536232.0455</v>
      </c>
      <c r="Z9" s="115">
        <v>2718387.9712433936</v>
      </c>
      <c r="AB9" s="7" t="s">
        <v>14</v>
      </c>
      <c r="AC9" s="110">
        <v>16619363</v>
      </c>
      <c r="AD9" s="24">
        <v>120385.35123597138</v>
      </c>
      <c r="AE9" s="24">
        <v>268426.79667480098</v>
      </c>
      <c r="AF9" s="111">
        <v>388812.14791077236</v>
      </c>
      <c r="AG9" s="112">
        <v>3346678.9529999997</v>
      </c>
      <c r="AH9" s="113">
        <v>9.64</v>
      </c>
      <c r="AI9" s="111">
        <v>322619.85106919997</v>
      </c>
      <c r="AJ9" s="114">
        <v>15285891</v>
      </c>
      <c r="AK9" s="113">
        <v>1.57</v>
      </c>
      <c r="AL9" s="111">
        <v>239988.48870000005</v>
      </c>
      <c r="AM9" s="115">
        <v>951420.48767997231</v>
      </c>
      <c r="AO9" s="7" t="s">
        <v>14</v>
      </c>
      <c r="AP9" s="110">
        <v>16619363</v>
      </c>
      <c r="AQ9" s="24">
        <v>16268.290707563698</v>
      </c>
      <c r="AR9" s="24">
        <v>45551.213981178356</v>
      </c>
      <c r="AS9" s="111">
        <f t="shared" si="0"/>
        <v>61819.504688742054</v>
      </c>
      <c r="AT9" s="112">
        <v>3346678.9529999997</v>
      </c>
      <c r="AU9" s="113">
        <v>2.85</v>
      </c>
      <c r="AV9" s="111">
        <v>95380.350160499991</v>
      </c>
      <c r="AW9" s="114">
        <v>15285891</v>
      </c>
      <c r="AX9" s="113">
        <v>5.0199999999999996</v>
      </c>
      <c r="AY9" s="111">
        <v>767351.7281999999</v>
      </c>
      <c r="AZ9" s="115">
        <v>924551.58304924192</v>
      </c>
      <c r="BB9" s="7" t="s">
        <v>14</v>
      </c>
      <c r="BC9" s="110">
        <v>16619363</v>
      </c>
      <c r="BD9" s="24">
        <v>169190.22335866248</v>
      </c>
      <c r="BE9" s="24">
        <v>549868.22591565305</v>
      </c>
      <c r="BF9" s="111">
        <v>719058.4492743155</v>
      </c>
      <c r="BG9" s="112">
        <v>3346678.9529999997</v>
      </c>
      <c r="BH9" s="113">
        <v>6.34</v>
      </c>
      <c r="BI9" s="111">
        <v>212179.44562019999</v>
      </c>
      <c r="BJ9" s="114">
        <v>15285891</v>
      </c>
      <c r="BK9" s="113">
        <v>2.86</v>
      </c>
      <c r="BL9" s="111">
        <v>437176.48259999999</v>
      </c>
      <c r="BM9" s="115">
        <v>1368414.3774945154</v>
      </c>
    </row>
    <row r="10" spans="2:65">
      <c r="B10" s="7" t="s">
        <v>15</v>
      </c>
      <c r="C10" s="110">
        <v>1835368</v>
      </c>
      <c r="D10" s="24">
        <v>16115.557239289355</v>
      </c>
      <c r="E10" s="24">
        <v>52074.897646360369</v>
      </c>
      <c r="F10" s="111">
        <v>68190.454885649728</v>
      </c>
      <c r="G10" s="112">
        <v>309308.91599999997</v>
      </c>
      <c r="H10" s="113">
        <v>34</v>
      </c>
      <c r="I10" s="111">
        <v>105165.03143999999</v>
      </c>
      <c r="J10" s="114">
        <v>1276815</v>
      </c>
      <c r="K10" s="113">
        <v>19.5</v>
      </c>
      <c r="L10" s="111">
        <v>248978.92500000002</v>
      </c>
      <c r="M10" s="115">
        <v>422334.41132564971</v>
      </c>
      <c r="O10" s="7" t="s">
        <v>15</v>
      </c>
      <c r="P10" s="110">
        <v>1835368</v>
      </c>
      <c r="Q10" s="24">
        <v>4810.6141012804037</v>
      </c>
      <c r="R10" s="24">
        <v>20144.446549111697</v>
      </c>
      <c r="S10" s="111">
        <v>24955.060650392101</v>
      </c>
      <c r="T10" s="112">
        <v>309308.91599999997</v>
      </c>
      <c r="U10" s="113">
        <v>15.15</v>
      </c>
      <c r="V10" s="111">
        <v>46860.300773999996</v>
      </c>
      <c r="W10" s="114">
        <v>1276815</v>
      </c>
      <c r="X10" s="113">
        <v>10.050000000000001</v>
      </c>
      <c r="Y10" s="111">
        <v>128319.9075</v>
      </c>
      <c r="Z10" s="115">
        <v>200135.26892439209</v>
      </c>
      <c r="AB10" s="7" t="s">
        <v>15</v>
      </c>
      <c r="AC10" s="110">
        <v>1835368</v>
      </c>
      <c r="AD10" s="24">
        <v>4449.818043684375</v>
      </c>
      <c r="AE10" s="24">
        <v>9921.8915838908324</v>
      </c>
      <c r="AF10" s="111">
        <v>14371.709627575208</v>
      </c>
      <c r="AG10" s="112">
        <v>309308.91599999997</v>
      </c>
      <c r="AH10" s="113">
        <v>9.64</v>
      </c>
      <c r="AI10" s="111">
        <v>29817.379502399996</v>
      </c>
      <c r="AJ10" s="114">
        <v>1276815</v>
      </c>
      <c r="AK10" s="113">
        <v>1.57</v>
      </c>
      <c r="AL10" s="111">
        <v>20045.995500000005</v>
      </c>
      <c r="AM10" s="115">
        <v>64235.084629975208</v>
      </c>
      <c r="AO10" s="7" t="s">
        <v>15</v>
      </c>
      <c r="AP10" s="110">
        <v>1835368</v>
      </c>
      <c r="AQ10" s="24">
        <v>601.32676266005046</v>
      </c>
      <c r="AR10" s="24">
        <v>1683.714935448141</v>
      </c>
      <c r="AS10" s="111">
        <f t="shared" si="0"/>
        <v>2285.0416981081917</v>
      </c>
      <c r="AT10" s="112">
        <v>309308.91599999997</v>
      </c>
      <c r="AU10" s="113">
        <v>2.85</v>
      </c>
      <c r="AV10" s="111">
        <v>8815.3041059999996</v>
      </c>
      <c r="AW10" s="114">
        <v>1276815</v>
      </c>
      <c r="AX10" s="113">
        <v>5.0199999999999996</v>
      </c>
      <c r="AY10" s="111">
        <v>64096.11299999999</v>
      </c>
      <c r="AZ10" s="115">
        <v>75196.458804108173</v>
      </c>
      <c r="BB10" s="7" t="s">
        <v>15</v>
      </c>
      <c r="BC10" s="110">
        <v>1835368</v>
      </c>
      <c r="BD10" s="24">
        <v>6253.798331664525</v>
      </c>
      <c r="BE10" s="24">
        <v>20324.844577909706</v>
      </c>
      <c r="BF10" s="111">
        <v>26578.642909574231</v>
      </c>
      <c r="BG10" s="112">
        <v>309308.91599999997</v>
      </c>
      <c r="BH10" s="113">
        <v>6.34</v>
      </c>
      <c r="BI10" s="111">
        <v>19610.185274399999</v>
      </c>
      <c r="BJ10" s="114">
        <v>1276815</v>
      </c>
      <c r="BK10" s="113">
        <v>2.86</v>
      </c>
      <c r="BL10" s="111">
        <v>36516.909</v>
      </c>
      <c r="BM10" s="115">
        <v>82705.737183974226</v>
      </c>
    </row>
    <row r="11" spans="2:65">
      <c r="B11" s="7" t="s">
        <v>16</v>
      </c>
      <c r="C11" s="110">
        <v>1189062</v>
      </c>
      <c r="D11" s="24">
        <v>22060.147456741124</v>
      </c>
      <c r="E11" s="24">
        <v>44397.432444345824</v>
      </c>
      <c r="F11" s="111">
        <v>66457.579901086952</v>
      </c>
      <c r="G11" s="112">
        <v>329794.875</v>
      </c>
      <c r="H11" s="113">
        <v>34</v>
      </c>
      <c r="I11" s="111">
        <v>112130.25750000001</v>
      </c>
      <c r="J11" s="114">
        <v>699051</v>
      </c>
      <c r="K11" s="113">
        <v>19.5</v>
      </c>
      <c r="L11" s="111">
        <v>136314.94500000001</v>
      </c>
      <c r="M11" s="115">
        <v>314902.782401087</v>
      </c>
      <c r="O11" s="7" t="s">
        <v>16</v>
      </c>
      <c r="P11" s="110">
        <v>1189062</v>
      </c>
      <c r="Q11" s="24">
        <v>12083.196345652173</v>
      </c>
      <c r="R11" s="24">
        <v>9976.9511110889507</v>
      </c>
      <c r="S11" s="111">
        <v>22060.147456741124</v>
      </c>
      <c r="T11" s="112">
        <v>329794.875</v>
      </c>
      <c r="U11" s="113">
        <v>15.15</v>
      </c>
      <c r="V11" s="111">
        <v>49963.9235625</v>
      </c>
      <c r="W11" s="114">
        <v>699051</v>
      </c>
      <c r="X11" s="113">
        <v>10.050000000000001</v>
      </c>
      <c r="Y11" s="111">
        <v>70254.625500000009</v>
      </c>
      <c r="Z11" s="115">
        <v>142278.69651924114</v>
      </c>
      <c r="AB11" s="7" t="s">
        <v>16</v>
      </c>
      <c r="AC11" s="110">
        <v>1189062</v>
      </c>
      <c r="AD11" s="24">
        <v>5764.4606419625061</v>
      </c>
      <c r="AE11" s="24">
        <v>25552.080345622257</v>
      </c>
      <c r="AF11" s="111">
        <v>31316.540987584762</v>
      </c>
      <c r="AG11" s="112">
        <v>329794.875</v>
      </c>
      <c r="AH11" s="113">
        <v>9.64</v>
      </c>
      <c r="AI11" s="111">
        <v>31792.22595</v>
      </c>
      <c r="AJ11" s="114">
        <v>699051</v>
      </c>
      <c r="AK11" s="113">
        <v>1.57</v>
      </c>
      <c r="AL11" s="111">
        <v>10975.100700000001</v>
      </c>
      <c r="AM11" s="115">
        <v>74083.867637584757</v>
      </c>
      <c r="AO11" s="7" t="s">
        <v>16</v>
      </c>
      <c r="AP11" s="110">
        <v>1189062</v>
      </c>
      <c r="AQ11" s="24">
        <v>1662.8251851814916</v>
      </c>
      <c r="AR11" s="24">
        <v>1939.9627160450736</v>
      </c>
      <c r="AS11" s="111">
        <f t="shared" si="0"/>
        <v>3602.7879012265653</v>
      </c>
      <c r="AT11" s="112">
        <v>329794.875</v>
      </c>
      <c r="AU11" s="113">
        <v>2.85</v>
      </c>
      <c r="AV11" s="111">
        <v>9399.1539375000011</v>
      </c>
      <c r="AW11" s="114">
        <v>699051</v>
      </c>
      <c r="AX11" s="113">
        <v>5.0199999999999996</v>
      </c>
      <c r="AY11" s="111">
        <v>35092.360199999996</v>
      </c>
      <c r="AZ11" s="115">
        <v>48094.302038726564</v>
      </c>
      <c r="BB11" s="7" t="s">
        <v>16</v>
      </c>
      <c r="BC11" s="110">
        <v>1189062</v>
      </c>
      <c r="BD11" s="24">
        <v>2549.6652839449539</v>
      </c>
      <c r="BE11" s="24">
        <v>6983.8657777622648</v>
      </c>
      <c r="BF11" s="111">
        <v>9533.5310617072191</v>
      </c>
      <c r="BG11" s="112">
        <v>329794.875</v>
      </c>
      <c r="BH11" s="113">
        <v>6.34</v>
      </c>
      <c r="BI11" s="111">
        <v>20908.995074999999</v>
      </c>
      <c r="BJ11" s="114">
        <v>699051</v>
      </c>
      <c r="BK11" s="113">
        <v>2.86</v>
      </c>
      <c r="BL11" s="111">
        <v>19992.8586</v>
      </c>
      <c r="BM11" s="115">
        <v>50435.384736707216</v>
      </c>
    </row>
    <row r="12" spans="2:65">
      <c r="B12" s="7" t="s">
        <v>17</v>
      </c>
      <c r="C12" s="110">
        <v>354312</v>
      </c>
      <c r="D12" s="24">
        <v>7518.2824751289008</v>
      </c>
      <c r="E12" s="24">
        <v>18886.287904390072</v>
      </c>
      <c r="F12" s="111">
        <v>26404.570379518973</v>
      </c>
      <c r="G12" s="112">
        <v>82668.164999999994</v>
      </c>
      <c r="H12" s="113">
        <v>34</v>
      </c>
      <c r="I12" s="111">
        <v>28107.176100000001</v>
      </c>
      <c r="J12" s="114">
        <v>302261</v>
      </c>
      <c r="K12" s="113">
        <v>19.5</v>
      </c>
      <c r="L12" s="111">
        <v>58940.895000000004</v>
      </c>
      <c r="M12" s="115">
        <v>113452.64147951898</v>
      </c>
      <c r="O12" s="7" t="s">
        <v>17</v>
      </c>
      <c r="P12" s="110">
        <v>354312</v>
      </c>
      <c r="Q12" s="24">
        <v>2309.8337724793605</v>
      </c>
      <c r="R12" s="24">
        <v>3328.8780838673138</v>
      </c>
      <c r="S12" s="111">
        <v>5638.7118563466738</v>
      </c>
      <c r="T12" s="112">
        <v>82668.164999999994</v>
      </c>
      <c r="U12" s="113">
        <v>15.15</v>
      </c>
      <c r="V12" s="111">
        <v>12524.226997499998</v>
      </c>
      <c r="W12" s="114">
        <v>302261</v>
      </c>
      <c r="X12" s="113">
        <v>10.050000000000001</v>
      </c>
      <c r="Y12" s="111">
        <v>30377.230500000001</v>
      </c>
      <c r="Z12" s="115">
        <v>48540.169353846679</v>
      </c>
      <c r="AB12" s="7" t="s">
        <v>17</v>
      </c>
      <c r="AC12" s="110">
        <v>354312</v>
      </c>
      <c r="AD12" s="24">
        <v>1811.6343313563614</v>
      </c>
      <c r="AE12" s="24">
        <v>10530.124551008854</v>
      </c>
      <c r="AF12" s="111">
        <v>12341.758882365215</v>
      </c>
      <c r="AG12" s="112">
        <v>82668.164999999994</v>
      </c>
      <c r="AH12" s="113">
        <v>9.64</v>
      </c>
      <c r="AI12" s="111">
        <v>7969.2111059999997</v>
      </c>
      <c r="AJ12" s="114">
        <v>302261</v>
      </c>
      <c r="AK12" s="113">
        <v>1.57</v>
      </c>
      <c r="AL12" s="111">
        <v>4745.4977000000008</v>
      </c>
      <c r="AM12" s="115">
        <v>25056.467688365214</v>
      </c>
      <c r="AO12" s="7" t="s">
        <v>17</v>
      </c>
      <c r="AP12" s="110">
        <v>354312</v>
      </c>
      <c r="AQ12" s="24">
        <v>1539.8891816529076</v>
      </c>
      <c r="AR12" s="24">
        <v>1721.0526147885437</v>
      </c>
      <c r="AS12" s="111">
        <f t="shared" si="0"/>
        <v>3260.9417964414515</v>
      </c>
      <c r="AT12" s="112">
        <v>82668.164999999994</v>
      </c>
      <c r="AU12" s="113">
        <v>2.85</v>
      </c>
      <c r="AV12" s="111">
        <v>2356.0427024999999</v>
      </c>
      <c r="AW12" s="114">
        <v>302261</v>
      </c>
      <c r="AX12" s="113">
        <v>5.0199999999999996</v>
      </c>
      <c r="AY12" s="111">
        <v>15173.502199999999</v>
      </c>
      <c r="AZ12" s="115">
        <v>20790.486698941451</v>
      </c>
      <c r="BB12" s="7" t="s">
        <v>17</v>
      </c>
      <c r="BC12" s="110">
        <v>354312</v>
      </c>
      <c r="BD12" s="24">
        <v>1856.9251896402707</v>
      </c>
      <c r="BE12" s="24">
        <v>3328.8780838673138</v>
      </c>
      <c r="BF12" s="111">
        <v>5185.8032735075849</v>
      </c>
      <c r="BG12" s="112">
        <v>82668.164999999994</v>
      </c>
      <c r="BH12" s="113">
        <v>6.34</v>
      </c>
      <c r="BI12" s="111">
        <v>5241.1616609999992</v>
      </c>
      <c r="BJ12" s="114">
        <v>302261</v>
      </c>
      <c r="BK12" s="113">
        <v>2.86</v>
      </c>
      <c r="BL12" s="111">
        <v>8644.6646000000001</v>
      </c>
      <c r="BM12" s="115">
        <v>19071.629534507585</v>
      </c>
    </row>
    <row r="13" spans="2:65">
      <c r="B13" s="7" t="s">
        <v>18</v>
      </c>
      <c r="C13" s="110">
        <v>7569620</v>
      </c>
      <c r="D13" s="24">
        <v>208438.17823381539</v>
      </c>
      <c r="E13" s="24">
        <v>523606.74893675325</v>
      </c>
      <c r="F13" s="111">
        <v>732044.92717056861</v>
      </c>
      <c r="G13" s="112">
        <v>477023.81399999995</v>
      </c>
      <c r="H13" s="113">
        <v>34</v>
      </c>
      <c r="I13" s="111">
        <v>162188.09675999999</v>
      </c>
      <c r="J13" s="114">
        <v>2281799</v>
      </c>
      <c r="K13" s="113">
        <v>19.5</v>
      </c>
      <c r="L13" s="111">
        <v>444950.80499999999</v>
      </c>
      <c r="M13" s="115">
        <v>1339183.8289305686</v>
      </c>
      <c r="O13" s="7" t="s">
        <v>18</v>
      </c>
      <c r="P13" s="110">
        <v>7569620</v>
      </c>
      <c r="Q13" s="24">
        <v>64038.235481473414</v>
      </c>
      <c r="R13" s="24">
        <v>92290.398193888148</v>
      </c>
      <c r="S13" s="111">
        <v>156328.63367536158</v>
      </c>
      <c r="T13" s="112">
        <v>477023.81399999995</v>
      </c>
      <c r="U13" s="113">
        <v>15.15</v>
      </c>
      <c r="V13" s="111">
        <v>72269.107820999998</v>
      </c>
      <c r="W13" s="114">
        <v>2281799</v>
      </c>
      <c r="X13" s="113">
        <v>10.050000000000001</v>
      </c>
      <c r="Y13" s="111">
        <v>229320.79950000002</v>
      </c>
      <c r="Z13" s="115">
        <v>457918.54099636158</v>
      </c>
      <c r="AB13" s="7" t="s">
        <v>18</v>
      </c>
      <c r="AC13" s="110">
        <v>7569620</v>
      </c>
      <c r="AD13" s="24">
        <v>50226.067044292882</v>
      </c>
      <c r="AE13" s="24">
        <v>291939.01469495235</v>
      </c>
      <c r="AF13" s="111">
        <v>342165.08173924522</v>
      </c>
      <c r="AG13" s="112">
        <v>477023.81399999995</v>
      </c>
      <c r="AH13" s="113">
        <v>9.64</v>
      </c>
      <c r="AI13" s="111">
        <v>45985.095669599992</v>
      </c>
      <c r="AJ13" s="114">
        <v>2281799</v>
      </c>
      <c r="AK13" s="113">
        <v>1.57</v>
      </c>
      <c r="AL13" s="111">
        <v>35824.244300000006</v>
      </c>
      <c r="AM13" s="115">
        <v>423974.42170884524</v>
      </c>
      <c r="AO13" s="7" t="s">
        <v>18</v>
      </c>
      <c r="AP13" s="110">
        <v>7569620</v>
      </c>
      <c r="AQ13" s="24">
        <v>42692.156987648938</v>
      </c>
      <c r="AR13" s="24">
        <v>47714.763692078224</v>
      </c>
      <c r="AS13" s="111">
        <f t="shared" si="0"/>
        <v>90406.920679727162</v>
      </c>
      <c r="AT13" s="112">
        <v>477023.81399999995</v>
      </c>
      <c r="AU13" s="113">
        <v>2.85</v>
      </c>
      <c r="AV13" s="111">
        <v>13595.178699</v>
      </c>
      <c r="AW13" s="114">
        <v>2281799</v>
      </c>
      <c r="AX13" s="113">
        <v>5.0199999999999996</v>
      </c>
      <c r="AY13" s="111">
        <v>114546.30979999999</v>
      </c>
      <c r="AZ13" s="115">
        <v>218548.40917872713</v>
      </c>
      <c r="BB13" s="7" t="s">
        <v>18</v>
      </c>
      <c r="BC13" s="110">
        <v>7569620</v>
      </c>
      <c r="BD13" s="24">
        <v>51481.718720400197</v>
      </c>
      <c r="BE13" s="24">
        <v>92290.398193888148</v>
      </c>
      <c r="BF13" s="111">
        <v>143772.11691428834</v>
      </c>
      <c r="BG13" s="112">
        <v>477023.81399999995</v>
      </c>
      <c r="BH13" s="113">
        <v>6.34</v>
      </c>
      <c r="BI13" s="111">
        <v>30243.309807599995</v>
      </c>
      <c r="BJ13" s="114">
        <v>2281799</v>
      </c>
      <c r="BK13" s="113">
        <v>2.86</v>
      </c>
      <c r="BL13" s="111">
        <v>65259.451399999998</v>
      </c>
      <c r="BM13" s="115">
        <v>239274.87812188832</v>
      </c>
    </row>
    <row r="14" spans="2:65">
      <c r="B14" s="7" t="s">
        <v>19</v>
      </c>
      <c r="C14" s="110">
        <v>2564630</v>
      </c>
      <c r="D14" s="24">
        <v>20911.607788941161</v>
      </c>
      <c r="E14" s="24">
        <v>67572.583377697913</v>
      </c>
      <c r="F14" s="111">
        <v>88484.191166639066</v>
      </c>
      <c r="G14" s="112">
        <v>122641.78499999999</v>
      </c>
      <c r="H14" s="113">
        <v>34</v>
      </c>
      <c r="I14" s="111">
        <v>41698.206899999997</v>
      </c>
      <c r="J14" s="114">
        <v>217301</v>
      </c>
      <c r="K14" s="113">
        <v>19.5</v>
      </c>
      <c r="L14" s="111">
        <v>42373.695</v>
      </c>
      <c r="M14" s="115">
        <v>172556.09306663906</v>
      </c>
      <c r="O14" s="7" t="s">
        <v>19</v>
      </c>
      <c r="P14" s="110">
        <v>2564630</v>
      </c>
      <c r="Q14" s="24">
        <v>6242.2709817734813</v>
      </c>
      <c r="R14" s="24">
        <v>26139.509736176449</v>
      </c>
      <c r="S14" s="111">
        <v>32381.780717949929</v>
      </c>
      <c r="T14" s="112">
        <v>122641.78499999999</v>
      </c>
      <c r="U14" s="113">
        <v>15.15</v>
      </c>
      <c r="V14" s="111">
        <v>18580.230427499999</v>
      </c>
      <c r="W14" s="114">
        <v>217301</v>
      </c>
      <c r="X14" s="113">
        <v>10.050000000000001</v>
      </c>
      <c r="Y14" s="111">
        <v>21838.750500000002</v>
      </c>
      <c r="Z14" s="115">
        <v>72800.761645449937</v>
      </c>
      <c r="AB14" s="7" t="s">
        <v>19</v>
      </c>
      <c r="AC14" s="110">
        <v>2564630</v>
      </c>
      <c r="AD14" s="24">
        <v>5774.1006581404699</v>
      </c>
      <c r="AE14" s="24">
        <v>12874.683899907805</v>
      </c>
      <c r="AF14" s="111">
        <v>18648.784558048275</v>
      </c>
      <c r="AG14" s="112">
        <v>122641.78499999999</v>
      </c>
      <c r="AH14" s="113">
        <v>9.64</v>
      </c>
      <c r="AI14" s="111">
        <v>11822.668073999999</v>
      </c>
      <c r="AJ14" s="114">
        <v>217301</v>
      </c>
      <c r="AK14" s="113">
        <v>1.57</v>
      </c>
      <c r="AL14" s="111">
        <v>3411.6257000000005</v>
      </c>
      <c r="AM14" s="115">
        <v>33883.078332048273</v>
      </c>
      <c r="AO14" s="7" t="s">
        <v>19</v>
      </c>
      <c r="AP14" s="110">
        <v>2564630</v>
      </c>
      <c r="AQ14" s="24">
        <v>780.28387272168516</v>
      </c>
      <c r="AR14" s="24">
        <v>2184.794843620718</v>
      </c>
      <c r="AS14" s="111">
        <f t="shared" si="0"/>
        <v>2965.0787163424029</v>
      </c>
      <c r="AT14" s="112">
        <v>122641.78499999999</v>
      </c>
      <c r="AU14" s="113">
        <v>2.85</v>
      </c>
      <c r="AV14" s="111">
        <v>3495.2908724999998</v>
      </c>
      <c r="AW14" s="114">
        <v>217301</v>
      </c>
      <c r="AX14" s="113">
        <v>5.0199999999999996</v>
      </c>
      <c r="AY14" s="111">
        <v>10908.510199999999</v>
      </c>
      <c r="AZ14" s="115">
        <v>17368.879788842401</v>
      </c>
      <c r="BB14" s="7" t="s">
        <v>19</v>
      </c>
      <c r="BC14" s="110">
        <v>2564630</v>
      </c>
      <c r="BD14" s="24">
        <v>8114.9522763055247</v>
      </c>
      <c r="BE14" s="24">
        <v>26373.594897992953</v>
      </c>
      <c r="BF14" s="111">
        <v>34488.547174298481</v>
      </c>
      <c r="BG14" s="112">
        <v>122641.78499999999</v>
      </c>
      <c r="BH14" s="113">
        <v>6.34</v>
      </c>
      <c r="BI14" s="111">
        <v>7775.4891689999995</v>
      </c>
      <c r="BJ14" s="114">
        <v>217301</v>
      </c>
      <c r="BK14" s="113">
        <v>2.86</v>
      </c>
      <c r="BL14" s="111">
        <v>6214.8086000000003</v>
      </c>
      <c r="BM14" s="115">
        <v>48478.844943298478</v>
      </c>
    </row>
    <row r="15" spans="2:65">
      <c r="B15" s="7" t="s">
        <v>20</v>
      </c>
      <c r="C15" s="110">
        <v>457226</v>
      </c>
      <c r="D15" s="24">
        <v>10477.526272390443</v>
      </c>
      <c r="E15" s="24">
        <v>33856.484148843745</v>
      </c>
      <c r="F15" s="111">
        <v>44334.01042123419</v>
      </c>
      <c r="G15" s="112">
        <v>88377.728999999992</v>
      </c>
      <c r="H15" s="113">
        <v>34</v>
      </c>
      <c r="I15" s="111">
        <v>30048.42786</v>
      </c>
      <c r="J15" s="114">
        <v>340056</v>
      </c>
      <c r="K15" s="113">
        <v>19.5</v>
      </c>
      <c r="L15" s="111">
        <v>66310.92</v>
      </c>
      <c r="M15" s="115">
        <v>140693.35828123419</v>
      </c>
      <c r="O15" s="7" t="s">
        <v>20</v>
      </c>
      <c r="P15" s="110">
        <v>457226</v>
      </c>
      <c r="Q15" s="24">
        <v>3127.6197828031177</v>
      </c>
      <c r="R15" s="24">
        <v>13096.907840488057</v>
      </c>
      <c r="S15" s="111">
        <v>16224.527623291175</v>
      </c>
      <c r="T15" s="112">
        <v>88377.728999999992</v>
      </c>
      <c r="U15" s="113">
        <v>15.15</v>
      </c>
      <c r="V15" s="111">
        <v>13389.225943499998</v>
      </c>
      <c r="W15" s="114">
        <v>340056</v>
      </c>
      <c r="X15" s="113">
        <v>10.050000000000001</v>
      </c>
      <c r="Y15" s="111">
        <v>34175.628000000004</v>
      </c>
      <c r="Z15" s="115">
        <v>63789.381566791177</v>
      </c>
      <c r="AB15" s="7" t="s">
        <v>20</v>
      </c>
      <c r="AC15" s="110">
        <v>457226</v>
      </c>
      <c r="AD15" s="24">
        <v>2893.0482990928845</v>
      </c>
      <c r="AE15" s="24">
        <v>6450.71580203143</v>
      </c>
      <c r="AF15" s="111">
        <v>9343.764101124314</v>
      </c>
      <c r="AG15" s="112">
        <v>88377.728999999992</v>
      </c>
      <c r="AH15" s="113">
        <v>9.64</v>
      </c>
      <c r="AI15" s="111">
        <v>8519.6130755999984</v>
      </c>
      <c r="AJ15" s="114">
        <v>340056</v>
      </c>
      <c r="AK15" s="113">
        <v>1.57</v>
      </c>
      <c r="AL15" s="111">
        <v>5338.8792000000003</v>
      </c>
      <c r="AM15" s="115">
        <v>23202.256376724312</v>
      </c>
      <c r="AO15" s="7" t="s">
        <v>20</v>
      </c>
      <c r="AP15" s="110">
        <v>457226</v>
      </c>
      <c r="AQ15" s="24">
        <v>390.95247285038971</v>
      </c>
      <c r="AR15" s="24">
        <v>1094.6669239810908</v>
      </c>
      <c r="AS15" s="111">
        <f t="shared" si="0"/>
        <v>1485.6193968314806</v>
      </c>
      <c r="AT15" s="112">
        <v>88377.728999999992</v>
      </c>
      <c r="AU15" s="113">
        <v>2.85</v>
      </c>
      <c r="AV15" s="111">
        <v>2518.7652764999998</v>
      </c>
      <c r="AW15" s="114">
        <v>340056</v>
      </c>
      <c r="AX15" s="113">
        <v>5.0199999999999996</v>
      </c>
      <c r="AY15" s="111">
        <v>17070.811199999996</v>
      </c>
      <c r="AZ15" s="115">
        <v>21075.195873331475</v>
      </c>
      <c r="BB15" s="7" t="s">
        <v>20</v>
      </c>
      <c r="BC15" s="110">
        <v>457226</v>
      </c>
      <c r="BD15" s="24">
        <v>4065.9057176440529</v>
      </c>
      <c r="BE15" s="24">
        <v>13214.193582343169</v>
      </c>
      <c r="BF15" s="111">
        <v>17280.099299987221</v>
      </c>
      <c r="BG15" s="112">
        <v>88377.728999999992</v>
      </c>
      <c r="BH15" s="113">
        <v>6.34</v>
      </c>
      <c r="BI15" s="111">
        <v>5603.148018599999</v>
      </c>
      <c r="BJ15" s="114">
        <v>340056</v>
      </c>
      <c r="BK15" s="113">
        <v>2.86</v>
      </c>
      <c r="BL15" s="111">
        <v>9725.6016</v>
      </c>
      <c r="BM15" s="115">
        <v>32608.848918587224</v>
      </c>
    </row>
    <row r="16" spans="2:65">
      <c r="B16" s="7" t="s">
        <v>21</v>
      </c>
      <c r="C16" s="110">
        <v>426942</v>
      </c>
      <c r="D16" s="24">
        <v>12939.087644322846</v>
      </c>
      <c r="E16" s="24">
        <v>34219.411034199722</v>
      </c>
      <c r="F16" s="111">
        <v>47158.49867852257</v>
      </c>
      <c r="G16" s="112">
        <v>666371.83799999999</v>
      </c>
      <c r="H16" s="113">
        <v>34</v>
      </c>
      <c r="I16" s="111">
        <v>226566.42492000002</v>
      </c>
      <c r="J16" s="114">
        <v>2253246</v>
      </c>
      <c r="K16" s="113">
        <v>19.5</v>
      </c>
      <c r="L16" s="111">
        <v>439382.97000000003</v>
      </c>
      <c r="M16" s="115">
        <v>713107.89359852264</v>
      </c>
      <c r="O16" s="7" t="s">
        <v>21</v>
      </c>
      <c r="P16" s="110">
        <v>426942</v>
      </c>
      <c r="Q16" s="24">
        <v>3010.9826593707257</v>
      </c>
      <c r="R16" s="24">
        <v>4435.096079343366</v>
      </c>
      <c r="S16" s="111">
        <v>7446.0787387140917</v>
      </c>
      <c r="T16" s="112">
        <v>666371.83799999999</v>
      </c>
      <c r="U16" s="113">
        <v>15.15</v>
      </c>
      <c r="V16" s="111">
        <v>100955.333457</v>
      </c>
      <c r="W16" s="114">
        <v>2253246</v>
      </c>
      <c r="X16" s="113">
        <v>10.050000000000001</v>
      </c>
      <c r="Y16" s="111">
        <v>226451.22300000003</v>
      </c>
      <c r="Z16" s="115">
        <v>334852.63519571413</v>
      </c>
      <c r="AB16" s="7" t="s">
        <v>21</v>
      </c>
      <c r="AC16" s="110">
        <v>426942</v>
      </c>
      <c r="AD16" s="24">
        <v>5126.8083119015046</v>
      </c>
      <c r="AE16" s="24">
        <v>20629.3001121751</v>
      </c>
      <c r="AF16" s="111">
        <v>25756.108424076607</v>
      </c>
      <c r="AG16" s="112">
        <v>666371.83799999999</v>
      </c>
      <c r="AH16" s="113">
        <v>9.64</v>
      </c>
      <c r="AI16" s="111">
        <v>64238.245183200001</v>
      </c>
      <c r="AJ16" s="114">
        <v>2253246</v>
      </c>
      <c r="AK16" s="113">
        <v>1.57</v>
      </c>
      <c r="AL16" s="111">
        <v>35375.962200000002</v>
      </c>
      <c r="AM16" s="115">
        <v>125370.31580727661</v>
      </c>
      <c r="AO16" s="7" t="s">
        <v>21</v>
      </c>
      <c r="AP16" s="110">
        <v>426942</v>
      </c>
      <c r="AQ16" s="24">
        <v>895.15700683994544</v>
      </c>
      <c r="AR16" s="24">
        <v>2115.8256525307797</v>
      </c>
      <c r="AS16" s="111">
        <f t="shared" si="0"/>
        <v>3010.9826593707253</v>
      </c>
      <c r="AT16" s="112">
        <v>666371.83799999999</v>
      </c>
      <c r="AU16" s="113">
        <v>2.85</v>
      </c>
      <c r="AV16" s="111">
        <v>18991.597383</v>
      </c>
      <c r="AW16" s="114">
        <v>2253246</v>
      </c>
      <c r="AX16" s="113">
        <v>5.0199999999999996</v>
      </c>
      <c r="AY16" s="111">
        <v>113112.94919999999</v>
      </c>
      <c r="AZ16" s="115">
        <v>135115.52924237071</v>
      </c>
      <c r="BB16" s="7" t="s">
        <v>21</v>
      </c>
      <c r="BC16" s="110">
        <v>426942</v>
      </c>
      <c r="BD16" s="24">
        <v>3824.7617564979478</v>
      </c>
      <c r="BE16" s="24">
        <v>7039.1891901504796</v>
      </c>
      <c r="BF16" s="111">
        <v>10863.950946648427</v>
      </c>
      <c r="BG16" s="112">
        <v>666371.83799999999</v>
      </c>
      <c r="BH16" s="113">
        <v>6.34</v>
      </c>
      <c r="BI16" s="111">
        <v>42247.974529200001</v>
      </c>
      <c r="BJ16" s="114">
        <v>2253246</v>
      </c>
      <c r="BK16" s="113">
        <v>2.86</v>
      </c>
      <c r="BL16" s="111">
        <v>64442.835599999999</v>
      </c>
      <c r="BM16" s="115">
        <v>117554.76107584842</v>
      </c>
    </row>
    <row r="17" spans="2:65">
      <c r="B17" s="7" t="s">
        <v>22</v>
      </c>
      <c r="C17" s="110">
        <v>5004684</v>
      </c>
      <c r="D17" s="24">
        <v>100004.39655457878</v>
      </c>
      <c r="E17" s="24">
        <v>264477.03617107152</v>
      </c>
      <c r="F17" s="111">
        <v>364481.43272565032</v>
      </c>
      <c r="G17" s="112">
        <v>223830.171</v>
      </c>
      <c r="H17" s="113">
        <v>34</v>
      </c>
      <c r="I17" s="111">
        <v>76102.258140000005</v>
      </c>
      <c r="J17" s="114">
        <v>1010247</v>
      </c>
      <c r="K17" s="113">
        <v>19.5</v>
      </c>
      <c r="L17" s="111">
        <v>196998.16500000001</v>
      </c>
      <c r="M17" s="115">
        <v>637581.85586565034</v>
      </c>
      <c r="O17" s="7" t="s">
        <v>22</v>
      </c>
      <c r="P17" s="110">
        <v>5004684</v>
      </c>
      <c r="Q17" s="24">
        <v>23271.463349178706</v>
      </c>
      <c r="R17" s="24">
        <v>34278.236554871342</v>
      </c>
      <c r="S17" s="111">
        <v>57549.699904050052</v>
      </c>
      <c r="T17" s="112">
        <v>223830.171</v>
      </c>
      <c r="U17" s="113">
        <v>15.15</v>
      </c>
      <c r="V17" s="111">
        <v>33910.270906500002</v>
      </c>
      <c r="W17" s="114">
        <v>1010247</v>
      </c>
      <c r="X17" s="113">
        <v>10.050000000000001</v>
      </c>
      <c r="Y17" s="111">
        <v>101529.82350000001</v>
      </c>
      <c r="Z17" s="115">
        <v>192989.79431055009</v>
      </c>
      <c r="AB17" s="7" t="s">
        <v>22</v>
      </c>
      <c r="AC17" s="110">
        <v>5004684</v>
      </c>
      <c r="AD17" s="24">
        <v>39624.383540493473</v>
      </c>
      <c r="AE17" s="24">
        <v>159440.97186531898</v>
      </c>
      <c r="AF17" s="111">
        <v>199065.35540581244</v>
      </c>
      <c r="AG17" s="112">
        <v>223830.171</v>
      </c>
      <c r="AH17" s="113">
        <v>9.64</v>
      </c>
      <c r="AI17" s="111">
        <v>21577.228484399999</v>
      </c>
      <c r="AJ17" s="114">
        <v>1010247</v>
      </c>
      <c r="AK17" s="113">
        <v>1.57</v>
      </c>
      <c r="AL17" s="111">
        <v>15860.877900000001</v>
      </c>
      <c r="AM17" s="115">
        <v>236503.46179021243</v>
      </c>
      <c r="AO17" s="7" t="s">
        <v>22</v>
      </c>
      <c r="AP17" s="110">
        <v>5004684</v>
      </c>
      <c r="AQ17" s="24">
        <v>6918.5431578639409</v>
      </c>
      <c r="AR17" s="24">
        <v>16352.920191314768</v>
      </c>
      <c r="AS17" s="111">
        <f t="shared" si="0"/>
        <v>23271.46334917871</v>
      </c>
      <c r="AT17" s="112">
        <v>223830.171</v>
      </c>
      <c r="AU17" s="113">
        <v>2.85</v>
      </c>
      <c r="AV17" s="111">
        <v>6379.1598735000007</v>
      </c>
      <c r="AW17" s="114">
        <v>1010247</v>
      </c>
      <c r="AX17" s="113">
        <v>5.0199999999999996</v>
      </c>
      <c r="AY17" s="111">
        <v>50714.399399999995</v>
      </c>
      <c r="AZ17" s="115">
        <v>80365.022622678705</v>
      </c>
      <c r="BB17" s="7" t="s">
        <v>22</v>
      </c>
      <c r="BC17" s="110">
        <v>5004684</v>
      </c>
      <c r="BD17" s="24">
        <v>29561.048038145931</v>
      </c>
      <c r="BE17" s="24">
        <v>54404.90755956644</v>
      </c>
      <c r="BF17" s="111">
        <v>83965.955597712367</v>
      </c>
      <c r="BG17" s="112">
        <v>223830.171</v>
      </c>
      <c r="BH17" s="113">
        <v>6.34</v>
      </c>
      <c r="BI17" s="111">
        <v>14190.832841399999</v>
      </c>
      <c r="BJ17" s="114">
        <v>1010247</v>
      </c>
      <c r="BK17" s="113">
        <v>2.86</v>
      </c>
      <c r="BL17" s="111">
        <v>28893.064200000001</v>
      </c>
      <c r="BM17" s="115">
        <v>127049.85263911236</v>
      </c>
    </row>
    <row r="18" spans="2:65">
      <c r="B18" s="7" t="s">
        <v>23</v>
      </c>
      <c r="C18" s="110">
        <v>1210375</v>
      </c>
      <c r="D18" s="24">
        <v>19152.309442800273</v>
      </c>
      <c r="E18" s="24">
        <v>50651.233463506389</v>
      </c>
      <c r="F18" s="111">
        <v>69803.542906306655</v>
      </c>
      <c r="G18" s="112">
        <v>144978.38999999998</v>
      </c>
      <c r="H18" s="113">
        <v>34</v>
      </c>
      <c r="I18" s="111">
        <v>49292.652600000001</v>
      </c>
      <c r="J18" s="114">
        <v>439284</v>
      </c>
      <c r="K18" s="113">
        <v>19.5</v>
      </c>
      <c r="L18" s="111">
        <v>85660.38</v>
      </c>
      <c r="M18" s="115">
        <v>204756.57550630666</v>
      </c>
      <c r="O18" s="7" t="s">
        <v>23</v>
      </c>
      <c r="P18" s="110">
        <v>1210375</v>
      </c>
      <c r="Q18" s="24">
        <v>4456.8267256830832</v>
      </c>
      <c r="R18" s="24">
        <v>6564.7853121548123</v>
      </c>
      <c r="S18" s="111">
        <v>11021.612037837895</v>
      </c>
      <c r="T18" s="112">
        <v>144978.38999999998</v>
      </c>
      <c r="U18" s="113">
        <v>15.15</v>
      </c>
      <c r="V18" s="111">
        <v>21964.226084999998</v>
      </c>
      <c r="W18" s="114">
        <v>439284</v>
      </c>
      <c r="X18" s="113">
        <v>10.050000000000001</v>
      </c>
      <c r="Y18" s="111">
        <v>44148.042000000001</v>
      </c>
      <c r="Z18" s="115">
        <v>77133.880122837902</v>
      </c>
      <c r="AB18" s="7" t="s">
        <v>23</v>
      </c>
      <c r="AC18" s="110">
        <v>1210375</v>
      </c>
      <c r="AD18" s="24">
        <v>7588.6509112982221</v>
      </c>
      <c r="AE18" s="24">
        <v>30535.285809747609</v>
      </c>
      <c r="AF18" s="111">
        <v>38123.936721045829</v>
      </c>
      <c r="AG18" s="112">
        <v>144978.38999999998</v>
      </c>
      <c r="AH18" s="113">
        <v>9.64</v>
      </c>
      <c r="AI18" s="111">
        <v>13975.916795999998</v>
      </c>
      <c r="AJ18" s="114">
        <v>439284</v>
      </c>
      <c r="AK18" s="113">
        <v>1.57</v>
      </c>
      <c r="AL18" s="111">
        <v>6896.7588000000005</v>
      </c>
      <c r="AM18" s="115">
        <v>58996.61231704583</v>
      </c>
      <c r="AO18" s="7" t="s">
        <v>23</v>
      </c>
      <c r="AP18" s="110">
        <v>1210375</v>
      </c>
      <c r="AQ18" s="24">
        <v>1325.0025400679435</v>
      </c>
      <c r="AR18" s="24">
        <v>3131.8241856151394</v>
      </c>
      <c r="AS18" s="111">
        <f t="shared" si="0"/>
        <v>4456.8267256830832</v>
      </c>
      <c r="AT18" s="112">
        <v>144978.38999999998</v>
      </c>
      <c r="AU18" s="113">
        <v>2.85</v>
      </c>
      <c r="AV18" s="111">
        <v>4131.8841149999998</v>
      </c>
      <c r="AW18" s="114">
        <v>439284</v>
      </c>
      <c r="AX18" s="113">
        <v>5.0199999999999996</v>
      </c>
      <c r="AY18" s="111">
        <v>22052.056799999998</v>
      </c>
      <c r="AZ18" s="115">
        <v>30640.76764068308</v>
      </c>
      <c r="BB18" s="7" t="s">
        <v>23</v>
      </c>
      <c r="BC18" s="110">
        <v>1210375</v>
      </c>
      <c r="BD18" s="24">
        <v>5661.3744893812136</v>
      </c>
      <c r="BE18" s="24">
        <v>10419.338155988829</v>
      </c>
      <c r="BF18" s="111">
        <v>16080.712645370044</v>
      </c>
      <c r="BG18" s="112">
        <v>144978.38999999998</v>
      </c>
      <c r="BH18" s="113">
        <v>6.34</v>
      </c>
      <c r="BI18" s="111">
        <v>9191.6299259999996</v>
      </c>
      <c r="BJ18" s="114">
        <v>439284</v>
      </c>
      <c r="BK18" s="113">
        <v>2.86</v>
      </c>
      <c r="BL18" s="111">
        <v>12563.5224</v>
      </c>
      <c r="BM18" s="115">
        <v>37835.864971370043</v>
      </c>
    </row>
    <row r="19" spans="2:65">
      <c r="B19" s="7" t="s">
        <v>24</v>
      </c>
      <c r="C19" s="110">
        <v>751907</v>
      </c>
      <c r="D19" s="24">
        <v>16701.42148425394</v>
      </c>
      <c r="E19" s="24">
        <v>44169.482604583536</v>
      </c>
      <c r="F19" s="111">
        <v>60870.904088837473</v>
      </c>
      <c r="G19" s="112">
        <v>133380.78599999999</v>
      </c>
      <c r="H19" s="113">
        <v>34</v>
      </c>
      <c r="I19" s="111">
        <v>45349.467239999998</v>
      </c>
      <c r="J19" s="114">
        <v>514310</v>
      </c>
      <c r="K19" s="113">
        <v>19.5</v>
      </c>
      <c r="L19" s="111">
        <v>100290.45</v>
      </c>
      <c r="M19" s="115">
        <v>206510.82132883748</v>
      </c>
      <c r="O19" s="7" t="s">
        <v>24</v>
      </c>
      <c r="P19" s="110">
        <v>751907</v>
      </c>
      <c r="Q19" s="24">
        <v>3886.4943076565783</v>
      </c>
      <c r="R19" s="24">
        <v>5724.7010747914464</v>
      </c>
      <c r="S19" s="111">
        <v>9611.1953824480242</v>
      </c>
      <c r="T19" s="112">
        <v>133380.78599999999</v>
      </c>
      <c r="U19" s="113">
        <v>15.15</v>
      </c>
      <c r="V19" s="111">
        <v>20207.189079</v>
      </c>
      <c r="W19" s="114">
        <v>514310</v>
      </c>
      <c r="X19" s="113">
        <v>10.050000000000001</v>
      </c>
      <c r="Y19" s="111">
        <v>51688.155000000006</v>
      </c>
      <c r="Z19" s="115">
        <v>81506.539461448032</v>
      </c>
      <c r="AB19" s="7" t="s">
        <v>24</v>
      </c>
      <c r="AC19" s="110">
        <v>751907</v>
      </c>
      <c r="AD19" s="24">
        <v>6617.5443616855246</v>
      </c>
      <c r="AE19" s="24">
        <v>26627.738026782234</v>
      </c>
      <c r="AF19" s="111">
        <v>33245.282388467756</v>
      </c>
      <c r="AG19" s="112">
        <v>133380.78599999999</v>
      </c>
      <c r="AH19" s="113">
        <v>9.64</v>
      </c>
      <c r="AI19" s="111">
        <v>12857.907770399999</v>
      </c>
      <c r="AJ19" s="114">
        <v>514310</v>
      </c>
      <c r="AK19" s="113">
        <v>1.57</v>
      </c>
      <c r="AL19" s="111">
        <v>8074.6670000000013</v>
      </c>
      <c r="AM19" s="115">
        <v>54177.857158867759</v>
      </c>
      <c r="AO19" s="7" t="s">
        <v>24</v>
      </c>
      <c r="AP19" s="110">
        <v>751907</v>
      </c>
      <c r="AQ19" s="24">
        <v>1155.4442536276315</v>
      </c>
      <c r="AR19" s="24">
        <v>2731.0500540289472</v>
      </c>
      <c r="AS19" s="111">
        <f t="shared" si="0"/>
        <v>3886.4943076565787</v>
      </c>
      <c r="AT19" s="112">
        <v>133380.78599999999</v>
      </c>
      <c r="AU19" s="113">
        <v>2.85</v>
      </c>
      <c r="AV19" s="111">
        <v>3801.3524010000001</v>
      </c>
      <c r="AW19" s="114">
        <v>514310</v>
      </c>
      <c r="AX19" s="113">
        <v>5.0199999999999996</v>
      </c>
      <c r="AY19" s="111">
        <v>25818.361999999997</v>
      </c>
      <c r="AZ19" s="115">
        <v>33506.208708656573</v>
      </c>
      <c r="BB19" s="7" t="s">
        <v>24</v>
      </c>
      <c r="BC19" s="110">
        <v>751907</v>
      </c>
      <c r="BD19" s="24">
        <v>4936.8981745907886</v>
      </c>
      <c r="BE19" s="24">
        <v>9085.9934489809184</v>
      </c>
      <c r="BF19" s="111">
        <v>14022.891623571708</v>
      </c>
      <c r="BG19" s="112">
        <v>133380.78599999999</v>
      </c>
      <c r="BH19" s="113">
        <v>6.34</v>
      </c>
      <c r="BI19" s="111">
        <v>8456.3418323999995</v>
      </c>
      <c r="BJ19" s="114">
        <v>514310</v>
      </c>
      <c r="BK19" s="113">
        <v>2.86</v>
      </c>
      <c r="BL19" s="111">
        <v>14709.266</v>
      </c>
      <c r="BM19" s="115">
        <v>37188.499455971702</v>
      </c>
    </row>
    <row r="20" spans="2:65">
      <c r="B20" s="7" t="s">
        <v>25</v>
      </c>
      <c r="C20" s="110">
        <v>792873</v>
      </c>
      <c r="D20" s="24">
        <v>14567.573935323338</v>
      </c>
      <c r="E20" s="24">
        <v>36594.447777288144</v>
      </c>
      <c r="F20" s="111">
        <v>51162.02171261148</v>
      </c>
      <c r="G20" s="112">
        <v>213449.78999999998</v>
      </c>
      <c r="H20" s="113">
        <v>34</v>
      </c>
      <c r="I20" s="111">
        <v>72572.928599999999</v>
      </c>
      <c r="J20" s="114">
        <v>785670</v>
      </c>
      <c r="K20" s="113">
        <v>19.5</v>
      </c>
      <c r="L20" s="111">
        <v>153205.65</v>
      </c>
      <c r="M20" s="115">
        <v>276940.60031261144</v>
      </c>
      <c r="O20" s="7" t="s">
        <v>25</v>
      </c>
      <c r="P20" s="110">
        <v>792873</v>
      </c>
      <c r="Q20" s="24">
        <v>4475.5799439848797</v>
      </c>
      <c r="R20" s="24">
        <v>6450.1005075076218</v>
      </c>
      <c r="S20" s="111">
        <v>10925.680451492502</v>
      </c>
      <c r="T20" s="112">
        <v>213449.78999999998</v>
      </c>
      <c r="U20" s="113">
        <v>15.15</v>
      </c>
      <c r="V20" s="111">
        <v>32337.643184999997</v>
      </c>
      <c r="W20" s="114">
        <v>785670</v>
      </c>
      <c r="X20" s="113">
        <v>10.050000000000001</v>
      </c>
      <c r="Y20" s="111">
        <v>78959.835000000006</v>
      </c>
      <c r="Z20" s="115">
        <v>122223.1586364925</v>
      </c>
      <c r="AB20" s="7" t="s">
        <v>25</v>
      </c>
      <c r="AC20" s="110">
        <v>792873</v>
      </c>
      <c r="AD20" s="24">
        <v>3510.2587795959844</v>
      </c>
      <c r="AE20" s="24">
        <v>20403.379156401661</v>
      </c>
      <c r="AF20" s="111">
        <v>23913.637935997645</v>
      </c>
      <c r="AG20" s="112">
        <v>213449.78999999998</v>
      </c>
      <c r="AH20" s="113">
        <v>9.64</v>
      </c>
      <c r="AI20" s="111">
        <v>20576.559755999999</v>
      </c>
      <c r="AJ20" s="114">
        <v>785670</v>
      </c>
      <c r="AK20" s="113">
        <v>1.57</v>
      </c>
      <c r="AL20" s="111">
        <v>12335.019000000002</v>
      </c>
      <c r="AM20" s="115">
        <v>56825.216691997644</v>
      </c>
      <c r="AO20" s="7" t="s">
        <v>25</v>
      </c>
      <c r="AP20" s="110">
        <v>792873</v>
      </c>
      <c r="AQ20" s="24">
        <v>2983.7199626565871</v>
      </c>
      <c r="AR20" s="24">
        <v>3334.745840616185</v>
      </c>
      <c r="AS20" s="111">
        <f t="shared" si="0"/>
        <v>6318.4658032727721</v>
      </c>
      <c r="AT20" s="112">
        <v>213449.78999999998</v>
      </c>
      <c r="AU20" s="113">
        <v>2.85</v>
      </c>
      <c r="AV20" s="111">
        <v>6083.319015</v>
      </c>
      <c r="AW20" s="114">
        <v>785670</v>
      </c>
      <c r="AX20" s="113">
        <v>5.0199999999999996</v>
      </c>
      <c r="AY20" s="111">
        <v>39440.633999999998</v>
      </c>
      <c r="AZ20" s="115">
        <v>51842.418818272767</v>
      </c>
      <c r="BB20" s="7" t="s">
        <v>25</v>
      </c>
      <c r="BC20" s="110">
        <v>792873</v>
      </c>
      <c r="BD20" s="24">
        <v>3598.0152490858836</v>
      </c>
      <c r="BE20" s="24">
        <v>6450.1005075076218</v>
      </c>
      <c r="BF20" s="111">
        <v>10048.115756593506</v>
      </c>
      <c r="BG20" s="112">
        <v>213449.78999999998</v>
      </c>
      <c r="BH20" s="113">
        <v>6.34</v>
      </c>
      <c r="BI20" s="111">
        <v>13532.716685999998</v>
      </c>
      <c r="BJ20" s="114">
        <v>785670</v>
      </c>
      <c r="BK20" s="113">
        <v>2.86</v>
      </c>
      <c r="BL20" s="111">
        <v>22470.162</v>
      </c>
      <c r="BM20" s="115">
        <v>46050.99444259351</v>
      </c>
    </row>
    <row r="21" spans="2:65">
      <c r="B21" s="7" t="s">
        <v>26</v>
      </c>
      <c r="C21" s="110">
        <v>667340</v>
      </c>
      <c r="D21" s="24">
        <v>15890.056662984578</v>
      </c>
      <c r="E21" s="24">
        <v>39916.588123280533</v>
      </c>
      <c r="F21" s="111">
        <v>55806.644786265111</v>
      </c>
      <c r="G21" s="112">
        <v>294503.74799999996</v>
      </c>
      <c r="H21" s="113">
        <v>34</v>
      </c>
      <c r="I21" s="111">
        <v>100131.27432</v>
      </c>
      <c r="J21" s="114">
        <v>1129392</v>
      </c>
      <c r="K21" s="113">
        <v>19.5</v>
      </c>
      <c r="L21" s="111">
        <v>220231.44</v>
      </c>
      <c r="M21" s="115">
        <v>376169.35910626512</v>
      </c>
      <c r="O21" s="7" t="s">
        <v>26</v>
      </c>
      <c r="P21" s="110">
        <v>667340</v>
      </c>
      <c r="Q21" s="24">
        <v>4881.884878386827</v>
      </c>
      <c r="R21" s="24">
        <v>7035.6576188516046</v>
      </c>
      <c r="S21" s="111">
        <v>11917.542497238432</v>
      </c>
      <c r="T21" s="112">
        <v>294503.74799999996</v>
      </c>
      <c r="U21" s="113">
        <v>15.15</v>
      </c>
      <c r="V21" s="111">
        <v>44617.31782199999</v>
      </c>
      <c r="W21" s="114">
        <v>1129392</v>
      </c>
      <c r="X21" s="113">
        <v>10.050000000000001</v>
      </c>
      <c r="Y21" s="111">
        <v>113503.89600000001</v>
      </c>
      <c r="Z21" s="115">
        <v>170038.75631923843</v>
      </c>
      <c r="AB21" s="7" t="s">
        <v>26</v>
      </c>
      <c r="AC21" s="110">
        <v>667340</v>
      </c>
      <c r="AD21" s="24">
        <v>3828.9293163818261</v>
      </c>
      <c r="AE21" s="24">
        <v>22255.651651469361</v>
      </c>
      <c r="AF21" s="111">
        <v>26084.580967851187</v>
      </c>
      <c r="AG21" s="112">
        <v>294503.74799999996</v>
      </c>
      <c r="AH21" s="113">
        <v>9.64</v>
      </c>
      <c r="AI21" s="111">
        <v>28390.161307199996</v>
      </c>
      <c r="AJ21" s="114">
        <v>1129392</v>
      </c>
      <c r="AK21" s="113">
        <v>1.57</v>
      </c>
      <c r="AL21" s="111">
        <v>17731.454400000002</v>
      </c>
      <c r="AM21" s="115">
        <v>72206.196675051178</v>
      </c>
      <c r="AO21" s="7" t="s">
        <v>26</v>
      </c>
      <c r="AP21" s="110">
        <v>667340</v>
      </c>
      <c r="AQ21" s="24">
        <v>3254.5899189245524</v>
      </c>
      <c r="AR21" s="24">
        <v>3637.4828505627343</v>
      </c>
      <c r="AS21" s="111">
        <f t="shared" si="0"/>
        <v>6892.0727694872867</v>
      </c>
      <c r="AT21" s="112">
        <v>294503.74799999996</v>
      </c>
      <c r="AU21" s="113">
        <v>2.85</v>
      </c>
      <c r="AV21" s="111">
        <v>8393.3568179999984</v>
      </c>
      <c r="AW21" s="114">
        <v>1129392</v>
      </c>
      <c r="AX21" s="113">
        <v>5.0199999999999996</v>
      </c>
      <c r="AY21" s="111">
        <v>56695.478399999993</v>
      </c>
      <c r="AZ21" s="115">
        <v>71980.90798748727</v>
      </c>
      <c r="BB21" s="7" t="s">
        <v>26</v>
      </c>
      <c r="BC21" s="110">
        <v>667340</v>
      </c>
      <c r="BD21" s="24">
        <v>3924.6525492913706</v>
      </c>
      <c r="BE21" s="24">
        <v>7035.6576188516046</v>
      </c>
      <c r="BF21" s="111">
        <v>10960.310168142976</v>
      </c>
      <c r="BG21" s="112">
        <v>294503.74799999996</v>
      </c>
      <c r="BH21" s="113">
        <v>6.34</v>
      </c>
      <c r="BI21" s="111">
        <v>18671.537623199998</v>
      </c>
      <c r="BJ21" s="114">
        <v>1129392</v>
      </c>
      <c r="BK21" s="113">
        <v>2.86</v>
      </c>
      <c r="BL21" s="111">
        <v>32300.611199999999</v>
      </c>
      <c r="BM21" s="115">
        <v>61932.458991342974</v>
      </c>
    </row>
    <row r="22" spans="2:65">
      <c r="B22" s="7" t="s">
        <v>27</v>
      </c>
      <c r="C22" s="110">
        <v>1589453</v>
      </c>
      <c r="D22" s="24">
        <v>39507.630672141328</v>
      </c>
      <c r="E22" s="24">
        <v>79511.588362776864</v>
      </c>
      <c r="F22" s="111">
        <v>119019.21903491819</v>
      </c>
      <c r="G22" s="112">
        <v>42352.604999999996</v>
      </c>
      <c r="H22" s="113">
        <v>34</v>
      </c>
      <c r="I22" s="111">
        <v>14399.885699999999</v>
      </c>
      <c r="J22" s="114">
        <v>210657</v>
      </c>
      <c r="K22" s="113">
        <v>19.5</v>
      </c>
      <c r="L22" s="111">
        <v>41078.114999999998</v>
      </c>
      <c r="M22" s="115">
        <v>174497.21973491818</v>
      </c>
      <c r="O22" s="7" t="s">
        <v>27</v>
      </c>
      <c r="P22" s="110">
        <v>1589453</v>
      </c>
      <c r="Q22" s="24">
        <v>21639.858006348768</v>
      </c>
      <c r="R22" s="24">
        <v>17867.77266579256</v>
      </c>
      <c r="S22" s="111">
        <v>39507.630672141328</v>
      </c>
      <c r="T22" s="112">
        <v>42352.604999999996</v>
      </c>
      <c r="U22" s="113">
        <v>15.15</v>
      </c>
      <c r="V22" s="111">
        <v>6416.4196574999996</v>
      </c>
      <c r="W22" s="114">
        <v>210657</v>
      </c>
      <c r="X22" s="113">
        <v>10.050000000000001</v>
      </c>
      <c r="Y22" s="111">
        <v>21171.0285</v>
      </c>
      <c r="Z22" s="115">
        <v>67095.078829641338</v>
      </c>
      <c r="AB22" s="7" t="s">
        <v>27</v>
      </c>
      <c r="AC22" s="110">
        <v>1589453</v>
      </c>
      <c r="AD22" s="24">
        <v>10323.601984680146</v>
      </c>
      <c r="AE22" s="24">
        <v>45761.351105168724</v>
      </c>
      <c r="AF22" s="111">
        <v>56084.953089848874</v>
      </c>
      <c r="AG22" s="112">
        <v>42352.604999999996</v>
      </c>
      <c r="AH22" s="113">
        <v>9.64</v>
      </c>
      <c r="AI22" s="111">
        <v>4082.7911219999996</v>
      </c>
      <c r="AJ22" s="114">
        <v>210657</v>
      </c>
      <c r="AK22" s="113">
        <v>1.57</v>
      </c>
      <c r="AL22" s="111">
        <v>3307.3149000000003</v>
      </c>
      <c r="AM22" s="115">
        <v>63475.059111848874</v>
      </c>
      <c r="AO22" s="7" t="s">
        <v>27</v>
      </c>
      <c r="AP22" s="110">
        <v>1589453</v>
      </c>
      <c r="AQ22" s="24">
        <v>2977.9621109654267</v>
      </c>
      <c r="AR22" s="24">
        <v>3474.2891294596652</v>
      </c>
      <c r="AS22" s="111">
        <f t="shared" si="0"/>
        <v>6452.251240425092</v>
      </c>
      <c r="AT22" s="112">
        <v>42352.604999999996</v>
      </c>
      <c r="AU22" s="113">
        <v>2.85</v>
      </c>
      <c r="AV22" s="111">
        <v>1207.0492425</v>
      </c>
      <c r="AW22" s="114">
        <v>210657</v>
      </c>
      <c r="AX22" s="113">
        <v>5.0199999999999996</v>
      </c>
      <c r="AY22" s="111">
        <v>10574.981399999999</v>
      </c>
      <c r="AZ22" s="115">
        <v>18234.28188292509</v>
      </c>
      <c r="BB22" s="7" t="s">
        <v>27</v>
      </c>
      <c r="BC22" s="110">
        <v>1589453</v>
      </c>
      <c r="BD22" s="24">
        <v>4566.2085701469878</v>
      </c>
      <c r="BE22" s="24">
        <v>12507.440866054791</v>
      </c>
      <c r="BF22" s="111">
        <v>17073.649436201777</v>
      </c>
      <c r="BG22" s="112">
        <v>42352.604999999996</v>
      </c>
      <c r="BH22" s="113">
        <v>6.34</v>
      </c>
      <c r="BI22" s="111">
        <v>2685.1551569999997</v>
      </c>
      <c r="BJ22" s="114">
        <v>210657</v>
      </c>
      <c r="BK22" s="113">
        <v>2.86</v>
      </c>
      <c r="BL22" s="111">
        <v>6024.7902000000004</v>
      </c>
      <c r="BM22" s="115">
        <v>25783.594793201777</v>
      </c>
    </row>
    <row r="23" spans="2:65">
      <c r="B23" s="7" t="s">
        <v>28</v>
      </c>
      <c r="C23" s="110">
        <v>257019</v>
      </c>
      <c r="D23" s="24">
        <v>7170.0801428454097</v>
      </c>
      <c r="E23" s="24">
        <v>18011.586864858647</v>
      </c>
      <c r="F23" s="111">
        <v>25181.667007704058</v>
      </c>
      <c r="G23" s="112">
        <v>381084.62400000001</v>
      </c>
      <c r="H23" s="113">
        <v>34</v>
      </c>
      <c r="I23" s="111">
        <v>129568.77216000001</v>
      </c>
      <c r="J23" s="114">
        <v>1846862</v>
      </c>
      <c r="K23" s="113">
        <v>19.5</v>
      </c>
      <c r="L23" s="111">
        <v>360138.09</v>
      </c>
      <c r="M23" s="115">
        <v>514888.52916770405</v>
      </c>
      <c r="O23" s="7" t="s">
        <v>28</v>
      </c>
      <c r="P23" s="110">
        <v>257019</v>
      </c>
      <c r="Q23" s="24">
        <v>2202.8559475006978</v>
      </c>
      <c r="R23" s="24">
        <v>3174.7041596333593</v>
      </c>
      <c r="S23" s="111">
        <v>5377.560107134057</v>
      </c>
      <c r="T23" s="112">
        <v>381084.62400000001</v>
      </c>
      <c r="U23" s="113">
        <v>15.15</v>
      </c>
      <c r="V23" s="111">
        <v>57734.320535999999</v>
      </c>
      <c r="W23" s="114">
        <v>1846862</v>
      </c>
      <c r="X23" s="113">
        <v>10.050000000000001</v>
      </c>
      <c r="Y23" s="111">
        <v>185609.63100000002</v>
      </c>
      <c r="Z23" s="115">
        <v>248721.51164313409</v>
      </c>
      <c r="AB23" s="7" t="s">
        <v>28</v>
      </c>
      <c r="AC23" s="110">
        <v>257019</v>
      </c>
      <c r="AD23" s="24">
        <v>1727.7301549025083</v>
      </c>
      <c r="AE23" s="24">
        <v>10042.43152537083</v>
      </c>
      <c r="AF23" s="111">
        <v>11770.161680273339</v>
      </c>
      <c r="AG23" s="112">
        <v>381084.62400000001</v>
      </c>
      <c r="AH23" s="113">
        <v>9.64</v>
      </c>
      <c r="AI23" s="111">
        <v>36736.557753599998</v>
      </c>
      <c r="AJ23" s="114">
        <v>1846862</v>
      </c>
      <c r="AK23" s="113">
        <v>1.57</v>
      </c>
      <c r="AL23" s="111">
        <v>28995.733400000005</v>
      </c>
      <c r="AM23" s="115">
        <v>77502.452833873336</v>
      </c>
      <c r="AO23" s="7" t="s">
        <v>28</v>
      </c>
      <c r="AP23" s="110">
        <v>257019</v>
      </c>
      <c r="AQ23" s="24">
        <v>1468.5706316671324</v>
      </c>
      <c r="AR23" s="24">
        <v>1641.343647157383</v>
      </c>
      <c r="AS23" s="111">
        <f t="shared" si="0"/>
        <v>3109.9142788245153</v>
      </c>
      <c r="AT23" s="112">
        <v>381084.62400000001</v>
      </c>
      <c r="AU23" s="113">
        <v>2.85</v>
      </c>
      <c r="AV23" s="111">
        <v>10860.911784</v>
      </c>
      <c r="AW23" s="114">
        <v>1846862</v>
      </c>
      <c r="AX23" s="113">
        <v>5.0199999999999996</v>
      </c>
      <c r="AY23" s="111">
        <v>92712.472399999984</v>
      </c>
      <c r="AZ23" s="115">
        <v>106683.2984628245</v>
      </c>
      <c r="BB23" s="7" t="s">
        <v>28</v>
      </c>
      <c r="BC23" s="110">
        <v>257019</v>
      </c>
      <c r="BD23" s="24">
        <v>1770.9234087750706</v>
      </c>
      <c r="BE23" s="24">
        <v>3174.7041596333593</v>
      </c>
      <c r="BF23" s="111">
        <v>4945.6275684084303</v>
      </c>
      <c r="BG23" s="112">
        <v>381084.62400000001</v>
      </c>
      <c r="BH23" s="113">
        <v>6.34</v>
      </c>
      <c r="BI23" s="111">
        <v>24160.7651616</v>
      </c>
      <c r="BJ23" s="114">
        <v>1846862</v>
      </c>
      <c r="BK23" s="113">
        <v>2.86</v>
      </c>
      <c r="BL23" s="111">
        <v>52820.253199999999</v>
      </c>
      <c r="BM23" s="115">
        <v>81926.645930008439</v>
      </c>
    </row>
    <row r="24" spans="2:65">
      <c r="B24" s="7" t="s">
        <v>29</v>
      </c>
      <c r="C24" s="110">
        <v>2472042</v>
      </c>
      <c r="D24" s="24">
        <v>40327.388971807348</v>
      </c>
      <c r="E24" s="24">
        <v>81161.40343321026</v>
      </c>
      <c r="F24" s="111">
        <v>121488.79240501761</v>
      </c>
      <c r="G24" s="112">
        <v>424882.13399999996</v>
      </c>
      <c r="H24" s="113">
        <v>34</v>
      </c>
      <c r="I24" s="111">
        <v>144459.92556</v>
      </c>
      <c r="J24" s="114">
        <v>1102746</v>
      </c>
      <c r="K24" s="113">
        <v>19.5</v>
      </c>
      <c r="L24" s="111">
        <v>215035.47</v>
      </c>
      <c r="M24" s="115">
        <v>480984.18796501763</v>
      </c>
      <c r="O24" s="7" t="s">
        <v>29</v>
      </c>
      <c r="P24" s="110">
        <v>2472042</v>
      </c>
      <c r="Q24" s="24">
        <v>22088.871346366843</v>
      </c>
      <c r="R24" s="24">
        <v>18238.517625440509</v>
      </c>
      <c r="S24" s="111">
        <v>40327.388971807348</v>
      </c>
      <c r="T24" s="112">
        <v>424882.13399999996</v>
      </c>
      <c r="U24" s="113">
        <v>15.15</v>
      </c>
      <c r="V24" s="111">
        <v>64369.643300999989</v>
      </c>
      <c r="W24" s="114">
        <v>1102746</v>
      </c>
      <c r="X24" s="113">
        <v>10.050000000000001</v>
      </c>
      <c r="Y24" s="111">
        <v>110825.97300000001</v>
      </c>
      <c r="Z24" s="115">
        <v>215523.00527280735</v>
      </c>
      <c r="AB24" s="7" t="s">
        <v>29</v>
      </c>
      <c r="AC24" s="110">
        <v>2472042</v>
      </c>
      <c r="AD24" s="24">
        <v>10537.81018358785</v>
      </c>
      <c r="AE24" s="24">
        <v>46710.87014071153</v>
      </c>
      <c r="AF24" s="111">
        <v>57248.680324299377</v>
      </c>
      <c r="AG24" s="112">
        <v>424882.13399999996</v>
      </c>
      <c r="AH24" s="113">
        <v>9.64</v>
      </c>
      <c r="AI24" s="111">
        <v>40958.637717599995</v>
      </c>
      <c r="AJ24" s="114">
        <v>1102746</v>
      </c>
      <c r="AK24" s="113">
        <v>1.57</v>
      </c>
      <c r="AL24" s="111">
        <v>17313.112200000003</v>
      </c>
      <c r="AM24" s="115">
        <v>115520.43024189938</v>
      </c>
      <c r="AO24" s="7" t="s">
        <v>29</v>
      </c>
      <c r="AP24" s="110">
        <v>2472042</v>
      </c>
      <c r="AQ24" s="24">
        <v>3039.752937573418</v>
      </c>
      <c r="AR24" s="24">
        <v>3546.3784271689888</v>
      </c>
      <c r="AS24" s="111">
        <f t="shared" si="0"/>
        <v>6586.1313647424067</v>
      </c>
      <c r="AT24" s="112">
        <v>424882.13399999996</v>
      </c>
      <c r="AU24" s="113">
        <v>2.85</v>
      </c>
      <c r="AV24" s="111">
        <v>12109.140819</v>
      </c>
      <c r="AW24" s="114">
        <v>1102746</v>
      </c>
      <c r="AX24" s="113">
        <v>5.0199999999999996</v>
      </c>
      <c r="AY24" s="111">
        <v>55357.849199999997</v>
      </c>
      <c r="AZ24" s="115">
        <v>74053.1213837424</v>
      </c>
      <c r="BB24" s="7" t="s">
        <v>29</v>
      </c>
      <c r="BC24" s="110">
        <v>2472042</v>
      </c>
      <c r="BD24" s="24">
        <v>4660.9545042792415</v>
      </c>
      <c r="BE24" s="24">
        <v>12766.962337808354</v>
      </c>
      <c r="BF24" s="111">
        <v>17427.916842087594</v>
      </c>
      <c r="BG24" s="112">
        <v>424882.13399999996</v>
      </c>
      <c r="BH24" s="113">
        <v>6.34</v>
      </c>
      <c r="BI24" s="111">
        <v>26937.527295599997</v>
      </c>
      <c r="BJ24" s="114">
        <v>1102746</v>
      </c>
      <c r="BK24" s="113">
        <v>2.86</v>
      </c>
      <c r="BL24" s="111">
        <v>31538.535599999999</v>
      </c>
      <c r="BM24" s="115">
        <v>75903.979737687594</v>
      </c>
    </row>
    <row r="25" spans="2:65">
      <c r="B25" s="7" t="s">
        <v>30</v>
      </c>
      <c r="C25" s="110">
        <v>2418464</v>
      </c>
      <c r="D25" s="24">
        <v>58273.924944431426</v>
      </c>
      <c r="E25" s="24">
        <v>154114.37383102774</v>
      </c>
      <c r="F25" s="111">
        <v>212388.29877545917</v>
      </c>
      <c r="G25" s="112">
        <v>474627.73199999996</v>
      </c>
      <c r="H25" s="113">
        <v>34</v>
      </c>
      <c r="I25" s="111">
        <v>161373.42887999999</v>
      </c>
      <c r="J25" s="114">
        <v>2495273</v>
      </c>
      <c r="K25" s="113">
        <v>19.5</v>
      </c>
      <c r="L25" s="111">
        <v>486578.23500000004</v>
      </c>
      <c r="M25" s="115">
        <v>860339.9626554593</v>
      </c>
      <c r="O25" s="7" t="s">
        <v>30</v>
      </c>
      <c r="P25" s="110">
        <v>2418464</v>
      </c>
      <c r="Q25" s="24">
        <v>13560.598886440017</v>
      </c>
      <c r="R25" s="24">
        <v>19974.395657053537</v>
      </c>
      <c r="S25" s="111">
        <v>33534.994543493551</v>
      </c>
      <c r="T25" s="112">
        <v>474627.73199999996</v>
      </c>
      <c r="U25" s="113">
        <v>15.15</v>
      </c>
      <c r="V25" s="111">
        <v>71906.101397999999</v>
      </c>
      <c r="W25" s="114">
        <v>2495273</v>
      </c>
      <c r="X25" s="113">
        <v>10.050000000000001</v>
      </c>
      <c r="Y25" s="111">
        <v>250774.93650000001</v>
      </c>
      <c r="Z25" s="115">
        <v>356216.03244149359</v>
      </c>
      <c r="AB25" s="7" t="s">
        <v>30</v>
      </c>
      <c r="AC25" s="110">
        <v>2418464</v>
      </c>
      <c r="AD25" s="24">
        <v>23089.668374208675</v>
      </c>
      <c r="AE25" s="24">
        <v>92908.427505744432</v>
      </c>
      <c r="AF25" s="111">
        <v>115998.09587995311</v>
      </c>
      <c r="AG25" s="112">
        <v>474627.73199999996</v>
      </c>
      <c r="AH25" s="113">
        <v>9.64</v>
      </c>
      <c r="AI25" s="111">
        <v>45754.113364799996</v>
      </c>
      <c r="AJ25" s="114">
        <v>2495273</v>
      </c>
      <c r="AK25" s="113">
        <v>1.57</v>
      </c>
      <c r="AL25" s="111">
        <v>39175.786100000005</v>
      </c>
      <c r="AM25" s="115">
        <v>200927.99534475312</v>
      </c>
      <c r="AO25" s="7" t="s">
        <v>30</v>
      </c>
      <c r="AP25" s="110">
        <v>2418464</v>
      </c>
      <c r="AQ25" s="24">
        <v>4031.5293986713559</v>
      </c>
      <c r="AR25" s="24">
        <v>9529.0694877686601</v>
      </c>
      <c r="AS25" s="111">
        <f t="shared" si="0"/>
        <v>13560.598886440017</v>
      </c>
      <c r="AT25" s="112">
        <v>474627.73199999996</v>
      </c>
      <c r="AU25" s="113">
        <v>2.85</v>
      </c>
      <c r="AV25" s="111">
        <v>13526.890362</v>
      </c>
      <c r="AW25" s="114">
        <v>2495273</v>
      </c>
      <c r="AX25" s="113">
        <v>5.0199999999999996</v>
      </c>
      <c r="AY25" s="111">
        <v>125262.70459999998</v>
      </c>
      <c r="AZ25" s="115">
        <v>152350.19384844002</v>
      </c>
      <c r="BB25" s="7" t="s">
        <v>30</v>
      </c>
      <c r="BC25" s="110">
        <v>2418464</v>
      </c>
      <c r="BD25" s="24">
        <v>17225.625612504886</v>
      </c>
      <c r="BE25" s="24">
        <v>31702.48118046112</v>
      </c>
      <c r="BF25" s="111">
        <v>48928.106792966006</v>
      </c>
      <c r="BG25" s="112">
        <v>474627.73199999996</v>
      </c>
      <c r="BH25" s="113">
        <v>6.34</v>
      </c>
      <c r="BI25" s="111">
        <v>30091.398208799998</v>
      </c>
      <c r="BJ25" s="114">
        <v>2495273</v>
      </c>
      <c r="BK25" s="113">
        <v>2.86</v>
      </c>
      <c r="BL25" s="111">
        <v>71364.807799999995</v>
      </c>
      <c r="BM25" s="115">
        <v>150384.31280176598</v>
      </c>
    </row>
    <row r="26" spans="2:65">
      <c r="B26" s="7" t="s">
        <v>31</v>
      </c>
      <c r="C26" s="110">
        <v>2449552</v>
      </c>
      <c r="D26" s="24">
        <v>44271.563182577236</v>
      </c>
      <c r="E26" s="24">
        <v>117082.97055518068</v>
      </c>
      <c r="F26" s="111">
        <v>161354.53373775791</v>
      </c>
      <c r="G26" s="112">
        <v>288319.22099999996</v>
      </c>
      <c r="H26" s="113">
        <v>34</v>
      </c>
      <c r="I26" s="111">
        <v>98028.535139999993</v>
      </c>
      <c r="J26" s="114">
        <v>944434</v>
      </c>
      <c r="K26" s="113">
        <v>19.5</v>
      </c>
      <c r="L26" s="111">
        <v>184164.63</v>
      </c>
      <c r="M26" s="115">
        <v>443547.69887775788</v>
      </c>
      <c r="O26" s="7" t="s">
        <v>31</v>
      </c>
      <c r="P26" s="110">
        <v>2449552</v>
      </c>
      <c r="Q26" s="24">
        <v>10302.187658838731</v>
      </c>
      <c r="R26" s="24">
        <v>15174.843983965155</v>
      </c>
      <c r="S26" s="111">
        <v>25477.031642803886</v>
      </c>
      <c r="T26" s="112">
        <v>288319.22099999996</v>
      </c>
      <c r="U26" s="113">
        <v>15.15</v>
      </c>
      <c r="V26" s="111">
        <v>43680.361981499991</v>
      </c>
      <c r="W26" s="114">
        <v>944434</v>
      </c>
      <c r="X26" s="113">
        <v>10.050000000000001</v>
      </c>
      <c r="Y26" s="111">
        <v>94915.617000000013</v>
      </c>
      <c r="Z26" s="115">
        <v>164073.01062430389</v>
      </c>
      <c r="AB26" s="7" t="s">
        <v>31</v>
      </c>
      <c r="AC26" s="110">
        <v>2449552</v>
      </c>
      <c r="AD26" s="24">
        <v>17541.56277045513</v>
      </c>
      <c r="AE26" s="24">
        <v>70583.907338259945</v>
      </c>
      <c r="AF26" s="111">
        <v>88125.470108715075</v>
      </c>
      <c r="AG26" s="112">
        <v>288319.22099999996</v>
      </c>
      <c r="AH26" s="113">
        <v>9.64</v>
      </c>
      <c r="AI26" s="111">
        <v>27793.972904399998</v>
      </c>
      <c r="AJ26" s="114">
        <v>944434</v>
      </c>
      <c r="AK26" s="113">
        <v>1.57</v>
      </c>
      <c r="AL26" s="111">
        <v>14827.613800000003</v>
      </c>
      <c r="AM26" s="115">
        <v>130747.05681311508</v>
      </c>
      <c r="AO26" s="7" t="s">
        <v>31</v>
      </c>
      <c r="AP26" s="110">
        <v>2449552</v>
      </c>
      <c r="AQ26" s="24">
        <v>3062.8125472223246</v>
      </c>
      <c r="AR26" s="24">
        <v>7239.3751116164058</v>
      </c>
      <c r="AS26" s="111">
        <f t="shared" si="0"/>
        <v>10302.187658838731</v>
      </c>
      <c r="AT26" s="112">
        <v>288319.22099999996</v>
      </c>
      <c r="AU26" s="113">
        <v>2.85</v>
      </c>
      <c r="AV26" s="111">
        <v>8217.097798499999</v>
      </c>
      <c r="AW26" s="114">
        <v>944434</v>
      </c>
      <c r="AX26" s="113">
        <v>5.0199999999999996</v>
      </c>
      <c r="AY26" s="111">
        <v>47410.586799999997</v>
      </c>
      <c r="AZ26" s="115">
        <v>65929.87225733872</v>
      </c>
      <c r="BB26" s="7" t="s">
        <v>31</v>
      </c>
      <c r="BC26" s="110">
        <v>2449552</v>
      </c>
      <c r="BD26" s="24">
        <v>13086.562701768118</v>
      </c>
      <c r="BE26" s="24">
        <v>24084.844121339192</v>
      </c>
      <c r="BF26" s="111">
        <v>37171.406823107311</v>
      </c>
      <c r="BG26" s="112">
        <v>288319.22099999996</v>
      </c>
      <c r="BH26" s="113">
        <v>6.34</v>
      </c>
      <c r="BI26" s="111">
        <v>18279.438611399997</v>
      </c>
      <c r="BJ26" s="114">
        <v>944434</v>
      </c>
      <c r="BK26" s="113">
        <v>2.86</v>
      </c>
      <c r="BL26" s="111">
        <v>27010.812399999999</v>
      </c>
      <c r="BM26" s="115">
        <v>82461.657834507307</v>
      </c>
    </row>
    <row r="27" spans="2:65">
      <c r="B27" s="7" t="s">
        <v>32</v>
      </c>
      <c r="C27" s="110">
        <v>1848702</v>
      </c>
      <c r="D27" s="24">
        <v>41782.419906757837</v>
      </c>
      <c r="E27" s="24">
        <v>104959.45241637362</v>
      </c>
      <c r="F27" s="111">
        <v>146741.87232313145</v>
      </c>
      <c r="G27" s="112">
        <v>102594.51</v>
      </c>
      <c r="H27" s="113">
        <v>34</v>
      </c>
      <c r="I27" s="111">
        <v>34882.133399999999</v>
      </c>
      <c r="J27" s="114">
        <v>497669</v>
      </c>
      <c r="K27" s="113">
        <v>19.5</v>
      </c>
      <c r="L27" s="111">
        <v>97045.455000000002</v>
      </c>
      <c r="M27" s="115">
        <v>278669.46072313143</v>
      </c>
      <c r="O27" s="7" t="s">
        <v>32</v>
      </c>
      <c r="P27" s="110">
        <v>1848702</v>
      </c>
      <c r="Q27" s="24">
        <v>12836.767561714754</v>
      </c>
      <c r="R27" s="24">
        <v>18500.047368353622</v>
      </c>
      <c r="S27" s="111">
        <v>31336.814930068376</v>
      </c>
      <c r="T27" s="112">
        <v>102594.51</v>
      </c>
      <c r="U27" s="113">
        <v>15.15</v>
      </c>
      <c r="V27" s="111">
        <v>15543.068264999998</v>
      </c>
      <c r="W27" s="114">
        <v>497669</v>
      </c>
      <c r="X27" s="113">
        <v>10.050000000000001</v>
      </c>
      <c r="Y27" s="111">
        <v>50015.734500000006</v>
      </c>
      <c r="Z27" s="115">
        <v>96895.617695068388</v>
      </c>
      <c r="AB27" s="7" t="s">
        <v>32</v>
      </c>
      <c r="AC27" s="110">
        <v>1848702</v>
      </c>
      <c r="AD27" s="24">
        <v>10068.052989580203</v>
      </c>
      <c r="AE27" s="24">
        <v>58520.558001934915</v>
      </c>
      <c r="AF27" s="111">
        <v>68588.610991515117</v>
      </c>
      <c r="AG27" s="112">
        <v>102594.51</v>
      </c>
      <c r="AH27" s="113">
        <v>9.64</v>
      </c>
      <c r="AI27" s="111">
        <v>9890.1107639999991</v>
      </c>
      <c r="AJ27" s="114">
        <v>497669</v>
      </c>
      <c r="AK27" s="113">
        <v>1.57</v>
      </c>
      <c r="AL27" s="111">
        <v>7813.4033000000009</v>
      </c>
      <c r="AM27" s="115">
        <v>86292.12505551512</v>
      </c>
      <c r="AO27" s="7" t="s">
        <v>32</v>
      </c>
      <c r="AP27" s="110">
        <v>1848702</v>
      </c>
      <c r="AQ27" s="24">
        <v>8557.8450411431713</v>
      </c>
      <c r="AR27" s="24">
        <v>9564.6503401011905</v>
      </c>
      <c r="AS27" s="111">
        <f t="shared" si="0"/>
        <v>18122.495381244364</v>
      </c>
      <c r="AT27" s="112">
        <v>102594.51</v>
      </c>
      <c r="AU27" s="113">
        <v>2.85</v>
      </c>
      <c r="AV27" s="111">
        <v>2923.9435349999999</v>
      </c>
      <c r="AW27" s="114">
        <v>497669</v>
      </c>
      <c r="AX27" s="113">
        <v>5.0199999999999996</v>
      </c>
      <c r="AY27" s="111">
        <v>24982.983799999998</v>
      </c>
      <c r="AZ27" s="115">
        <v>46029.422716244357</v>
      </c>
      <c r="BB27" s="7" t="s">
        <v>32</v>
      </c>
      <c r="BC27" s="110">
        <v>1848702</v>
      </c>
      <c r="BD27" s="24">
        <v>10319.754314319704</v>
      </c>
      <c r="BE27" s="24">
        <v>18500.047368353622</v>
      </c>
      <c r="BF27" s="111">
        <v>28819.801682673326</v>
      </c>
      <c r="BG27" s="112">
        <v>102594.51</v>
      </c>
      <c r="BH27" s="113">
        <v>6.34</v>
      </c>
      <c r="BI27" s="111">
        <v>6504.4919339999997</v>
      </c>
      <c r="BJ27" s="114">
        <v>497669</v>
      </c>
      <c r="BK27" s="113">
        <v>2.86</v>
      </c>
      <c r="BL27" s="111">
        <v>14233.3334</v>
      </c>
      <c r="BM27" s="115">
        <v>49557.62701667333</v>
      </c>
    </row>
    <row r="28" spans="2:65">
      <c r="B28" s="7" t="s">
        <v>33</v>
      </c>
      <c r="C28" s="110">
        <v>731891</v>
      </c>
      <c r="D28" s="24">
        <v>20133.143167520484</v>
      </c>
      <c r="E28" s="24">
        <v>53245.199383285304</v>
      </c>
      <c r="F28" s="111">
        <v>73378.342550805784</v>
      </c>
      <c r="G28" s="112">
        <v>223353.53999999998</v>
      </c>
      <c r="H28" s="113">
        <v>34</v>
      </c>
      <c r="I28" s="111">
        <v>75940.203599999993</v>
      </c>
      <c r="J28" s="114">
        <v>956377</v>
      </c>
      <c r="K28" s="113">
        <v>19.5</v>
      </c>
      <c r="L28" s="111">
        <v>186493.51500000001</v>
      </c>
      <c r="M28" s="115">
        <v>335812.06115080579</v>
      </c>
      <c r="O28" s="7" t="s">
        <v>33</v>
      </c>
      <c r="P28" s="110">
        <v>731891</v>
      </c>
      <c r="Q28" s="24">
        <v>4685.071051561371</v>
      </c>
      <c r="R28" s="24">
        <v>6900.9830354079659</v>
      </c>
      <c r="S28" s="111">
        <v>11586.054086969336</v>
      </c>
      <c r="T28" s="112">
        <v>223353.53999999998</v>
      </c>
      <c r="U28" s="113">
        <v>15.15</v>
      </c>
      <c r="V28" s="111">
        <v>33838.061309999997</v>
      </c>
      <c r="W28" s="114">
        <v>956377</v>
      </c>
      <c r="X28" s="113">
        <v>10.050000000000001</v>
      </c>
      <c r="Y28" s="111">
        <v>96115.888500000001</v>
      </c>
      <c r="Z28" s="115">
        <v>141540.00389696934</v>
      </c>
      <c r="AB28" s="7" t="s">
        <v>33</v>
      </c>
      <c r="AC28" s="110">
        <v>731891</v>
      </c>
      <c r="AD28" s="24">
        <v>7977.2831418477399</v>
      </c>
      <c r="AE28" s="24">
        <v>32099.067880292099</v>
      </c>
      <c r="AF28" s="111">
        <v>40076.351022139839</v>
      </c>
      <c r="AG28" s="112">
        <v>223353.53999999998</v>
      </c>
      <c r="AH28" s="113">
        <v>9.64</v>
      </c>
      <c r="AI28" s="111">
        <v>21531.281255999998</v>
      </c>
      <c r="AJ28" s="114">
        <v>956377</v>
      </c>
      <c r="AK28" s="113">
        <v>1.57</v>
      </c>
      <c r="AL28" s="111">
        <v>15015.118900000001</v>
      </c>
      <c r="AM28" s="115">
        <v>76622.751178139835</v>
      </c>
      <c r="AO28" s="7" t="s">
        <v>33</v>
      </c>
      <c r="AP28" s="110">
        <v>731891</v>
      </c>
      <c r="AQ28" s="24">
        <v>1392.8589612750025</v>
      </c>
      <c r="AR28" s="24">
        <v>3292.2120902863689</v>
      </c>
      <c r="AS28" s="111">
        <f t="shared" si="0"/>
        <v>4685.0710515613719</v>
      </c>
      <c r="AT28" s="112">
        <v>223353.53999999998</v>
      </c>
      <c r="AU28" s="113">
        <v>2.85</v>
      </c>
      <c r="AV28" s="111">
        <v>6365.5758900000001</v>
      </c>
      <c r="AW28" s="114">
        <v>956377</v>
      </c>
      <c r="AX28" s="113">
        <v>5.0199999999999996</v>
      </c>
      <c r="AY28" s="111">
        <v>48010.125399999997</v>
      </c>
      <c r="AZ28" s="115">
        <v>59060.772341561373</v>
      </c>
      <c r="BB28" s="7" t="s">
        <v>33</v>
      </c>
      <c r="BC28" s="110">
        <v>731891</v>
      </c>
      <c r="BD28" s="24">
        <v>5951.3064709022819</v>
      </c>
      <c r="BE28" s="24">
        <v>10952.936377298884</v>
      </c>
      <c r="BF28" s="111">
        <v>16904.242848201167</v>
      </c>
      <c r="BG28" s="112">
        <v>223353.53999999998</v>
      </c>
      <c r="BH28" s="113">
        <v>6.34</v>
      </c>
      <c r="BI28" s="111">
        <v>14160.614435999998</v>
      </c>
      <c r="BJ28" s="114">
        <v>956377</v>
      </c>
      <c r="BK28" s="113">
        <v>2.86</v>
      </c>
      <c r="BL28" s="111">
        <v>27352.3822</v>
      </c>
      <c r="BM28" s="115">
        <v>58417.239484201164</v>
      </c>
    </row>
    <row r="29" spans="2:65">
      <c r="B29" s="7" t="s">
        <v>34</v>
      </c>
      <c r="C29" s="110">
        <v>1721987</v>
      </c>
      <c r="D29" s="24">
        <v>19924.996026317513</v>
      </c>
      <c r="E29" s="24">
        <v>64384.502085040906</v>
      </c>
      <c r="F29" s="111">
        <v>84309.498111358422</v>
      </c>
      <c r="G29" s="112">
        <v>70058.918999999994</v>
      </c>
      <c r="H29" s="113">
        <v>34</v>
      </c>
      <c r="I29" s="111">
        <v>23820.032459999999</v>
      </c>
      <c r="J29" s="114">
        <v>268104</v>
      </c>
      <c r="K29" s="113">
        <v>19.5</v>
      </c>
      <c r="L29" s="111">
        <v>52280.28</v>
      </c>
      <c r="M29" s="115">
        <v>160409.81057135842</v>
      </c>
      <c r="O29" s="7" t="s">
        <v>34</v>
      </c>
      <c r="P29" s="110">
        <v>1721987</v>
      </c>
      <c r="Q29" s="24">
        <v>5947.7600078559735</v>
      </c>
      <c r="R29" s="24">
        <v>24906.245032896892</v>
      </c>
      <c r="S29" s="111">
        <v>30854.005040752865</v>
      </c>
      <c r="T29" s="112">
        <v>70058.918999999994</v>
      </c>
      <c r="U29" s="113">
        <v>15.15</v>
      </c>
      <c r="V29" s="111">
        <v>10613.926228499999</v>
      </c>
      <c r="W29" s="114">
        <v>268104</v>
      </c>
      <c r="X29" s="113">
        <v>10.050000000000001</v>
      </c>
      <c r="Y29" s="111">
        <v>26944.452000000001</v>
      </c>
      <c r="Z29" s="115">
        <v>68412.383269252867</v>
      </c>
      <c r="AB29" s="7" t="s">
        <v>34</v>
      </c>
      <c r="AC29" s="110">
        <v>1721987</v>
      </c>
      <c r="AD29" s="24">
        <v>5501.6780072667761</v>
      </c>
      <c r="AE29" s="24">
        <v>12267.255016202947</v>
      </c>
      <c r="AF29" s="111">
        <v>17768.933023469723</v>
      </c>
      <c r="AG29" s="112">
        <v>70058.918999999994</v>
      </c>
      <c r="AH29" s="113">
        <v>9.64</v>
      </c>
      <c r="AI29" s="111">
        <v>6753.6797915999996</v>
      </c>
      <c r="AJ29" s="114">
        <v>268104</v>
      </c>
      <c r="AK29" s="113">
        <v>1.57</v>
      </c>
      <c r="AL29" s="111">
        <v>4209.2328000000007</v>
      </c>
      <c r="AM29" s="115">
        <v>28731.845615069724</v>
      </c>
      <c r="AO29" s="7" t="s">
        <v>34</v>
      </c>
      <c r="AP29" s="110">
        <v>1721987</v>
      </c>
      <c r="AQ29" s="24">
        <v>743.47000098199669</v>
      </c>
      <c r="AR29" s="24">
        <v>2081.7160027495902</v>
      </c>
      <c r="AS29" s="111">
        <f t="shared" si="0"/>
        <v>2825.1860037315869</v>
      </c>
      <c r="AT29" s="112">
        <v>70058.918999999994</v>
      </c>
      <c r="AU29" s="113">
        <v>2.85</v>
      </c>
      <c r="AV29" s="111">
        <v>1996.6791914999999</v>
      </c>
      <c r="AW29" s="114">
        <v>268104</v>
      </c>
      <c r="AX29" s="113">
        <v>5.0199999999999996</v>
      </c>
      <c r="AY29" s="111">
        <v>13458.820799999998</v>
      </c>
      <c r="AZ29" s="115">
        <v>18280.685995231586</v>
      </c>
      <c r="BB29" s="7" t="s">
        <v>34</v>
      </c>
      <c r="BC29" s="110">
        <v>1721987</v>
      </c>
      <c r="BD29" s="24">
        <v>7732.0880102127667</v>
      </c>
      <c r="BE29" s="24">
        <v>25129.286033191485</v>
      </c>
      <c r="BF29" s="111">
        <v>32861.374043404256</v>
      </c>
      <c r="BG29" s="112">
        <v>70058.918999999994</v>
      </c>
      <c r="BH29" s="113">
        <v>6.34</v>
      </c>
      <c r="BI29" s="111">
        <v>4441.7354645999994</v>
      </c>
      <c r="BJ29" s="114">
        <v>268104</v>
      </c>
      <c r="BK29" s="113">
        <v>2.86</v>
      </c>
      <c r="BL29" s="111">
        <v>7667.7744000000002</v>
      </c>
      <c r="BM29" s="115">
        <v>44970.88390800426</v>
      </c>
    </row>
    <row r="30" spans="2:65">
      <c r="B30" s="7" t="s">
        <v>35</v>
      </c>
      <c r="C30" s="110">
        <v>304887</v>
      </c>
      <c r="D30" s="24">
        <v>8429.3690231884066</v>
      </c>
      <c r="E30" s="24">
        <v>22292.765246859901</v>
      </c>
      <c r="F30" s="111">
        <v>30722.134270048307</v>
      </c>
      <c r="G30" s="112">
        <v>71893.718999999997</v>
      </c>
      <c r="H30" s="113">
        <v>34</v>
      </c>
      <c r="I30" s="111">
        <v>24443.864460000001</v>
      </c>
      <c r="J30" s="114">
        <v>471795</v>
      </c>
      <c r="K30" s="113">
        <v>19.5</v>
      </c>
      <c r="L30" s="111">
        <v>92000.025000000009</v>
      </c>
      <c r="M30" s="115">
        <v>147166.02373004833</v>
      </c>
      <c r="O30" s="7" t="s">
        <v>35</v>
      </c>
      <c r="P30" s="110">
        <v>304887</v>
      </c>
      <c r="Q30" s="24">
        <v>1961.5512821256038</v>
      </c>
      <c r="R30" s="24">
        <v>2889.3120236714976</v>
      </c>
      <c r="S30" s="111">
        <v>4850.8633057971019</v>
      </c>
      <c r="T30" s="112">
        <v>71893.718999999997</v>
      </c>
      <c r="U30" s="113">
        <v>15.15</v>
      </c>
      <c r="V30" s="111">
        <v>10891.898428499999</v>
      </c>
      <c r="W30" s="114">
        <v>471795</v>
      </c>
      <c r="X30" s="113">
        <v>10.050000000000001</v>
      </c>
      <c r="Y30" s="111">
        <v>47415.397500000006</v>
      </c>
      <c r="Z30" s="115">
        <v>63158.159234297105</v>
      </c>
      <c r="AB30" s="7" t="s">
        <v>35</v>
      </c>
      <c r="AC30" s="110">
        <v>304887</v>
      </c>
      <c r="AD30" s="24">
        <v>3339.9386695652179</v>
      </c>
      <c r="AE30" s="24">
        <v>13439.277027536233</v>
      </c>
      <c r="AF30" s="111">
        <v>16779.215697101452</v>
      </c>
      <c r="AG30" s="112">
        <v>71893.718999999997</v>
      </c>
      <c r="AH30" s="113">
        <v>9.64</v>
      </c>
      <c r="AI30" s="111">
        <v>6930.5545115999994</v>
      </c>
      <c r="AJ30" s="114">
        <v>471795</v>
      </c>
      <c r="AK30" s="113">
        <v>1.57</v>
      </c>
      <c r="AL30" s="111">
        <v>7407.1815000000006</v>
      </c>
      <c r="AM30" s="115">
        <v>31116.951708701454</v>
      </c>
      <c r="AO30" s="7" t="s">
        <v>35</v>
      </c>
      <c r="AP30" s="110">
        <v>304887</v>
      </c>
      <c r="AQ30" s="24">
        <v>583.16389468599039</v>
      </c>
      <c r="AR30" s="24">
        <v>1378.3873874396138</v>
      </c>
      <c r="AS30" s="111">
        <f t="shared" si="0"/>
        <v>1961.5512821256043</v>
      </c>
      <c r="AT30" s="112">
        <v>71893.718999999997</v>
      </c>
      <c r="AU30" s="113">
        <v>2.85</v>
      </c>
      <c r="AV30" s="111">
        <v>2048.9709914999999</v>
      </c>
      <c r="AW30" s="114">
        <v>471795</v>
      </c>
      <c r="AX30" s="113">
        <v>5.0199999999999996</v>
      </c>
      <c r="AY30" s="111">
        <v>23684.108999999997</v>
      </c>
      <c r="AZ30" s="115">
        <v>27694.6312736256</v>
      </c>
      <c r="BB30" s="7" t="s">
        <v>35</v>
      </c>
      <c r="BC30" s="110">
        <v>304887</v>
      </c>
      <c r="BD30" s="24">
        <v>2491.7002772946862</v>
      </c>
      <c r="BE30" s="24">
        <v>4585.7888082125619</v>
      </c>
      <c r="BF30" s="111">
        <v>7077.4890855072481</v>
      </c>
      <c r="BG30" s="112">
        <v>71893.718999999997</v>
      </c>
      <c r="BH30" s="113">
        <v>6.34</v>
      </c>
      <c r="BI30" s="111">
        <v>4558.0617845999996</v>
      </c>
      <c r="BJ30" s="114">
        <v>471795</v>
      </c>
      <c r="BK30" s="113">
        <v>2.86</v>
      </c>
      <c r="BL30" s="111">
        <v>13493.337</v>
      </c>
      <c r="BM30" s="115">
        <v>25128.887870107246</v>
      </c>
    </row>
    <row r="31" spans="2:65">
      <c r="B31" s="7" t="s">
        <v>36</v>
      </c>
      <c r="C31" s="110">
        <v>432320</v>
      </c>
      <c r="D31" s="24">
        <v>6334.4361846075662</v>
      </c>
      <c r="E31" s="24">
        <v>20468.737820411017</v>
      </c>
      <c r="F31" s="111">
        <v>26803.174005018584</v>
      </c>
      <c r="G31" s="112">
        <v>190159.08899999998</v>
      </c>
      <c r="H31" s="113">
        <v>34</v>
      </c>
      <c r="I31" s="111">
        <v>64654.090259999997</v>
      </c>
      <c r="J31" s="114">
        <v>676036</v>
      </c>
      <c r="K31" s="113">
        <v>19.5</v>
      </c>
      <c r="L31" s="111">
        <v>131827.02000000002</v>
      </c>
      <c r="M31" s="115">
        <v>223284.28426501859</v>
      </c>
      <c r="O31" s="7" t="s">
        <v>36</v>
      </c>
      <c r="P31" s="110">
        <v>432320</v>
      </c>
      <c r="Q31" s="24">
        <v>1890.8764730171843</v>
      </c>
      <c r="R31" s="24">
        <v>7918.0452307594578</v>
      </c>
      <c r="S31" s="111">
        <v>9808.921703776643</v>
      </c>
      <c r="T31" s="112">
        <v>190159.08899999998</v>
      </c>
      <c r="U31" s="113">
        <v>15.15</v>
      </c>
      <c r="V31" s="111">
        <v>28809.101983499997</v>
      </c>
      <c r="W31" s="114">
        <v>676036</v>
      </c>
      <c r="X31" s="113">
        <v>10.050000000000001</v>
      </c>
      <c r="Y31" s="111">
        <v>67941.618000000002</v>
      </c>
      <c r="Z31" s="115">
        <v>106559.64168727664</v>
      </c>
      <c r="AB31" s="7" t="s">
        <v>36</v>
      </c>
      <c r="AC31" s="110">
        <v>432320</v>
      </c>
      <c r="AD31" s="24">
        <v>1749.0607375408954</v>
      </c>
      <c r="AE31" s="24">
        <v>3899.9327255979424</v>
      </c>
      <c r="AF31" s="111">
        <v>5648.9934631388378</v>
      </c>
      <c r="AG31" s="112">
        <v>190159.08899999998</v>
      </c>
      <c r="AH31" s="113">
        <v>9.64</v>
      </c>
      <c r="AI31" s="111">
        <v>18331.336179599999</v>
      </c>
      <c r="AJ31" s="114">
        <v>676036</v>
      </c>
      <c r="AK31" s="113">
        <v>1.57</v>
      </c>
      <c r="AL31" s="111">
        <v>10613.765200000002</v>
      </c>
      <c r="AM31" s="115">
        <v>34594.094842738836</v>
      </c>
      <c r="AO31" s="7" t="s">
        <v>36</v>
      </c>
      <c r="AP31" s="110">
        <v>432320</v>
      </c>
      <c r="AQ31" s="24">
        <v>236.35955912714803</v>
      </c>
      <c r="AR31" s="24">
        <v>661.80676555601417</v>
      </c>
      <c r="AS31" s="111">
        <f t="shared" si="0"/>
        <v>898.1663246831622</v>
      </c>
      <c r="AT31" s="112">
        <v>190159.08899999998</v>
      </c>
      <c r="AU31" s="113">
        <v>2.85</v>
      </c>
      <c r="AV31" s="111">
        <v>5419.5340364999993</v>
      </c>
      <c r="AW31" s="114">
        <v>676036</v>
      </c>
      <c r="AX31" s="113">
        <v>5.0199999999999996</v>
      </c>
      <c r="AY31" s="111">
        <v>33937.007199999993</v>
      </c>
      <c r="AZ31" s="115">
        <v>40254.707561183153</v>
      </c>
      <c r="BB31" s="7" t="s">
        <v>36</v>
      </c>
      <c r="BC31" s="110">
        <v>432320</v>
      </c>
      <c r="BD31" s="24">
        <v>2458.1394149223393</v>
      </c>
      <c r="BE31" s="24">
        <v>7988.9530984976</v>
      </c>
      <c r="BF31" s="111">
        <v>10447.092513419939</v>
      </c>
      <c r="BG31" s="112">
        <v>190159.08899999998</v>
      </c>
      <c r="BH31" s="113">
        <v>6.34</v>
      </c>
      <c r="BI31" s="111">
        <v>12056.086242599999</v>
      </c>
      <c r="BJ31" s="114">
        <v>676036</v>
      </c>
      <c r="BK31" s="113">
        <v>2.86</v>
      </c>
      <c r="BL31" s="111">
        <v>19334.6296</v>
      </c>
      <c r="BM31" s="115">
        <v>41837.808356019937</v>
      </c>
    </row>
    <row r="32" spans="2:65">
      <c r="B32" s="7" t="s">
        <v>37</v>
      </c>
      <c r="C32" s="110">
        <v>1141708</v>
      </c>
      <c r="D32" s="24">
        <v>40104.274324943945</v>
      </c>
      <c r="E32" s="24">
        <v>80712.371191658545</v>
      </c>
      <c r="F32" s="111">
        <v>120816.6455166025</v>
      </c>
      <c r="G32" s="112">
        <v>56230.781999999999</v>
      </c>
      <c r="H32" s="113">
        <v>34</v>
      </c>
      <c r="I32" s="111">
        <v>19118.46588</v>
      </c>
      <c r="J32" s="114">
        <v>183201</v>
      </c>
      <c r="K32" s="113">
        <v>19.5</v>
      </c>
      <c r="L32" s="111">
        <v>35724.195</v>
      </c>
      <c r="M32" s="115">
        <v>175659.30639660251</v>
      </c>
      <c r="O32" s="7" t="s">
        <v>37</v>
      </c>
      <c r="P32" s="110">
        <v>1141708</v>
      </c>
      <c r="Q32" s="24">
        <v>21966.662821200454</v>
      </c>
      <c r="R32" s="24">
        <v>18137.611503743497</v>
      </c>
      <c r="S32" s="111">
        <v>40104.274324943952</v>
      </c>
      <c r="T32" s="112">
        <v>56230.781999999999</v>
      </c>
      <c r="U32" s="113">
        <v>15.15</v>
      </c>
      <c r="V32" s="111">
        <v>8518.9634729999998</v>
      </c>
      <c r="W32" s="114">
        <v>183201</v>
      </c>
      <c r="X32" s="113">
        <v>10.050000000000001</v>
      </c>
      <c r="Y32" s="111">
        <v>18411.700500000003</v>
      </c>
      <c r="Z32" s="115">
        <v>67034.938297943954</v>
      </c>
      <c r="AB32" s="7" t="s">
        <v>37</v>
      </c>
      <c r="AC32" s="110">
        <v>1141708</v>
      </c>
      <c r="AD32" s="24">
        <v>10479.508868829576</v>
      </c>
      <c r="AE32" s="24">
        <v>46452.438351254183</v>
      </c>
      <c r="AF32" s="111">
        <v>56931.947220083763</v>
      </c>
      <c r="AG32" s="112">
        <v>56230.781999999999</v>
      </c>
      <c r="AH32" s="113">
        <v>9.64</v>
      </c>
      <c r="AI32" s="111">
        <v>5420.6473847999996</v>
      </c>
      <c r="AJ32" s="114">
        <v>183201</v>
      </c>
      <c r="AK32" s="113">
        <v>1.57</v>
      </c>
      <c r="AL32" s="111">
        <v>2876.2557000000006</v>
      </c>
      <c r="AM32" s="115">
        <v>65228.850304883767</v>
      </c>
      <c r="AO32" s="7" t="s">
        <v>37</v>
      </c>
      <c r="AP32" s="110">
        <v>1141708</v>
      </c>
      <c r="AQ32" s="24">
        <v>3022.9352506239161</v>
      </c>
      <c r="AR32" s="24">
        <v>3526.7577923945687</v>
      </c>
      <c r="AS32" s="111">
        <f t="shared" si="0"/>
        <v>6549.6930430184848</v>
      </c>
      <c r="AT32" s="112">
        <v>56230.781999999999</v>
      </c>
      <c r="AU32" s="113">
        <v>2.85</v>
      </c>
      <c r="AV32" s="111">
        <v>1602.5772870000001</v>
      </c>
      <c r="AW32" s="114">
        <v>183201</v>
      </c>
      <c r="AX32" s="113">
        <v>5.0199999999999996</v>
      </c>
      <c r="AY32" s="111">
        <v>9196.6901999999991</v>
      </c>
      <c r="AZ32" s="115">
        <v>17348.960530018485</v>
      </c>
      <c r="BB32" s="7" t="s">
        <v>37</v>
      </c>
      <c r="BC32" s="110">
        <v>1141708</v>
      </c>
      <c r="BD32" s="24">
        <v>4635.1673842900045</v>
      </c>
      <c r="BE32" s="24">
        <v>12696.328052620447</v>
      </c>
      <c r="BF32" s="111">
        <v>17331.495436910453</v>
      </c>
      <c r="BG32" s="112">
        <v>56230.781999999999</v>
      </c>
      <c r="BH32" s="113">
        <v>6.34</v>
      </c>
      <c r="BI32" s="111">
        <v>3565.0315787999998</v>
      </c>
      <c r="BJ32" s="114">
        <v>183201</v>
      </c>
      <c r="BK32" s="113">
        <v>2.86</v>
      </c>
      <c r="BL32" s="111">
        <v>5239.5486000000001</v>
      </c>
      <c r="BM32" s="115">
        <v>26136.075615710455</v>
      </c>
    </row>
    <row r="33" spans="2:65">
      <c r="B33" s="7" t="s">
        <v>38</v>
      </c>
      <c r="C33" s="110">
        <v>403484</v>
      </c>
      <c r="D33" s="24">
        <v>16762.208297614688</v>
      </c>
      <c r="E33" s="24">
        <v>33734.997101480803</v>
      </c>
      <c r="F33" s="111">
        <v>50497.205399095488</v>
      </c>
      <c r="G33" s="112">
        <v>639482.42700000003</v>
      </c>
      <c r="H33" s="113">
        <v>34</v>
      </c>
      <c r="I33" s="111">
        <v>217424.02518000003</v>
      </c>
      <c r="J33" s="114">
        <v>2058426</v>
      </c>
      <c r="K33" s="113">
        <v>19.5</v>
      </c>
      <c r="L33" s="111">
        <v>401393.07</v>
      </c>
      <c r="M33" s="115">
        <v>669314.30057909549</v>
      </c>
      <c r="O33" s="7" t="s">
        <v>38</v>
      </c>
      <c r="P33" s="110">
        <v>403484</v>
      </c>
      <c r="Q33" s="24">
        <v>9181.3100725628192</v>
      </c>
      <c r="R33" s="24">
        <v>7580.8982250518693</v>
      </c>
      <c r="S33" s="111">
        <v>16762.208297614688</v>
      </c>
      <c r="T33" s="112">
        <v>639482.42700000003</v>
      </c>
      <c r="U33" s="113">
        <v>15.15</v>
      </c>
      <c r="V33" s="111">
        <v>96881.587690500004</v>
      </c>
      <c r="W33" s="114">
        <v>2058426</v>
      </c>
      <c r="X33" s="113">
        <v>10.050000000000001</v>
      </c>
      <c r="Y33" s="111">
        <v>206871.81300000002</v>
      </c>
      <c r="Z33" s="115">
        <v>320515.60898811475</v>
      </c>
      <c r="AB33" s="7" t="s">
        <v>38</v>
      </c>
      <c r="AC33" s="110">
        <v>403484</v>
      </c>
      <c r="AD33" s="24">
        <v>4380.0745300299695</v>
      </c>
      <c r="AE33" s="24">
        <v>19415.522676382843</v>
      </c>
      <c r="AF33" s="111">
        <v>23795.597206412815</v>
      </c>
      <c r="AG33" s="112">
        <v>639482.42700000003</v>
      </c>
      <c r="AH33" s="113">
        <v>9.64</v>
      </c>
      <c r="AI33" s="111">
        <v>61646.1059628</v>
      </c>
      <c r="AJ33" s="114">
        <v>2058426</v>
      </c>
      <c r="AK33" s="113">
        <v>1.57</v>
      </c>
      <c r="AL33" s="111">
        <v>32317.288200000003</v>
      </c>
      <c r="AM33" s="115">
        <v>117758.99136921283</v>
      </c>
      <c r="AO33" s="7" t="s">
        <v>38</v>
      </c>
      <c r="AP33" s="110">
        <v>403484</v>
      </c>
      <c r="AQ33" s="24">
        <v>1263.4830375086447</v>
      </c>
      <c r="AR33" s="24">
        <v>1474.0635437600858</v>
      </c>
      <c r="AS33" s="111">
        <f t="shared" si="0"/>
        <v>2737.5465812687307</v>
      </c>
      <c r="AT33" s="112">
        <v>639482.42700000003</v>
      </c>
      <c r="AU33" s="113">
        <v>2.85</v>
      </c>
      <c r="AV33" s="111">
        <v>18225.249169500003</v>
      </c>
      <c r="AW33" s="114">
        <v>2058426</v>
      </c>
      <c r="AX33" s="113">
        <v>5.0199999999999996</v>
      </c>
      <c r="AY33" s="111">
        <v>103332.9852</v>
      </c>
      <c r="AZ33" s="115">
        <v>124295.78095076873</v>
      </c>
      <c r="BB33" s="7" t="s">
        <v>38</v>
      </c>
      <c r="BC33" s="110">
        <v>403484</v>
      </c>
      <c r="BD33" s="24">
        <v>1937.3406575132553</v>
      </c>
      <c r="BE33" s="24">
        <v>5306.6287575363085</v>
      </c>
      <c r="BF33" s="111">
        <v>7243.9694150495634</v>
      </c>
      <c r="BG33" s="112">
        <v>639482.42700000003</v>
      </c>
      <c r="BH33" s="113">
        <v>6.34</v>
      </c>
      <c r="BI33" s="111">
        <v>40543.1858718</v>
      </c>
      <c r="BJ33" s="114">
        <v>2058426</v>
      </c>
      <c r="BK33" s="113">
        <v>2.86</v>
      </c>
      <c r="BL33" s="111">
        <v>58870.9836</v>
      </c>
      <c r="BM33" s="115">
        <v>106658.13888684957</v>
      </c>
    </row>
    <row r="34" spans="2:65">
      <c r="B34" s="7" t="s">
        <v>39</v>
      </c>
      <c r="C34" s="110">
        <v>3325995</v>
      </c>
      <c r="D34" s="24">
        <v>39813.58780167465</v>
      </c>
      <c r="E34" s="24">
        <v>128651.36953824718</v>
      </c>
      <c r="F34" s="111">
        <v>168464.95733992182</v>
      </c>
      <c r="G34" s="112">
        <v>139019.87700000001</v>
      </c>
      <c r="H34" s="113">
        <v>34</v>
      </c>
      <c r="I34" s="111">
        <v>47266.758180000004</v>
      </c>
      <c r="J34" s="114">
        <v>663408</v>
      </c>
      <c r="K34" s="113">
        <v>19.5</v>
      </c>
      <c r="L34" s="111">
        <v>129364.56</v>
      </c>
      <c r="M34" s="115">
        <v>345096.27551992179</v>
      </c>
      <c r="O34" s="7" t="s">
        <v>39</v>
      </c>
      <c r="P34" s="110">
        <v>3325995</v>
      </c>
      <c r="Q34" s="24">
        <v>11884.653075126758</v>
      </c>
      <c r="R34" s="24">
        <v>49766.984752093304</v>
      </c>
      <c r="S34" s="111">
        <v>61651.63782722006</v>
      </c>
      <c r="T34" s="112">
        <v>139019.87700000001</v>
      </c>
      <c r="U34" s="113">
        <v>15.15</v>
      </c>
      <c r="V34" s="111">
        <v>21061.511365500002</v>
      </c>
      <c r="W34" s="114">
        <v>663408</v>
      </c>
      <c r="X34" s="113">
        <v>10.050000000000001</v>
      </c>
      <c r="Y34" s="111">
        <v>66672.504000000001</v>
      </c>
      <c r="Z34" s="115">
        <v>149385.65319272008</v>
      </c>
      <c r="AB34" s="7" t="s">
        <v>39</v>
      </c>
      <c r="AC34" s="110">
        <v>3325995</v>
      </c>
      <c r="AD34" s="24">
        <v>10993.304094492254</v>
      </c>
      <c r="AE34" s="24">
        <v>24512.096967448942</v>
      </c>
      <c r="AF34" s="111">
        <v>35505.4010619412</v>
      </c>
      <c r="AG34" s="112">
        <v>139019.87700000001</v>
      </c>
      <c r="AH34" s="113">
        <v>9.64</v>
      </c>
      <c r="AI34" s="111">
        <v>13401.516142800001</v>
      </c>
      <c r="AJ34" s="114">
        <v>663408</v>
      </c>
      <c r="AK34" s="113">
        <v>1.57</v>
      </c>
      <c r="AL34" s="111">
        <v>10415.505600000002</v>
      </c>
      <c r="AM34" s="115">
        <v>59322.422804741203</v>
      </c>
      <c r="AO34" s="7" t="s">
        <v>39</v>
      </c>
      <c r="AP34" s="110">
        <v>3325995</v>
      </c>
      <c r="AQ34" s="24">
        <v>1485.5816343908448</v>
      </c>
      <c r="AR34" s="24">
        <v>4159.6285762943662</v>
      </c>
      <c r="AS34" s="111">
        <f t="shared" si="0"/>
        <v>5645.2102106852108</v>
      </c>
      <c r="AT34" s="112">
        <v>139019.87700000001</v>
      </c>
      <c r="AU34" s="113">
        <v>2.85</v>
      </c>
      <c r="AV34" s="111">
        <v>3962.0664945000003</v>
      </c>
      <c r="AW34" s="114">
        <v>663408</v>
      </c>
      <c r="AX34" s="113">
        <v>5.0199999999999996</v>
      </c>
      <c r="AY34" s="111">
        <v>33303.081599999998</v>
      </c>
      <c r="AZ34" s="115">
        <v>42910.358305185211</v>
      </c>
      <c r="BB34" s="7" t="s">
        <v>39</v>
      </c>
      <c r="BC34" s="110">
        <v>3325995</v>
      </c>
      <c r="BD34" s="24">
        <v>15450.04899766479</v>
      </c>
      <c r="BE34" s="24">
        <v>50212.659242410555</v>
      </c>
      <c r="BF34" s="111">
        <v>65662.708240075342</v>
      </c>
      <c r="BG34" s="112">
        <v>139019.87700000001</v>
      </c>
      <c r="BH34" s="113">
        <v>6.34</v>
      </c>
      <c r="BI34" s="111">
        <v>8813.8602018000001</v>
      </c>
      <c r="BJ34" s="114">
        <v>663408</v>
      </c>
      <c r="BK34" s="113">
        <v>2.86</v>
      </c>
      <c r="BL34" s="111">
        <v>18973.468799999999</v>
      </c>
      <c r="BM34" s="115">
        <v>93450.03724187534</v>
      </c>
    </row>
    <row r="35" spans="2:65">
      <c r="B35" s="7" t="s">
        <v>40</v>
      </c>
      <c r="C35" s="110">
        <v>688451</v>
      </c>
      <c r="D35" s="24">
        <v>32956.940716281548</v>
      </c>
      <c r="E35" s="24">
        <v>66327.913351109353</v>
      </c>
      <c r="F35" s="111">
        <v>99284.854067390901</v>
      </c>
      <c r="G35" s="112">
        <v>1708180.8689999999</v>
      </c>
      <c r="H35" s="113">
        <v>34</v>
      </c>
      <c r="I35" s="111">
        <v>580781.49546000001</v>
      </c>
      <c r="J35" s="114">
        <v>6202816</v>
      </c>
      <c r="K35" s="113">
        <v>19.5</v>
      </c>
      <c r="L35" s="111">
        <v>1209549.1200000001</v>
      </c>
      <c r="M35" s="115">
        <v>1889615.469527391</v>
      </c>
      <c r="O35" s="7" t="s">
        <v>40</v>
      </c>
      <c r="P35" s="110">
        <v>688451</v>
      </c>
      <c r="Q35" s="24">
        <v>18051.791648616527</v>
      </c>
      <c r="R35" s="24">
        <v>14905.149067665021</v>
      </c>
      <c r="S35" s="111">
        <v>32956.940716281548</v>
      </c>
      <c r="T35" s="112">
        <v>1708180.8689999999</v>
      </c>
      <c r="U35" s="113">
        <v>15.15</v>
      </c>
      <c r="V35" s="111">
        <v>258789.40165349998</v>
      </c>
      <c r="W35" s="114">
        <v>6202816</v>
      </c>
      <c r="X35" s="113">
        <v>10.050000000000001</v>
      </c>
      <c r="Y35" s="111">
        <v>623383.00800000003</v>
      </c>
      <c r="Z35" s="115">
        <v>915129.35036978149</v>
      </c>
      <c r="AB35" s="7" t="s">
        <v>40</v>
      </c>
      <c r="AC35" s="110">
        <v>688451</v>
      </c>
      <c r="AD35" s="24">
        <v>8611.863905762013</v>
      </c>
      <c r="AE35" s="24">
        <v>38173.742889964306</v>
      </c>
      <c r="AF35" s="111">
        <v>46785.606795726315</v>
      </c>
      <c r="AG35" s="112">
        <v>1708180.8689999999</v>
      </c>
      <c r="AH35" s="113">
        <v>9.64</v>
      </c>
      <c r="AI35" s="111">
        <v>164668.63577160001</v>
      </c>
      <c r="AJ35" s="114">
        <v>6202816</v>
      </c>
      <c r="AK35" s="113">
        <v>1.57</v>
      </c>
      <c r="AL35" s="111">
        <v>97384.21120000002</v>
      </c>
      <c r="AM35" s="115">
        <v>308838.45376732631</v>
      </c>
      <c r="AO35" s="7" t="s">
        <v>40</v>
      </c>
      <c r="AP35" s="110">
        <v>688451</v>
      </c>
      <c r="AQ35" s="24">
        <v>2484.1915112775041</v>
      </c>
      <c r="AR35" s="24">
        <v>2898.2234298237549</v>
      </c>
      <c r="AS35" s="111">
        <f t="shared" si="0"/>
        <v>5382.4149411012586</v>
      </c>
      <c r="AT35" s="112">
        <v>1708180.8689999999</v>
      </c>
      <c r="AU35" s="113">
        <v>2.85</v>
      </c>
      <c r="AV35" s="111">
        <v>48683.154766500003</v>
      </c>
      <c r="AW35" s="114">
        <v>6202816</v>
      </c>
      <c r="AX35" s="113">
        <v>5.0199999999999996</v>
      </c>
      <c r="AY35" s="111">
        <v>311381.36319999996</v>
      </c>
      <c r="AZ35" s="115">
        <v>365446.93290760124</v>
      </c>
      <c r="BB35" s="7" t="s">
        <v>40</v>
      </c>
      <c r="BC35" s="110">
        <v>688451</v>
      </c>
      <c r="BD35" s="24">
        <v>3809.0936506255057</v>
      </c>
      <c r="BE35" s="24">
        <v>10433.604347365517</v>
      </c>
      <c r="BF35" s="111">
        <v>14242.697997991023</v>
      </c>
      <c r="BG35" s="112">
        <v>1708180.8689999999</v>
      </c>
      <c r="BH35" s="113">
        <v>6.34</v>
      </c>
      <c r="BI35" s="111">
        <v>108298.66709459999</v>
      </c>
      <c r="BJ35" s="114">
        <v>6202816</v>
      </c>
      <c r="BK35" s="113">
        <v>2.86</v>
      </c>
      <c r="BL35" s="111">
        <v>177400.53760000001</v>
      </c>
      <c r="BM35" s="115">
        <v>299941.90269259101</v>
      </c>
    </row>
    <row r="36" spans="2:65">
      <c r="B36" s="7" t="s">
        <v>41</v>
      </c>
      <c r="C36" s="110">
        <v>9597553</v>
      </c>
      <c r="D36" s="24">
        <v>125604.37604874508</v>
      </c>
      <c r="E36" s="24">
        <v>315524.24585738976</v>
      </c>
      <c r="F36" s="111">
        <v>441128.62190613482</v>
      </c>
      <c r="G36" s="112">
        <v>301968.04800000001</v>
      </c>
      <c r="H36" s="113">
        <v>34</v>
      </c>
      <c r="I36" s="111">
        <v>102669.13632000001</v>
      </c>
      <c r="J36" s="114">
        <v>1781674</v>
      </c>
      <c r="K36" s="113">
        <v>19.5</v>
      </c>
      <c r="L36" s="111">
        <v>347426.43</v>
      </c>
      <c r="M36" s="115">
        <v>891224.18822613475</v>
      </c>
      <c r="O36" s="7" t="s">
        <v>41</v>
      </c>
      <c r="P36" s="110">
        <v>9597553</v>
      </c>
      <c r="Q36" s="24">
        <v>38589.296255939757</v>
      </c>
      <c r="R36" s="24">
        <v>55613.985780619056</v>
      </c>
      <c r="S36" s="111">
        <v>94203.282036558812</v>
      </c>
      <c r="T36" s="112">
        <v>301968.04800000001</v>
      </c>
      <c r="U36" s="113">
        <v>15.15</v>
      </c>
      <c r="V36" s="111">
        <v>45748.159271999997</v>
      </c>
      <c r="W36" s="114">
        <v>1781674</v>
      </c>
      <c r="X36" s="113">
        <v>10.050000000000001</v>
      </c>
      <c r="Y36" s="111">
        <v>179058.23700000002</v>
      </c>
      <c r="Z36" s="115">
        <v>319009.67830855882</v>
      </c>
      <c r="AB36" s="7" t="s">
        <v>41</v>
      </c>
      <c r="AC36" s="110">
        <v>9597553</v>
      </c>
      <c r="AD36" s="24">
        <v>30266.114710540984</v>
      </c>
      <c r="AE36" s="24">
        <v>175921.79175501945</v>
      </c>
      <c r="AF36" s="111">
        <v>206187.90646556043</v>
      </c>
      <c r="AG36" s="112">
        <v>301968.04800000001</v>
      </c>
      <c r="AH36" s="113">
        <v>9.64</v>
      </c>
      <c r="AI36" s="111">
        <v>29109.719827200002</v>
      </c>
      <c r="AJ36" s="114">
        <v>1781674</v>
      </c>
      <c r="AK36" s="113">
        <v>1.57</v>
      </c>
      <c r="AL36" s="111">
        <v>27972.281800000004</v>
      </c>
      <c r="AM36" s="115">
        <v>263269.90809276042</v>
      </c>
      <c r="AO36" s="7" t="s">
        <v>41</v>
      </c>
      <c r="AP36" s="110">
        <v>9597553</v>
      </c>
      <c r="AQ36" s="24">
        <v>25726.19750395984</v>
      </c>
      <c r="AR36" s="24">
        <v>28752.808975013933</v>
      </c>
      <c r="AS36" s="111">
        <f t="shared" si="0"/>
        <v>54479.006478973773</v>
      </c>
      <c r="AT36" s="112">
        <v>301968.04800000001</v>
      </c>
      <c r="AU36" s="113">
        <v>2.85</v>
      </c>
      <c r="AV36" s="111">
        <v>8606.0893680000008</v>
      </c>
      <c r="AW36" s="114">
        <v>1781674</v>
      </c>
      <c r="AX36" s="113">
        <v>5.0199999999999996</v>
      </c>
      <c r="AY36" s="111">
        <v>89440.034799999994</v>
      </c>
      <c r="AZ36" s="115">
        <v>152525.13064697376</v>
      </c>
      <c r="BB36" s="7" t="s">
        <v>41</v>
      </c>
      <c r="BC36" s="110">
        <v>9597553</v>
      </c>
      <c r="BD36" s="24">
        <v>31022.767578304505</v>
      </c>
      <c r="BE36" s="24">
        <v>55613.985780619056</v>
      </c>
      <c r="BF36" s="111">
        <v>86636.753358923568</v>
      </c>
      <c r="BG36" s="112">
        <v>301968.04800000001</v>
      </c>
      <c r="BH36" s="113">
        <v>6.34</v>
      </c>
      <c r="BI36" s="111">
        <v>19144.774243200001</v>
      </c>
      <c r="BJ36" s="114">
        <v>1781674</v>
      </c>
      <c r="BK36" s="113">
        <v>2.86</v>
      </c>
      <c r="BL36" s="111">
        <v>50955.876400000001</v>
      </c>
      <c r="BM36" s="115">
        <v>156737.40400212357</v>
      </c>
    </row>
    <row r="37" spans="2:65">
      <c r="B37" s="7" t="s">
        <v>42</v>
      </c>
      <c r="C37" s="110">
        <v>3186872</v>
      </c>
      <c r="D37" s="24">
        <v>74121.478480742167</v>
      </c>
      <c r="E37" s="24">
        <v>196025.67107642815</v>
      </c>
      <c r="F37" s="111">
        <v>270147.14955717034</v>
      </c>
      <c r="G37" s="112">
        <v>41801.330999999998</v>
      </c>
      <c r="H37" s="113">
        <v>34</v>
      </c>
      <c r="I37" s="111">
        <v>14212.45254</v>
      </c>
      <c r="J37" s="114">
        <v>135179</v>
      </c>
      <c r="K37" s="113">
        <v>19.5</v>
      </c>
      <c r="L37" s="111">
        <v>26359.905000000002</v>
      </c>
      <c r="M37" s="115">
        <v>310719.5070971704</v>
      </c>
      <c r="O37" s="7" t="s">
        <v>42</v>
      </c>
      <c r="P37" s="110">
        <v>3186872</v>
      </c>
      <c r="Q37" s="24">
        <v>17248.394363443149</v>
      </c>
      <c r="R37" s="24">
        <v>25406.418724531115</v>
      </c>
      <c r="S37" s="111">
        <v>42654.813087974268</v>
      </c>
      <c r="T37" s="112">
        <v>41801.330999999998</v>
      </c>
      <c r="U37" s="113">
        <v>15.15</v>
      </c>
      <c r="V37" s="111">
        <v>6332.9016464999995</v>
      </c>
      <c r="W37" s="114">
        <v>135179</v>
      </c>
      <c r="X37" s="113">
        <v>10.050000000000001</v>
      </c>
      <c r="Y37" s="111">
        <v>13585.489500000001</v>
      </c>
      <c r="Z37" s="115">
        <v>62573.204234474273</v>
      </c>
      <c r="AB37" s="7" t="s">
        <v>42</v>
      </c>
      <c r="AC37" s="110">
        <v>3186872</v>
      </c>
      <c r="AD37" s="24">
        <v>29368.887699916704</v>
      </c>
      <c r="AE37" s="24">
        <v>118174.81003061723</v>
      </c>
      <c r="AF37" s="111">
        <v>147543.69773053392</v>
      </c>
      <c r="AG37" s="112">
        <v>41801.330999999998</v>
      </c>
      <c r="AH37" s="113">
        <v>9.64</v>
      </c>
      <c r="AI37" s="111">
        <v>4029.6483083999997</v>
      </c>
      <c r="AJ37" s="114">
        <v>135179</v>
      </c>
      <c r="AK37" s="113">
        <v>1.57</v>
      </c>
      <c r="AL37" s="111">
        <v>2122.3103000000001</v>
      </c>
      <c r="AM37" s="115">
        <v>153695.65633893394</v>
      </c>
      <c r="AO37" s="7" t="s">
        <v>42</v>
      </c>
      <c r="AP37" s="110">
        <v>3186872</v>
      </c>
      <c r="AQ37" s="24">
        <v>5127.9010269695837</v>
      </c>
      <c r="AR37" s="24">
        <v>12120.493336473563</v>
      </c>
      <c r="AS37" s="111">
        <f t="shared" si="0"/>
        <v>17248.394363443145</v>
      </c>
      <c r="AT37" s="112">
        <v>41801.330999999998</v>
      </c>
      <c r="AU37" s="113">
        <v>2.85</v>
      </c>
      <c r="AV37" s="111">
        <v>1191.3379335</v>
      </c>
      <c r="AW37" s="114">
        <v>135179</v>
      </c>
      <c r="AX37" s="113">
        <v>5.0199999999999996</v>
      </c>
      <c r="AY37" s="111">
        <v>6785.9857999999995</v>
      </c>
      <c r="AZ37" s="115">
        <v>25225.718096943143</v>
      </c>
      <c r="BB37" s="7" t="s">
        <v>42</v>
      </c>
      <c r="BC37" s="110">
        <v>3186872</v>
      </c>
      <c r="BD37" s="24">
        <v>21910.122569779131</v>
      </c>
      <c r="BE37" s="24">
        <v>40323.948984806273</v>
      </c>
      <c r="BF37" s="111">
        <v>62234.071554585404</v>
      </c>
      <c r="BG37" s="112">
        <v>41801.330999999998</v>
      </c>
      <c r="BH37" s="113">
        <v>6.34</v>
      </c>
      <c r="BI37" s="111">
        <v>2650.2043853999999</v>
      </c>
      <c r="BJ37" s="114">
        <v>135179</v>
      </c>
      <c r="BK37" s="113">
        <v>2.86</v>
      </c>
      <c r="BL37" s="111">
        <v>3866.1194</v>
      </c>
      <c r="BM37" s="115">
        <v>68750.395339985407</v>
      </c>
    </row>
    <row r="38" spans="2:65">
      <c r="B38" s="7" t="s">
        <v>43</v>
      </c>
      <c r="C38" s="110">
        <v>211068</v>
      </c>
      <c r="D38" s="24">
        <v>5073.818004069205</v>
      </c>
      <c r="E38" s="24">
        <v>13418.493526484908</v>
      </c>
      <c r="F38" s="111">
        <v>18492.311530554114</v>
      </c>
      <c r="G38" s="112">
        <v>724286.88299999991</v>
      </c>
      <c r="H38" s="113">
        <v>34</v>
      </c>
      <c r="I38" s="111">
        <v>246257.54022</v>
      </c>
      <c r="J38" s="114">
        <v>1976443</v>
      </c>
      <c r="K38" s="113">
        <v>19.5</v>
      </c>
      <c r="L38" s="111">
        <v>385406.38500000001</v>
      </c>
      <c r="M38" s="115">
        <v>650156.23675055406</v>
      </c>
      <c r="O38" s="7" t="s">
        <v>43</v>
      </c>
      <c r="P38" s="110">
        <v>211068</v>
      </c>
      <c r="Q38" s="24">
        <v>1180.699787110444</v>
      </c>
      <c r="R38" s="24">
        <v>1739.1388756086264</v>
      </c>
      <c r="S38" s="111">
        <v>2919.8386627190703</v>
      </c>
      <c r="T38" s="112">
        <v>724286.88299999991</v>
      </c>
      <c r="U38" s="113">
        <v>15.15</v>
      </c>
      <c r="V38" s="111">
        <v>109729.46277449999</v>
      </c>
      <c r="W38" s="114">
        <v>1976443</v>
      </c>
      <c r="X38" s="113">
        <v>10.050000000000001</v>
      </c>
      <c r="Y38" s="111">
        <v>198632.5215</v>
      </c>
      <c r="Z38" s="115">
        <v>311281.82293721905</v>
      </c>
      <c r="AB38" s="7" t="s">
        <v>43</v>
      </c>
      <c r="AC38" s="110">
        <v>211068</v>
      </c>
      <c r="AD38" s="24">
        <v>2010.3807185934586</v>
      </c>
      <c r="AE38" s="24">
        <v>8089.3890819593917</v>
      </c>
      <c r="AF38" s="111">
        <v>10099.769800552851</v>
      </c>
      <c r="AG38" s="112">
        <v>724286.88299999991</v>
      </c>
      <c r="AH38" s="113">
        <v>9.64</v>
      </c>
      <c r="AI38" s="111">
        <v>69821.255521199986</v>
      </c>
      <c r="AJ38" s="114">
        <v>1976443</v>
      </c>
      <c r="AK38" s="113">
        <v>1.57</v>
      </c>
      <c r="AL38" s="111">
        <v>31030.155100000004</v>
      </c>
      <c r="AM38" s="115">
        <v>110951.18042175284</v>
      </c>
      <c r="AO38" s="7" t="s">
        <v>43</v>
      </c>
      <c r="AP38" s="110">
        <v>211068</v>
      </c>
      <c r="AQ38" s="24">
        <v>351.01885562742922</v>
      </c>
      <c r="AR38" s="24">
        <v>829.68093148301477</v>
      </c>
      <c r="AS38" s="111">
        <f t="shared" si="0"/>
        <v>1180.699787110444</v>
      </c>
      <c r="AT38" s="112">
        <v>724286.88299999991</v>
      </c>
      <c r="AU38" s="113">
        <v>2.85</v>
      </c>
      <c r="AV38" s="111">
        <v>20642.176165499997</v>
      </c>
      <c r="AW38" s="114">
        <v>1976443</v>
      </c>
      <c r="AX38" s="113">
        <v>5.0199999999999996</v>
      </c>
      <c r="AY38" s="111">
        <v>99217.438599999994</v>
      </c>
      <c r="AZ38" s="115">
        <v>121040.31455261043</v>
      </c>
      <c r="BB38" s="7" t="s">
        <v>43</v>
      </c>
      <c r="BC38" s="110">
        <v>211068</v>
      </c>
      <c r="BD38" s="24">
        <v>1499.8078376808342</v>
      </c>
      <c r="BE38" s="24">
        <v>2760.2846374338756</v>
      </c>
      <c r="BF38" s="111">
        <v>4260.0924751147095</v>
      </c>
      <c r="BG38" s="112">
        <v>724286.88299999991</v>
      </c>
      <c r="BH38" s="113">
        <v>6.34</v>
      </c>
      <c r="BI38" s="111">
        <v>45919.788382199993</v>
      </c>
      <c r="BJ38" s="114">
        <v>1976443</v>
      </c>
      <c r="BK38" s="113">
        <v>2.86</v>
      </c>
      <c r="BL38" s="111">
        <v>56526.269800000002</v>
      </c>
      <c r="BM38" s="115">
        <v>106706.15065731471</v>
      </c>
    </row>
    <row r="39" spans="2:65">
      <c r="B39" s="7" t="s">
        <v>44</v>
      </c>
      <c r="C39" s="110">
        <v>3411152</v>
      </c>
      <c r="D39" s="24">
        <v>111370.14782630048</v>
      </c>
      <c r="E39" s="24">
        <v>279767.17857570667</v>
      </c>
      <c r="F39" s="111">
        <v>391137.32640200714</v>
      </c>
      <c r="G39" s="112">
        <v>155746.58100000001</v>
      </c>
      <c r="H39" s="113">
        <v>34</v>
      </c>
      <c r="I39" s="111">
        <v>52953.837540000008</v>
      </c>
      <c r="J39" s="114">
        <v>745726</v>
      </c>
      <c r="K39" s="113">
        <v>19.5</v>
      </c>
      <c r="L39" s="111">
        <v>145416.57</v>
      </c>
      <c r="M39" s="115">
        <v>589507.73394200718</v>
      </c>
      <c r="O39" s="7" t="s">
        <v>44</v>
      </c>
      <c r="P39" s="110">
        <v>3411152</v>
      </c>
      <c r="Q39" s="24">
        <v>34216.129753863395</v>
      </c>
      <c r="R39" s="24">
        <v>49311.481115861949</v>
      </c>
      <c r="S39" s="111">
        <v>83527.610869725351</v>
      </c>
      <c r="T39" s="112">
        <v>155746.58100000001</v>
      </c>
      <c r="U39" s="113">
        <v>15.15</v>
      </c>
      <c r="V39" s="111">
        <v>23595.6070215</v>
      </c>
      <c r="W39" s="114">
        <v>745726</v>
      </c>
      <c r="X39" s="113">
        <v>10.050000000000001</v>
      </c>
      <c r="Y39" s="111">
        <v>74945.463000000003</v>
      </c>
      <c r="Z39" s="115">
        <v>182068.68089122535</v>
      </c>
      <c r="AB39" s="7" t="s">
        <v>44</v>
      </c>
      <c r="AC39" s="110">
        <v>3411152</v>
      </c>
      <c r="AD39" s="24">
        <v>26836.180199108549</v>
      </c>
      <c r="AE39" s="24">
        <v>155985.29740731846</v>
      </c>
      <c r="AF39" s="111">
        <v>182821.47760642701</v>
      </c>
      <c r="AG39" s="112">
        <v>155746.58100000001</v>
      </c>
      <c r="AH39" s="113">
        <v>9.64</v>
      </c>
      <c r="AI39" s="111">
        <v>15013.9704084</v>
      </c>
      <c r="AJ39" s="114">
        <v>745726</v>
      </c>
      <c r="AK39" s="113">
        <v>1.57</v>
      </c>
      <c r="AL39" s="111">
        <v>11707.898200000001</v>
      </c>
      <c r="AM39" s="115">
        <v>209543.346214827</v>
      </c>
      <c r="AO39" s="7" t="s">
        <v>44</v>
      </c>
      <c r="AP39" s="110">
        <v>3411152</v>
      </c>
      <c r="AQ39" s="24">
        <v>22810.753169242267</v>
      </c>
      <c r="AR39" s="24">
        <v>25494.371189153124</v>
      </c>
      <c r="AS39" s="111">
        <f t="shared" si="0"/>
        <v>48305.124358395391</v>
      </c>
      <c r="AT39" s="112">
        <v>155746.58100000001</v>
      </c>
      <c r="AU39" s="113">
        <v>2.85</v>
      </c>
      <c r="AV39" s="111">
        <v>4438.7775584999999</v>
      </c>
      <c r="AW39" s="114">
        <v>745726</v>
      </c>
      <c r="AX39" s="113">
        <v>5.0199999999999996</v>
      </c>
      <c r="AY39" s="111">
        <v>37435.445199999995</v>
      </c>
      <c r="AZ39" s="115">
        <v>90179.347116895384</v>
      </c>
      <c r="BB39" s="7" t="s">
        <v>44</v>
      </c>
      <c r="BC39" s="110">
        <v>3411152</v>
      </c>
      <c r="BD39" s="24">
        <v>27507.084704086257</v>
      </c>
      <c r="BE39" s="24">
        <v>49311.481115861949</v>
      </c>
      <c r="BF39" s="111">
        <v>76818.565819948213</v>
      </c>
      <c r="BG39" s="112">
        <v>155746.58100000001</v>
      </c>
      <c r="BH39" s="113">
        <v>6.34</v>
      </c>
      <c r="BI39" s="111">
        <v>9874.3332353999995</v>
      </c>
      <c r="BJ39" s="114">
        <v>745726</v>
      </c>
      <c r="BK39" s="113">
        <v>2.86</v>
      </c>
      <c r="BL39" s="111">
        <v>21327.763600000002</v>
      </c>
      <c r="BM39" s="115">
        <v>108020.66265534822</v>
      </c>
    </row>
    <row r="40" spans="2:65">
      <c r="B40" s="7" t="s">
        <v>45</v>
      </c>
      <c r="C40" s="110">
        <v>1054207</v>
      </c>
      <c r="D40" s="24">
        <v>14698.067075424344</v>
      </c>
      <c r="E40" s="24">
        <v>47494.500325811496</v>
      </c>
      <c r="F40" s="111">
        <v>62192.567401235836</v>
      </c>
      <c r="G40" s="112">
        <v>273252.17699999997</v>
      </c>
      <c r="H40" s="113">
        <v>34</v>
      </c>
      <c r="I40" s="111">
        <v>92905.740179999993</v>
      </c>
      <c r="J40" s="114">
        <v>1129501</v>
      </c>
      <c r="K40" s="113">
        <v>19.5</v>
      </c>
      <c r="L40" s="111">
        <v>220252.69500000001</v>
      </c>
      <c r="M40" s="115">
        <v>375351.00258123584</v>
      </c>
      <c r="O40" s="7" t="s">
        <v>45</v>
      </c>
      <c r="P40" s="110">
        <v>1054207</v>
      </c>
      <c r="Q40" s="24">
        <v>4387.4827090818935</v>
      </c>
      <c r="R40" s="24">
        <v>18372.583844280431</v>
      </c>
      <c r="S40" s="111">
        <v>22760.066553362325</v>
      </c>
      <c r="T40" s="112">
        <v>273252.17699999997</v>
      </c>
      <c r="U40" s="113">
        <v>15.15</v>
      </c>
      <c r="V40" s="111">
        <v>41397.704815499994</v>
      </c>
      <c r="W40" s="114">
        <v>1129501</v>
      </c>
      <c r="X40" s="113">
        <v>10.050000000000001</v>
      </c>
      <c r="Y40" s="111">
        <v>113514.8505</v>
      </c>
      <c r="Z40" s="115">
        <v>177672.6218688623</v>
      </c>
      <c r="AB40" s="7" t="s">
        <v>45</v>
      </c>
      <c r="AC40" s="110">
        <v>1054207</v>
      </c>
      <c r="AD40" s="24">
        <v>4058.421505900752</v>
      </c>
      <c r="AE40" s="24">
        <v>9049.1830874814059</v>
      </c>
      <c r="AF40" s="111">
        <v>13107.604593382159</v>
      </c>
      <c r="AG40" s="112">
        <v>273252.17699999997</v>
      </c>
      <c r="AH40" s="113">
        <v>9.64</v>
      </c>
      <c r="AI40" s="111">
        <v>26341.509862799998</v>
      </c>
      <c r="AJ40" s="114">
        <v>1129501</v>
      </c>
      <c r="AK40" s="113">
        <v>1.57</v>
      </c>
      <c r="AL40" s="111">
        <v>17733.165700000001</v>
      </c>
      <c r="AM40" s="115">
        <v>57182.280156182154</v>
      </c>
      <c r="AO40" s="7" t="s">
        <v>45</v>
      </c>
      <c r="AP40" s="110">
        <v>1054207</v>
      </c>
      <c r="AQ40" s="24">
        <v>548.43533863523669</v>
      </c>
      <c r="AR40" s="24">
        <v>1535.6189481786625</v>
      </c>
      <c r="AS40" s="111">
        <f t="shared" si="0"/>
        <v>2084.0542868138991</v>
      </c>
      <c r="AT40" s="112">
        <v>273252.17699999997</v>
      </c>
      <c r="AU40" s="113">
        <v>2.85</v>
      </c>
      <c r="AV40" s="111">
        <v>7787.6870444999995</v>
      </c>
      <c r="AW40" s="114">
        <v>1129501</v>
      </c>
      <c r="AX40" s="113">
        <v>5.0199999999999996</v>
      </c>
      <c r="AY40" s="111">
        <v>56700.950199999992</v>
      </c>
      <c r="AZ40" s="115">
        <v>66572.691531313889</v>
      </c>
      <c r="BB40" s="7" t="s">
        <v>45</v>
      </c>
      <c r="BC40" s="110">
        <v>1054207</v>
      </c>
      <c r="BD40" s="24">
        <v>5703.7275218064615</v>
      </c>
      <c r="BE40" s="24">
        <v>18537.114445871</v>
      </c>
      <c r="BF40" s="111">
        <v>24240.841967677461</v>
      </c>
      <c r="BG40" s="112">
        <v>273252.17699999997</v>
      </c>
      <c r="BH40" s="113">
        <v>6.34</v>
      </c>
      <c r="BI40" s="111">
        <v>17324.188021799997</v>
      </c>
      <c r="BJ40" s="114">
        <v>1129501</v>
      </c>
      <c r="BK40" s="113">
        <v>2.86</v>
      </c>
      <c r="BL40" s="111">
        <v>32303.728600000002</v>
      </c>
      <c r="BM40" s="115">
        <v>73868.758589477453</v>
      </c>
    </row>
    <row r="41" spans="2:65">
      <c r="B41" s="7" t="s">
        <v>46</v>
      </c>
      <c r="C41" s="110">
        <v>1226286</v>
      </c>
      <c r="D41" s="24">
        <v>37309.640648471905</v>
      </c>
      <c r="E41" s="24">
        <v>75087.995375442217</v>
      </c>
      <c r="F41" s="111">
        <v>112397.63602391412</v>
      </c>
      <c r="G41" s="112">
        <v>761497.04399999999</v>
      </c>
      <c r="H41" s="113">
        <v>34</v>
      </c>
      <c r="I41" s="111">
        <v>258908.99496000001</v>
      </c>
      <c r="J41" s="114">
        <v>3393085</v>
      </c>
      <c r="K41" s="113">
        <v>19.5</v>
      </c>
      <c r="L41" s="111">
        <v>661651.57500000007</v>
      </c>
      <c r="M41" s="115">
        <v>1032958.2059839142</v>
      </c>
      <c r="O41" s="7" t="s">
        <v>46</v>
      </c>
      <c r="P41" s="110">
        <v>1226286</v>
      </c>
      <c r="Q41" s="24">
        <v>20435.933822529842</v>
      </c>
      <c r="R41" s="24">
        <v>16873.70682594207</v>
      </c>
      <c r="S41" s="111">
        <v>37309.640648471912</v>
      </c>
      <c r="T41" s="112">
        <v>761497.04399999999</v>
      </c>
      <c r="U41" s="113">
        <v>15.15</v>
      </c>
      <c r="V41" s="111">
        <v>115366.80216599999</v>
      </c>
      <c r="W41" s="114">
        <v>3393085</v>
      </c>
      <c r="X41" s="113">
        <v>10.050000000000001</v>
      </c>
      <c r="Y41" s="111">
        <v>341005.04250000004</v>
      </c>
      <c r="Z41" s="115">
        <v>493681.48531447194</v>
      </c>
      <c r="AB41" s="7" t="s">
        <v>46</v>
      </c>
      <c r="AC41" s="110">
        <v>1226286</v>
      </c>
      <c r="AD41" s="24">
        <v>9749.2528327665277</v>
      </c>
      <c r="AE41" s="24">
        <v>43215.438037551634</v>
      </c>
      <c r="AF41" s="111">
        <v>52964.690870318162</v>
      </c>
      <c r="AG41" s="112">
        <v>761497.04399999999</v>
      </c>
      <c r="AH41" s="113">
        <v>9.64</v>
      </c>
      <c r="AI41" s="111">
        <v>73408.315041599999</v>
      </c>
      <c r="AJ41" s="114">
        <v>3393085</v>
      </c>
      <c r="AK41" s="113">
        <v>1.57</v>
      </c>
      <c r="AL41" s="111">
        <v>53271.43450000001</v>
      </c>
      <c r="AM41" s="115">
        <v>179644.44041191816</v>
      </c>
      <c r="AO41" s="7" t="s">
        <v>46</v>
      </c>
      <c r="AP41" s="110">
        <v>1226286</v>
      </c>
      <c r="AQ41" s="24">
        <v>2812.2844709903452</v>
      </c>
      <c r="AR41" s="24">
        <v>3280.998549488736</v>
      </c>
      <c r="AS41" s="111">
        <f t="shared" si="0"/>
        <v>6093.2830204790807</v>
      </c>
      <c r="AT41" s="112">
        <v>761497.04399999999</v>
      </c>
      <c r="AU41" s="113">
        <v>2.85</v>
      </c>
      <c r="AV41" s="111">
        <v>21702.665754000001</v>
      </c>
      <c r="AW41" s="114">
        <v>3393085</v>
      </c>
      <c r="AX41" s="113">
        <v>5.0199999999999996</v>
      </c>
      <c r="AY41" s="111">
        <v>170332.86699999997</v>
      </c>
      <c r="AZ41" s="115">
        <v>198128.81577447907</v>
      </c>
      <c r="BB41" s="7" t="s">
        <v>46</v>
      </c>
      <c r="BC41" s="110">
        <v>1226286</v>
      </c>
      <c r="BD41" s="24">
        <v>4312.1695221851951</v>
      </c>
      <c r="BE41" s="24">
        <v>11811.594778159448</v>
      </c>
      <c r="BF41" s="111">
        <v>16123.764300344643</v>
      </c>
      <c r="BG41" s="112">
        <v>761497.04399999999</v>
      </c>
      <c r="BH41" s="113">
        <v>6.34</v>
      </c>
      <c r="BI41" s="111">
        <v>48278.912589599997</v>
      </c>
      <c r="BJ41" s="114">
        <v>3393085</v>
      </c>
      <c r="BK41" s="113">
        <v>2.86</v>
      </c>
      <c r="BL41" s="111">
        <v>97042.231</v>
      </c>
      <c r="BM41" s="115">
        <v>161444.90788994465</v>
      </c>
    </row>
    <row r="42" spans="2:65">
      <c r="B42" s="7" t="s">
        <v>47</v>
      </c>
      <c r="C42" s="110">
        <v>3719429</v>
      </c>
      <c r="D42" s="24">
        <v>47354.064399105257</v>
      </c>
      <c r="E42" s="24">
        <v>95303.029104731933</v>
      </c>
      <c r="F42" s="111">
        <v>142657.09350383718</v>
      </c>
      <c r="G42" s="112">
        <v>58196.52</v>
      </c>
      <c r="H42" s="113">
        <v>34</v>
      </c>
      <c r="I42" s="111">
        <v>19786.816800000001</v>
      </c>
      <c r="J42" s="114">
        <v>211174</v>
      </c>
      <c r="K42" s="113">
        <v>19.5</v>
      </c>
      <c r="L42" s="111">
        <v>41178.93</v>
      </c>
      <c r="M42" s="115">
        <v>203622.84030383718</v>
      </c>
      <c r="O42" s="7" t="s">
        <v>47</v>
      </c>
      <c r="P42" s="110">
        <v>3719429</v>
      </c>
      <c r="Q42" s="24">
        <v>25937.653364334034</v>
      </c>
      <c r="R42" s="24">
        <v>21416.411034771223</v>
      </c>
      <c r="S42" s="111">
        <v>47354.064399105257</v>
      </c>
      <c r="T42" s="112">
        <v>58196.52</v>
      </c>
      <c r="U42" s="113">
        <v>15.15</v>
      </c>
      <c r="V42" s="111">
        <v>8816.7727799999993</v>
      </c>
      <c r="W42" s="114">
        <v>211174</v>
      </c>
      <c r="X42" s="113">
        <v>10.050000000000001</v>
      </c>
      <c r="Y42" s="111">
        <v>21222.987000000001</v>
      </c>
      <c r="Z42" s="115">
        <v>77393.824179105257</v>
      </c>
      <c r="AB42" s="7" t="s">
        <v>47</v>
      </c>
      <c r="AC42" s="110">
        <v>3719429</v>
      </c>
      <c r="AD42" s="24">
        <v>12373.926375645597</v>
      </c>
      <c r="AE42" s="24">
        <v>54849.808261275182</v>
      </c>
      <c r="AF42" s="111">
        <v>67223.734636920781</v>
      </c>
      <c r="AG42" s="112">
        <v>58196.52</v>
      </c>
      <c r="AH42" s="113">
        <v>9.64</v>
      </c>
      <c r="AI42" s="111">
        <v>5610.1445279999998</v>
      </c>
      <c r="AJ42" s="114">
        <v>211174</v>
      </c>
      <c r="AK42" s="113">
        <v>1.57</v>
      </c>
      <c r="AL42" s="111">
        <v>3315.4318000000003</v>
      </c>
      <c r="AM42" s="115">
        <v>76149.310964920791</v>
      </c>
      <c r="AO42" s="7" t="s">
        <v>47</v>
      </c>
      <c r="AP42" s="110">
        <v>3719429</v>
      </c>
      <c r="AQ42" s="24">
        <v>3569.4018391285367</v>
      </c>
      <c r="AR42" s="24">
        <v>4164.30214564996</v>
      </c>
      <c r="AS42" s="111">
        <f t="shared" si="0"/>
        <v>7733.7039847784963</v>
      </c>
      <c r="AT42" s="112">
        <v>58196.52</v>
      </c>
      <c r="AU42" s="113">
        <v>2.85</v>
      </c>
      <c r="AV42" s="111">
        <v>1658.6008199999999</v>
      </c>
      <c r="AW42" s="114">
        <v>211174</v>
      </c>
      <c r="AX42" s="113">
        <v>5.0199999999999996</v>
      </c>
      <c r="AY42" s="111">
        <v>10600.934799999999</v>
      </c>
      <c r="AZ42" s="115">
        <v>19993.239604778493</v>
      </c>
      <c r="BB42" s="7" t="s">
        <v>47</v>
      </c>
      <c r="BC42" s="110">
        <v>3719429</v>
      </c>
      <c r="BD42" s="24">
        <v>5473.0828199970902</v>
      </c>
      <c r="BE42" s="24">
        <v>14991.487724339855</v>
      </c>
      <c r="BF42" s="111">
        <v>20464.570544336944</v>
      </c>
      <c r="BG42" s="112">
        <v>58196.52</v>
      </c>
      <c r="BH42" s="113">
        <v>6.34</v>
      </c>
      <c r="BI42" s="111">
        <v>3689.6593679999996</v>
      </c>
      <c r="BJ42" s="114">
        <v>211174</v>
      </c>
      <c r="BK42" s="113">
        <v>2.86</v>
      </c>
      <c r="BL42" s="111">
        <v>6039.5763999999999</v>
      </c>
      <c r="BM42" s="115">
        <v>30193.806312336943</v>
      </c>
    </row>
    <row r="43" spans="2:65">
      <c r="B43" s="7" t="s">
        <v>48</v>
      </c>
      <c r="C43" s="110">
        <v>412697</v>
      </c>
      <c r="D43" s="24">
        <v>12991.959557543369</v>
      </c>
      <c r="E43" s="24">
        <v>32636.42852708184</v>
      </c>
      <c r="F43" s="111">
        <v>45628.388084625207</v>
      </c>
      <c r="G43" s="112">
        <v>145534.66800000001</v>
      </c>
      <c r="H43" s="113">
        <v>34</v>
      </c>
      <c r="I43" s="111">
        <v>49481.787120000008</v>
      </c>
      <c r="J43" s="114">
        <v>766916</v>
      </c>
      <c r="K43" s="113">
        <v>19.5</v>
      </c>
      <c r="L43" s="111">
        <v>149548.62</v>
      </c>
      <c r="M43" s="115">
        <v>244658.7952046252</v>
      </c>
      <c r="O43" s="7" t="s">
        <v>48</v>
      </c>
      <c r="P43" s="110">
        <v>412697</v>
      </c>
      <c r="Q43" s="24">
        <v>3991.5056471970584</v>
      </c>
      <c r="R43" s="24">
        <v>5752.4640209604668</v>
      </c>
      <c r="S43" s="111">
        <v>9743.969668157526</v>
      </c>
      <c r="T43" s="112">
        <v>145534.66800000001</v>
      </c>
      <c r="U43" s="113">
        <v>15.15</v>
      </c>
      <c r="V43" s="111">
        <v>22048.502202</v>
      </c>
      <c r="W43" s="114">
        <v>766916</v>
      </c>
      <c r="X43" s="113">
        <v>10.050000000000001</v>
      </c>
      <c r="Y43" s="111">
        <v>77075.058000000005</v>
      </c>
      <c r="Z43" s="115">
        <v>108867.52987015754</v>
      </c>
      <c r="AB43" s="7" t="s">
        <v>48</v>
      </c>
      <c r="AC43" s="110">
        <v>412697</v>
      </c>
      <c r="AD43" s="24">
        <v>3130.5926644682809</v>
      </c>
      <c r="AE43" s="24">
        <v>18196.569862221888</v>
      </c>
      <c r="AF43" s="111">
        <v>21327.162526690168</v>
      </c>
      <c r="AG43" s="112">
        <v>145534.66800000001</v>
      </c>
      <c r="AH43" s="113">
        <v>9.64</v>
      </c>
      <c r="AI43" s="111">
        <v>14029.541995200001</v>
      </c>
      <c r="AJ43" s="114">
        <v>766916</v>
      </c>
      <c r="AK43" s="113">
        <v>1.57</v>
      </c>
      <c r="AL43" s="111">
        <v>12040.581200000002</v>
      </c>
      <c r="AM43" s="115">
        <v>47397.28572189017</v>
      </c>
      <c r="AO43" s="7" t="s">
        <v>48</v>
      </c>
      <c r="AP43" s="110">
        <v>412697</v>
      </c>
      <c r="AQ43" s="24">
        <v>2661.0037647980394</v>
      </c>
      <c r="AR43" s="24">
        <v>2974.0630312448675</v>
      </c>
      <c r="AS43" s="111">
        <f t="shared" si="0"/>
        <v>5635.0667960429073</v>
      </c>
      <c r="AT43" s="112">
        <v>145534.66800000001</v>
      </c>
      <c r="AU43" s="113">
        <v>2.85</v>
      </c>
      <c r="AV43" s="111">
        <v>4147.7380380000004</v>
      </c>
      <c r="AW43" s="114">
        <v>766916</v>
      </c>
      <c r="AX43" s="113">
        <v>5.0199999999999996</v>
      </c>
      <c r="AY43" s="111">
        <v>38499.183199999999</v>
      </c>
      <c r="AZ43" s="115">
        <v>48281.988034042908</v>
      </c>
      <c r="BB43" s="7" t="s">
        <v>48</v>
      </c>
      <c r="BC43" s="110">
        <v>412697</v>
      </c>
      <c r="BD43" s="24">
        <v>3208.8574810799882</v>
      </c>
      <c r="BE43" s="24">
        <v>5752.4640209604668</v>
      </c>
      <c r="BF43" s="111">
        <v>8961.321502040455</v>
      </c>
      <c r="BG43" s="112">
        <v>145534.66800000001</v>
      </c>
      <c r="BH43" s="113">
        <v>6.34</v>
      </c>
      <c r="BI43" s="111">
        <v>9226.8979512000005</v>
      </c>
      <c r="BJ43" s="114">
        <v>766916</v>
      </c>
      <c r="BK43" s="113">
        <v>2.86</v>
      </c>
      <c r="BL43" s="111">
        <v>21933.797600000002</v>
      </c>
      <c r="BM43" s="115">
        <v>40122.017053240459</v>
      </c>
    </row>
    <row r="44" spans="2:65">
      <c r="B44" s="7" t="s">
        <v>49</v>
      </c>
      <c r="C44" s="110">
        <v>1155958</v>
      </c>
      <c r="D44" s="24">
        <v>30800.279825136615</v>
      </c>
      <c r="E44" s="24">
        <v>81456.085952641166</v>
      </c>
      <c r="F44" s="111">
        <v>112256.36577777778</v>
      </c>
      <c r="G44" s="112">
        <v>35255.682000000001</v>
      </c>
      <c r="H44" s="113">
        <v>34</v>
      </c>
      <c r="I44" s="111">
        <v>11986.931880000002</v>
      </c>
      <c r="J44" s="114">
        <v>177125</v>
      </c>
      <c r="K44" s="113">
        <v>19.5</v>
      </c>
      <c r="L44" s="111">
        <v>34539.375</v>
      </c>
      <c r="M44" s="115">
        <v>158782.67265777779</v>
      </c>
      <c r="O44" s="7" t="s">
        <v>49</v>
      </c>
      <c r="P44" s="110">
        <v>1155958</v>
      </c>
      <c r="Q44" s="24">
        <v>7167.3607140255017</v>
      </c>
      <c r="R44" s="24">
        <v>10557.328619307833</v>
      </c>
      <c r="S44" s="111">
        <v>17724.689333333336</v>
      </c>
      <c r="T44" s="112">
        <v>35255.682000000001</v>
      </c>
      <c r="U44" s="113">
        <v>15.15</v>
      </c>
      <c r="V44" s="111">
        <v>5341.235823</v>
      </c>
      <c r="W44" s="114">
        <v>177125</v>
      </c>
      <c r="X44" s="113">
        <v>10.050000000000001</v>
      </c>
      <c r="Y44" s="111">
        <v>17801.0625</v>
      </c>
      <c r="Z44" s="115">
        <v>40866.987656333338</v>
      </c>
      <c r="AB44" s="7" t="s">
        <v>49</v>
      </c>
      <c r="AC44" s="110">
        <v>1155958</v>
      </c>
      <c r="AD44" s="24">
        <v>12203.884459016394</v>
      </c>
      <c r="AE44" s="24">
        <v>49106.106513661201</v>
      </c>
      <c r="AF44" s="111">
        <v>61309.990972677595</v>
      </c>
      <c r="AG44" s="112">
        <v>35255.682000000001</v>
      </c>
      <c r="AH44" s="113">
        <v>9.64</v>
      </c>
      <c r="AI44" s="111">
        <v>3398.6477448000001</v>
      </c>
      <c r="AJ44" s="114">
        <v>177125</v>
      </c>
      <c r="AK44" s="113">
        <v>1.57</v>
      </c>
      <c r="AL44" s="111">
        <v>2780.8625000000002</v>
      </c>
      <c r="AM44" s="115">
        <v>67489.501217477591</v>
      </c>
      <c r="AO44" s="7" t="s">
        <v>49</v>
      </c>
      <c r="AP44" s="110">
        <v>1155958</v>
      </c>
      <c r="AQ44" s="24">
        <v>2130.8369690346085</v>
      </c>
      <c r="AR44" s="24">
        <v>5036.5237449908927</v>
      </c>
      <c r="AS44" s="111">
        <f t="shared" si="0"/>
        <v>7167.3607140255008</v>
      </c>
      <c r="AT44" s="112">
        <v>35255.682000000001</v>
      </c>
      <c r="AU44" s="113">
        <v>2.85</v>
      </c>
      <c r="AV44" s="111">
        <v>1004.7869370000001</v>
      </c>
      <c r="AW44" s="114">
        <v>177125</v>
      </c>
      <c r="AX44" s="113">
        <v>5.0199999999999996</v>
      </c>
      <c r="AY44" s="111">
        <v>8891.6749999999993</v>
      </c>
      <c r="AZ44" s="115">
        <v>17063.822651025501</v>
      </c>
      <c r="BB44" s="7" t="s">
        <v>49</v>
      </c>
      <c r="BC44" s="110">
        <v>1155958</v>
      </c>
      <c r="BD44" s="24">
        <v>9104.4852313296888</v>
      </c>
      <c r="BE44" s="24">
        <v>16756.127074681241</v>
      </c>
      <c r="BF44" s="111">
        <v>25860.612306010931</v>
      </c>
      <c r="BG44" s="112">
        <v>35255.682000000001</v>
      </c>
      <c r="BH44" s="113">
        <v>6.34</v>
      </c>
      <c r="BI44" s="111">
        <v>2235.2102387999998</v>
      </c>
      <c r="BJ44" s="114">
        <v>177125</v>
      </c>
      <c r="BK44" s="113">
        <v>2.86</v>
      </c>
      <c r="BL44" s="111">
        <v>5065.7749999999996</v>
      </c>
      <c r="BM44" s="115">
        <v>33161.597544810931</v>
      </c>
    </row>
    <row r="45" spans="2:65">
      <c r="B45" s="7" t="s">
        <v>50</v>
      </c>
      <c r="C45" s="110">
        <v>195552</v>
      </c>
      <c r="D45" s="24">
        <v>4227.5324508370668</v>
      </c>
      <c r="E45" s="24">
        <v>10619.765253006368</v>
      </c>
      <c r="F45" s="111">
        <v>14847.297703843435</v>
      </c>
      <c r="G45" s="112">
        <v>298358.49599999998</v>
      </c>
      <c r="H45" s="113">
        <v>34</v>
      </c>
      <c r="I45" s="111">
        <v>101441.88864</v>
      </c>
      <c r="J45" s="114">
        <v>1161187</v>
      </c>
      <c r="K45" s="113">
        <v>19.5</v>
      </c>
      <c r="L45" s="111">
        <v>226431.465</v>
      </c>
      <c r="M45" s="115">
        <v>342720.65134384343</v>
      </c>
      <c r="O45" s="7" t="s">
        <v>50</v>
      </c>
      <c r="P45" s="110">
        <v>195552</v>
      </c>
      <c r="Q45" s="24">
        <v>1298.8202107993397</v>
      </c>
      <c r="R45" s="24">
        <v>1871.8291273284601</v>
      </c>
      <c r="S45" s="111">
        <v>3170.6493381277996</v>
      </c>
      <c r="T45" s="112">
        <v>298358.49599999998</v>
      </c>
      <c r="U45" s="113">
        <v>15.15</v>
      </c>
      <c r="V45" s="111">
        <v>45201.312143999996</v>
      </c>
      <c r="W45" s="114">
        <v>1161187</v>
      </c>
      <c r="X45" s="113">
        <v>10.050000000000001</v>
      </c>
      <c r="Y45" s="111">
        <v>116699.2935</v>
      </c>
      <c r="Z45" s="115">
        <v>165071.25498212781</v>
      </c>
      <c r="AB45" s="7" t="s">
        <v>50</v>
      </c>
      <c r="AC45" s="110">
        <v>195552</v>
      </c>
      <c r="AD45" s="24">
        <v>1018.6825182739919</v>
      </c>
      <c r="AE45" s="24">
        <v>5921.0921374675791</v>
      </c>
      <c r="AF45" s="111">
        <v>6939.7746557415712</v>
      </c>
      <c r="AG45" s="112">
        <v>298358.49599999998</v>
      </c>
      <c r="AH45" s="113">
        <v>9.64</v>
      </c>
      <c r="AI45" s="111">
        <v>28761.759014399999</v>
      </c>
      <c r="AJ45" s="114">
        <v>1161187</v>
      </c>
      <c r="AK45" s="113">
        <v>1.57</v>
      </c>
      <c r="AL45" s="111">
        <v>18230.635900000001</v>
      </c>
      <c r="AM45" s="115">
        <v>53932.169570141574</v>
      </c>
      <c r="AO45" s="7" t="s">
        <v>50</v>
      </c>
      <c r="AP45" s="110">
        <v>195552</v>
      </c>
      <c r="AQ45" s="24">
        <v>865.88014053289328</v>
      </c>
      <c r="AR45" s="24">
        <v>967.74839236029231</v>
      </c>
      <c r="AS45" s="111">
        <f t="shared" si="0"/>
        <v>1833.6285328931856</v>
      </c>
      <c r="AT45" s="112">
        <v>298358.49599999998</v>
      </c>
      <c r="AU45" s="113">
        <v>2.85</v>
      </c>
      <c r="AV45" s="111">
        <v>8503.2171359999993</v>
      </c>
      <c r="AW45" s="114">
        <v>1161187</v>
      </c>
      <c r="AX45" s="113">
        <v>5.0199999999999996</v>
      </c>
      <c r="AY45" s="111">
        <v>58291.587399999997</v>
      </c>
      <c r="AZ45" s="115">
        <v>68628.43306889318</v>
      </c>
      <c r="BB45" s="7" t="s">
        <v>50</v>
      </c>
      <c r="BC45" s="110">
        <v>195552</v>
      </c>
      <c r="BD45" s="24">
        <v>1044.1495812308415</v>
      </c>
      <c r="BE45" s="24">
        <v>1871.8291273284601</v>
      </c>
      <c r="BF45" s="111">
        <v>2915.9787085593016</v>
      </c>
      <c r="BG45" s="112">
        <v>298358.49599999998</v>
      </c>
      <c r="BH45" s="113">
        <v>6.34</v>
      </c>
      <c r="BI45" s="111">
        <v>18915.9286464</v>
      </c>
      <c r="BJ45" s="114">
        <v>1161187</v>
      </c>
      <c r="BK45" s="113">
        <v>2.86</v>
      </c>
      <c r="BL45" s="111">
        <v>33209.948199999999</v>
      </c>
      <c r="BM45" s="115">
        <v>55041.8555549593</v>
      </c>
    </row>
    <row r="46" spans="2:65">
      <c r="B46" s="7" t="s">
        <v>51</v>
      </c>
      <c r="C46" s="110">
        <v>1849980</v>
      </c>
      <c r="D46" s="24">
        <v>52486.072795430817</v>
      </c>
      <c r="E46" s="24">
        <v>131847.54431141357</v>
      </c>
      <c r="F46" s="111">
        <v>184333.61710684438</v>
      </c>
      <c r="G46" s="112">
        <v>1191147.5729999999</v>
      </c>
      <c r="H46" s="113">
        <v>34</v>
      </c>
      <c r="I46" s="111">
        <v>404990.17481999996</v>
      </c>
      <c r="J46" s="114">
        <v>5754601</v>
      </c>
      <c r="K46" s="113">
        <v>19.5</v>
      </c>
      <c r="L46" s="111">
        <v>1122147.1950000001</v>
      </c>
      <c r="M46" s="115">
        <v>1711470.9869268443</v>
      </c>
      <c r="O46" s="7" t="s">
        <v>51</v>
      </c>
      <c r="P46" s="110">
        <v>1849980</v>
      </c>
      <c r="Q46" s="24">
        <v>16125.239232331152</v>
      </c>
      <c r="R46" s="24">
        <v>23239.31536424196</v>
      </c>
      <c r="S46" s="111">
        <v>39364.554596573114</v>
      </c>
      <c r="T46" s="112">
        <v>1191147.5729999999</v>
      </c>
      <c r="U46" s="113">
        <v>15.15</v>
      </c>
      <c r="V46" s="111">
        <v>180458.85730949996</v>
      </c>
      <c r="W46" s="114">
        <v>5754601</v>
      </c>
      <c r="X46" s="113">
        <v>10.050000000000001</v>
      </c>
      <c r="Y46" s="111">
        <v>578337.40049999999</v>
      </c>
      <c r="Z46" s="115">
        <v>798160.81240607309</v>
      </c>
      <c r="AB46" s="7" t="s">
        <v>51</v>
      </c>
      <c r="AC46" s="110">
        <v>1849980</v>
      </c>
      <c r="AD46" s="24">
        <v>12647.246456730321</v>
      </c>
      <c r="AE46" s="24">
        <v>73512.120029744969</v>
      </c>
      <c r="AF46" s="111">
        <v>86159.366486475294</v>
      </c>
      <c r="AG46" s="112">
        <v>1191147.5729999999</v>
      </c>
      <c r="AH46" s="113">
        <v>9.64</v>
      </c>
      <c r="AI46" s="111">
        <v>114826.62603719998</v>
      </c>
      <c r="AJ46" s="114">
        <v>5754601</v>
      </c>
      <c r="AK46" s="113">
        <v>1.57</v>
      </c>
      <c r="AL46" s="111">
        <v>90347.235700000019</v>
      </c>
      <c r="AM46" s="115">
        <v>291333.22822367528</v>
      </c>
      <c r="AO46" s="7" t="s">
        <v>51</v>
      </c>
      <c r="AP46" s="110">
        <v>1849980</v>
      </c>
      <c r="AQ46" s="24">
        <v>10750.159488220774</v>
      </c>
      <c r="AR46" s="24">
        <v>12014.884133893802</v>
      </c>
      <c r="AS46" s="111">
        <f t="shared" si="0"/>
        <v>22765.043622114576</v>
      </c>
      <c r="AT46" s="112">
        <v>1191147.5729999999</v>
      </c>
      <c r="AU46" s="113">
        <v>2.85</v>
      </c>
      <c r="AV46" s="111">
        <v>33947.705830499995</v>
      </c>
      <c r="AW46" s="114">
        <v>5754601</v>
      </c>
      <c r="AX46" s="113">
        <v>5.0199999999999996</v>
      </c>
      <c r="AY46" s="111">
        <v>288880.97019999998</v>
      </c>
      <c r="AZ46" s="115">
        <v>345593.71965261456</v>
      </c>
      <c r="BB46" s="7" t="s">
        <v>51</v>
      </c>
      <c r="BC46" s="110">
        <v>1849980</v>
      </c>
      <c r="BD46" s="24">
        <v>12963.427618148573</v>
      </c>
      <c r="BE46" s="24">
        <v>23239.31536424196</v>
      </c>
      <c r="BF46" s="111">
        <v>36202.742982390533</v>
      </c>
      <c r="BG46" s="112">
        <v>1191147.5729999999</v>
      </c>
      <c r="BH46" s="113">
        <v>6.34</v>
      </c>
      <c r="BI46" s="111">
        <v>75518.756128199995</v>
      </c>
      <c r="BJ46" s="114">
        <v>5754601</v>
      </c>
      <c r="BK46" s="113">
        <v>2.86</v>
      </c>
      <c r="BL46" s="111">
        <v>164581.58859999999</v>
      </c>
      <c r="BM46" s="115">
        <v>276303.08771059051</v>
      </c>
    </row>
    <row r="47" spans="2:65">
      <c r="B47" s="7" t="s">
        <v>52</v>
      </c>
      <c r="C47" s="110">
        <v>7393885</v>
      </c>
      <c r="D47" s="24">
        <v>145373.10653173187</v>
      </c>
      <c r="E47" s="24">
        <v>469750.41140477534</v>
      </c>
      <c r="F47" s="111">
        <v>615123.51793650724</v>
      </c>
      <c r="G47" s="112">
        <v>144494.253</v>
      </c>
      <c r="H47" s="113">
        <v>34</v>
      </c>
      <c r="I47" s="111">
        <v>49128.046020000002</v>
      </c>
      <c r="J47" s="114">
        <v>528622</v>
      </c>
      <c r="K47" s="113">
        <v>19.5</v>
      </c>
      <c r="L47" s="111">
        <v>103081.29000000001</v>
      </c>
      <c r="M47" s="115">
        <v>767332.85395650729</v>
      </c>
      <c r="O47" s="7" t="s">
        <v>52</v>
      </c>
      <c r="P47" s="110">
        <v>7393885</v>
      </c>
      <c r="Q47" s="24">
        <v>43394.957173651303</v>
      </c>
      <c r="R47" s="24">
        <v>181716.38316466488</v>
      </c>
      <c r="S47" s="111">
        <v>225111.34033831616</v>
      </c>
      <c r="T47" s="112">
        <v>144494.253</v>
      </c>
      <c r="U47" s="113">
        <v>15.15</v>
      </c>
      <c r="V47" s="111">
        <v>21890.8793295</v>
      </c>
      <c r="W47" s="114">
        <v>528622</v>
      </c>
      <c r="X47" s="113">
        <v>10.050000000000001</v>
      </c>
      <c r="Y47" s="111">
        <v>53126.511000000006</v>
      </c>
      <c r="Z47" s="115">
        <v>300128.73066781618</v>
      </c>
      <c r="AB47" s="7" t="s">
        <v>52</v>
      </c>
      <c r="AC47" s="110">
        <v>7393885</v>
      </c>
      <c r="AD47" s="24">
        <v>40140.335385627455</v>
      </c>
      <c r="AE47" s="24">
        <v>89502.099170655812</v>
      </c>
      <c r="AF47" s="111">
        <v>129642.43455628326</v>
      </c>
      <c r="AG47" s="112">
        <v>144494.253</v>
      </c>
      <c r="AH47" s="113">
        <v>9.64</v>
      </c>
      <c r="AI47" s="111">
        <v>13929.245989199999</v>
      </c>
      <c r="AJ47" s="114">
        <v>528622</v>
      </c>
      <c r="AK47" s="113">
        <v>1.57</v>
      </c>
      <c r="AL47" s="111">
        <v>8299.3654000000006</v>
      </c>
      <c r="AM47" s="115">
        <v>151871.04594548326</v>
      </c>
      <c r="AO47" s="7" t="s">
        <v>52</v>
      </c>
      <c r="AP47" s="110">
        <v>7393885</v>
      </c>
      <c r="AQ47" s="24">
        <v>5424.3696467064128</v>
      </c>
      <c r="AR47" s="24">
        <v>15188.235010777953</v>
      </c>
      <c r="AS47" s="111">
        <f t="shared" si="0"/>
        <v>20612.604657484364</v>
      </c>
      <c r="AT47" s="112">
        <v>144494.253</v>
      </c>
      <c r="AU47" s="113">
        <v>2.85</v>
      </c>
      <c r="AV47" s="111">
        <v>4118.0862104999997</v>
      </c>
      <c r="AW47" s="114">
        <v>528622</v>
      </c>
      <c r="AX47" s="113">
        <v>5.0199999999999996</v>
      </c>
      <c r="AY47" s="111">
        <v>26536.824399999998</v>
      </c>
      <c r="AZ47" s="115">
        <v>51267.51526798436</v>
      </c>
      <c r="BB47" s="7" t="s">
        <v>52</v>
      </c>
      <c r="BC47" s="110">
        <v>7393885</v>
      </c>
      <c r="BD47" s="24">
        <v>56413.444325746692</v>
      </c>
      <c r="BE47" s="24">
        <v>183343.69405867672</v>
      </c>
      <c r="BF47" s="111">
        <v>239757.13838442339</v>
      </c>
      <c r="BG47" s="112">
        <v>144494.253</v>
      </c>
      <c r="BH47" s="113">
        <v>6.34</v>
      </c>
      <c r="BI47" s="111">
        <v>9160.9356401999994</v>
      </c>
      <c r="BJ47" s="114">
        <v>528622</v>
      </c>
      <c r="BK47" s="113">
        <v>2.86</v>
      </c>
      <c r="BL47" s="111">
        <v>15118.5892</v>
      </c>
      <c r="BM47" s="115">
        <v>264036.66322462342</v>
      </c>
    </row>
    <row r="48" spans="2:65">
      <c r="B48" s="7" t="s">
        <v>53</v>
      </c>
      <c r="C48" s="110">
        <v>677839</v>
      </c>
      <c r="D48" s="24">
        <v>9921.8242214090787</v>
      </c>
      <c r="E48" s="24">
        <v>19968.29447575043</v>
      </c>
      <c r="F48" s="111">
        <v>29890.118697159509</v>
      </c>
      <c r="G48" s="112">
        <v>32364.203999999998</v>
      </c>
      <c r="H48" s="113">
        <v>34</v>
      </c>
      <c r="I48" s="111">
        <v>11003.82936</v>
      </c>
      <c r="J48" s="114">
        <v>145875</v>
      </c>
      <c r="K48" s="113">
        <v>19.5</v>
      </c>
      <c r="L48" s="111">
        <v>28445.625</v>
      </c>
      <c r="M48" s="115">
        <v>69339.573057159505</v>
      </c>
      <c r="O48" s="7" t="s">
        <v>53</v>
      </c>
      <c r="P48" s="110">
        <v>677839</v>
      </c>
      <c r="Q48" s="24">
        <v>5434.5670358471843</v>
      </c>
      <c r="R48" s="24">
        <v>4487.2571855618953</v>
      </c>
      <c r="S48" s="111">
        <v>9921.8242214090787</v>
      </c>
      <c r="T48" s="112">
        <v>32364.203999999998</v>
      </c>
      <c r="U48" s="113">
        <v>15.15</v>
      </c>
      <c r="V48" s="111">
        <v>4903.1769059999997</v>
      </c>
      <c r="W48" s="114">
        <v>145875</v>
      </c>
      <c r="X48" s="113">
        <v>10.050000000000001</v>
      </c>
      <c r="Y48" s="111">
        <v>14660.4375</v>
      </c>
      <c r="Z48" s="115">
        <v>29485.438627409079</v>
      </c>
      <c r="AB48" s="7" t="s">
        <v>53</v>
      </c>
      <c r="AC48" s="110">
        <v>677839</v>
      </c>
      <c r="AD48" s="24">
        <v>2592.6374849913177</v>
      </c>
      <c r="AE48" s="24">
        <v>11492.364236355741</v>
      </c>
      <c r="AF48" s="111">
        <v>14085.001721347058</v>
      </c>
      <c r="AG48" s="112">
        <v>32364.203999999998</v>
      </c>
      <c r="AH48" s="113">
        <v>9.64</v>
      </c>
      <c r="AI48" s="111">
        <v>3119.9092655999998</v>
      </c>
      <c r="AJ48" s="114">
        <v>145875</v>
      </c>
      <c r="AK48" s="113">
        <v>1.57</v>
      </c>
      <c r="AL48" s="111">
        <v>2290.2375000000002</v>
      </c>
      <c r="AM48" s="115">
        <v>19495.148486947059</v>
      </c>
      <c r="AO48" s="7" t="s">
        <v>53</v>
      </c>
      <c r="AP48" s="110">
        <v>677839</v>
      </c>
      <c r="AQ48" s="24">
        <v>747.87619759364907</v>
      </c>
      <c r="AR48" s="24">
        <v>872.5222305259241</v>
      </c>
      <c r="AS48" s="111">
        <f t="shared" si="0"/>
        <v>1620.3984281195731</v>
      </c>
      <c r="AT48" s="112">
        <v>32364.203999999998</v>
      </c>
      <c r="AU48" s="113">
        <v>2.85</v>
      </c>
      <c r="AV48" s="111">
        <v>922.37981400000001</v>
      </c>
      <c r="AW48" s="114">
        <v>145875</v>
      </c>
      <c r="AX48" s="113">
        <v>5.0199999999999996</v>
      </c>
      <c r="AY48" s="111">
        <v>7322.9249999999993</v>
      </c>
      <c r="AZ48" s="115">
        <v>9865.7032421195727</v>
      </c>
      <c r="BB48" s="7" t="s">
        <v>53</v>
      </c>
      <c r="BC48" s="110">
        <v>677839</v>
      </c>
      <c r="BD48" s="24">
        <v>1146.7435029769285</v>
      </c>
      <c r="BE48" s="24">
        <v>3141.0800298933273</v>
      </c>
      <c r="BF48" s="111">
        <v>4287.8235328702558</v>
      </c>
      <c r="BG48" s="112">
        <v>32364.203999999998</v>
      </c>
      <c r="BH48" s="113">
        <v>6.34</v>
      </c>
      <c r="BI48" s="111">
        <v>2051.8905335999998</v>
      </c>
      <c r="BJ48" s="114">
        <v>145875</v>
      </c>
      <c r="BK48" s="113">
        <v>2.86</v>
      </c>
      <c r="BL48" s="111">
        <v>4172.0249999999996</v>
      </c>
      <c r="BM48" s="115">
        <v>10511.739066470254</v>
      </c>
    </row>
    <row r="49" spans="2:65">
      <c r="B49" s="7" t="s">
        <v>54</v>
      </c>
      <c r="C49" s="110">
        <v>206404</v>
      </c>
      <c r="D49" s="24">
        <v>4930.7784998142852</v>
      </c>
      <c r="E49" s="24">
        <v>12386.353219412993</v>
      </c>
      <c r="F49" s="111">
        <v>17317.131719227276</v>
      </c>
      <c r="G49" s="112">
        <v>377171.07899999997</v>
      </c>
      <c r="H49" s="113">
        <v>34</v>
      </c>
      <c r="I49" s="111">
        <v>128238.16686</v>
      </c>
      <c r="J49" s="114">
        <v>2341092</v>
      </c>
      <c r="K49" s="113">
        <v>19.5</v>
      </c>
      <c r="L49" s="111">
        <v>456512.94</v>
      </c>
      <c r="M49" s="115">
        <v>602068.23857922724</v>
      </c>
      <c r="O49" s="7" t="s">
        <v>54</v>
      </c>
      <c r="P49" s="110">
        <v>206404</v>
      </c>
      <c r="Q49" s="24">
        <v>1514.8777318706536</v>
      </c>
      <c r="R49" s="24">
        <v>2183.2061429900596</v>
      </c>
      <c r="S49" s="111">
        <v>3698.083874860713</v>
      </c>
      <c r="T49" s="112">
        <v>377171.07899999997</v>
      </c>
      <c r="U49" s="113">
        <v>15.15</v>
      </c>
      <c r="V49" s="111">
        <v>57141.418468499993</v>
      </c>
      <c r="W49" s="114">
        <v>2341092</v>
      </c>
      <c r="X49" s="113">
        <v>10.050000000000001</v>
      </c>
      <c r="Y49" s="111">
        <v>235279.74600000001</v>
      </c>
      <c r="Z49" s="115">
        <v>296119.24834336073</v>
      </c>
      <c r="AB49" s="7" t="s">
        <v>54</v>
      </c>
      <c r="AC49" s="110">
        <v>206404</v>
      </c>
      <c r="AD49" s="24">
        <v>1188.1393975456108</v>
      </c>
      <c r="AE49" s="24">
        <v>6906.0602482338627</v>
      </c>
      <c r="AF49" s="111">
        <v>8094.1996457794739</v>
      </c>
      <c r="AG49" s="112">
        <v>377171.07899999997</v>
      </c>
      <c r="AH49" s="113">
        <v>9.64</v>
      </c>
      <c r="AI49" s="111">
        <v>36359.292015599996</v>
      </c>
      <c r="AJ49" s="114">
        <v>2341092</v>
      </c>
      <c r="AK49" s="113">
        <v>1.57</v>
      </c>
      <c r="AL49" s="111">
        <v>36755.144400000005</v>
      </c>
      <c r="AM49" s="115">
        <v>81208.636061379482</v>
      </c>
      <c r="AO49" s="7" t="s">
        <v>54</v>
      </c>
      <c r="AP49" s="110">
        <v>206404</v>
      </c>
      <c r="AQ49" s="24">
        <v>1009.918487913769</v>
      </c>
      <c r="AR49" s="24">
        <v>1128.73242766833</v>
      </c>
      <c r="AS49" s="111">
        <f t="shared" si="0"/>
        <v>2138.6509155820991</v>
      </c>
      <c r="AT49" s="112">
        <v>377171.07899999997</v>
      </c>
      <c r="AU49" s="113">
        <v>2.85</v>
      </c>
      <c r="AV49" s="111">
        <v>10749.3757515</v>
      </c>
      <c r="AW49" s="114">
        <v>2341092</v>
      </c>
      <c r="AX49" s="113">
        <v>5.0199999999999996</v>
      </c>
      <c r="AY49" s="111">
        <v>117522.81839999999</v>
      </c>
      <c r="AZ49" s="115">
        <v>130410.84506708209</v>
      </c>
      <c r="BB49" s="7" t="s">
        <v>54</v>
      </c>
      <c r="BC49" s="110">
        <v>206404</v>
      </c>
      <c r="BD49" s="24">
        <v>1217.8428824842508</v>
      </c>
      <c r="BE49" s="24">
        <v>2183.2061429900596</v>
      </c>
      <c r="BF49" s="111">
        <v>3401.0490254743104</v>
      </c>
      <c r="BG49" s="112">
        <v>377171.07899999997</v>
      </c>
      <c r="BH49" s="113">
        <v>6.34</v>
      </c>
      <c r="BI49" s="111">
        <v>23912.646408599998</v>
      </c>
      <c r="BJ49" s="114">
        <v>2341092</v>
      </c>
      <c r="BK49" s="113">
        <v>2.86</v>
      </c>
      <c r="BL49" s="111">
        <v>66955.231199999995</v>
      </c>
      <c r="BM49" s="115">
        <v>94268.926634074305</v>
      </c>
    </row>
    <row r="50" spans="2:65">
      <c r="B50" s="7" t="s">
        <v>55</v>
      </c>
      <c r="C50" s="110">
        <v>2302097</v>
      </c>
      <c r="D50" s="24">
        <v>19849.981338617261</v>
      </c>
      <c r="E50" s="24">
        <v>64142.1038777707</v>
      </c>
      <c r="F50" s="111">
        <v>83992.085216387961</v>
      </c>
      <c r="G50" s="112">
        <v>398365.10399999999</v>
      </c>
      <c r="H50" s="113">
        <v>34</v>
      </c>
      <c r="I50" s="111">
        <v>135444.13536000001</v>
      </c>
      <c r="J50" s="114">
        <v>1673540</v>
      </c>
      <c r="K50" s="113">
        <v>19.5</v>
      </c>
      <c r="L50" s="111">
        <v>326340.3</v>
      </c>
      <c r="M50" s="115">
        <v>545776.52057638799</v>
      </c>
      <c r="O50" s="7" t="s">
        <v>55</v>
      </c>
      <c r="P50" s="110">
        <v>2302097</v>
      </c>
      <c r="Q50" s="24">
        <v>5925.3675637663464</v>
      </c>
      <c r="R50" s="24">
        <v>24812.476673271576</v>
      </c>
      <c r="S50" s="111">
        <v>30737.844237037923</v>
      </c>
      <c r="T50" s="112">
        <v>398365.10399999999</v>
      </c>
      <c r="U50" s="113">
        <v>15.15</v>
      </c>
      <c r="V50" s="111">
        <v>60352.313255999994</v>
      </c>
      <c r="W50" s="114">
        <v>1673540</v>
      </c>
      <c r="X50" s="113">
        <v>10.050000000000001</v>
      </c>
      <c r="Y50" s="111">
        <v>168190.77000000002</v>
      </c>
      <c r="Z50" s="115">
        <v>259280.92749303795</v>
      </c>
      <c r="AB50" s="7" t="s">
        <v>55</v>
      </c>
      <c r="AC50" s="110">
        <v>2302097</v>
      </c>
      <c r="AD50" s="24">
        <v>5480.9649964838718</v>
      </c>
      <c r="AE50" s="24">
        <v>12221.070600268091</v>
      </c>
      <c r="AF50" s="111">
        <v>17702.035596751964</v>
      </c>
      <c r="AG50" s="112">
        <v>398365.10399999999</v>
      </c>
      <c r="AH50" s="113">
        <v>9.64</v>
      </c>
      <c r="AI50" s="111">
        <v>38402.396025599999</v>
      </c>
      <c r="AJ50" s="114">
        <v>1673540</v>
      </c>
      <c r="AK50" s="113">
        <v>1.57</v>
      </c>
      <c r="AL50" s="111">
        <v>26274.578000000005</v>
      </c>
      <c r="AM50" s="115">
        <v>82379.009622351965</v>
      </c>
      <c r="AO50" s="7" t="s">
        <v>55</v>
      </c>
      <c r="AP50" s="110">
        <v>2302097</v>
      </c>
      <c r="AQ50" s="24">
        <v>740.6709454707933</v>
      </c>
      <c r="AR50" s="24">
        <v>2073.8786473182213</v>
      </c>
      <c r="AS50" s="111">
        <f t="shared" si="0"/>
        <v>2814.5495927890147</v>
      </c>
      <c r="AT50" s="112">
        <v>398365.10399999999</v>
      </c>
      <c r="AU50" s="113">
        <v>2.85</v>
      </c>
      <c r="AV50" s="111">
        <v>11353.405463999999</v>
      </c>
      <c r="AW50" s="114">
        <v>1673540</v>
      </c>
      <c r="AX50" s="113">
        <v>5.0199999999999996</v>
      </c>
      <c r="AY50" s="111">
        <v>84011.707999999984</v>
      </c>
      <c r="AZ50" s="115">
        <v>98179.663056788995</v>
      </c>
      <c r="BB50" s="7" t="s">
        <v>55</v>
      </c>
      <c r="BC50" s="110">
        <v>2302097</v>
      </c>
      <c r="BD50" s="24">
        <v>7702.9778328962511</v>
      </c>
      <c r="BE50" s="24">
        <v>25034.677956912812</v>
      </c>
      <c r="BF50" s="111">
        <v>32737.655789809061</v>
      </c>
      <c r="BG50" s="112">
        <v>398365.10399999999</v>
      </c>
      <c r="BH50" s="113">
        <v>6.34</v>
      </c>
      <c r="BI50" s="111">
        <v>25256.3475936</v>
      </c>
      <c r="BJ50" s="114">
        <v>1673540</v>
      </c>
      <c r="BK50" s="113">
        <v>2.86</v>
      </c>
      <c r="BL50" s="111">
        <v>47863.243999999999</v>
      </c>
      <c r="BM50" s="115">
        <v>105857.24738340906</v>
      </c>
    </row>
    <row r="51" spans="2:65">
      <c r="B51" s="7" t="s">
        <v>56</v>
      </c>
      <c r="C51" s="110">
        <v>1855229</v>
      </c>
      <c r="D51" s="24">
        <v>48564.127213980173</v>
      </c>
      <c r="E51" s="24">
        <v>121995.42800138395</v>
      </c>
      <c r="F51" s="111">
        <v>170559.55521536412</v>
      </c>
      <c r="G51" s="112">
        <v>97887.830999999991</v>
      </c>
      <c r="H51" s="113">
        <v>34</v>
      </c>
      <c r="I51" s="111">
        <v>33281.862540000002</v>
      </c>
      <c r="J51" s="114">
        <v>339914</v>
      </c>
      <c r="K51" s="113">
        <v>19.5</v>
      </c>
      <c r="L51" s="111">
        <v>66283.23</v>
      </c>
      <c r="M51" s="115">
        <v>270124.64775536413</v>
      </c>
      <c r="O51" s="7" t="s">
        <v>56</v>
      </c>
      <c r="P51" s="110">
        <v>1855229</v>
      </c>
      <c r="Q51" s="24">
        <v>14920.304144054147</v>
      </c>
      <c r="R51" s="24">
        <v>21502.791266430981</v>
      </c>
      <c r="S51" s="111">
        <v>36423.095410485126</v>
      </c>
      <c r="T51" s="112">
        <v>97887.830999999991</v>
      </c>
      <c r="U51" s="113">
        <v>15.15</v>
      </c>
      <c r="V51" s="111">
        <v>14830.006396499999</v>
      </c>
      <c r="W51" s="114">
        <v>339914</v>
      </c>
      <c r="X51" s="113">
        <v>10.050000000000001</v>
      </c>
      <c r="Y51" s="111">
        <v>34161.357000000004</v>
      </c>
      <c r="Z51" s="115">
        <v>85414.458806985131</v>
      </c>
      <c r="AB51" s="7" t="s">
        <v>56</v>
      </c>
      <c r="AC51" s="110">
        <v>1855229</v>
      </c>
      <c r="AD51" s="24">
        <v>11702.199328669922</v>
      </c>
      <c r="AE51" s="24">
        <v>68019.033597893926</v>
      </c>
      <c r="AF51" s="111">
        <v>79721.232926563855</v>
      </c>
      <c r="AG51" s="112">
        <v>97887.830999999991</v>
      </c>
      <c r="AH51" s="113">
        <v>9.64</v>
      </c>
      <c r="AI51" s="111">
        <v>9436.3869083999998</v>
      </c>
      <c r="AJ51" s="114">
        <v>339914</v>
      </c>
      <c r="AK51" s="113">
        <v>1.57</v>
      </c>
      <c r="AL51" s="111">
        <v>5336.6498000000011</v>
      </c>
      <c r="AM51" s="115">
        <v>94494.269634963857</v>
      </c>
      <c r="AO51" s="7" t="s">
        <v>56</v>
      </c>
      <c r="AP51" s="110">
        <v>1855229</v>
      </c>
      <c r="AQ51" s="24">
        <v>9946.8694293694334</v>
      </c>
      <c r="AR51" s="24">
        <v>11117.089362236424</v>
      </c>
      <c r="AS51" s="111">
        <f t="shared" si="0"/>
        <v>21063.958791605859</v>
      </c>
      <c r="AT51" s="112">
        <v>97887.830999999991</v>
      </c>
      <c r="AU51" s="113">
        <v>2.85</v>
      </c>
      <c r="AV51" s="111">
        <v>2789.8031834999997</v>
      </c>
      <c r="AW51" s="114">
        <v>339914</v>
      </c>
      <c r="AX51" s="113">
        <v>5.0199999999999996</v>
      </c>
      <c r="AY51" s="111">
        <v>17063.682799999999</v>
      </c>
      <c r="AZ51" s="115">
        <v>40917.444775105861</v>
      </c>
      <c r="BB51" s="7" t="s">
        <v>56</v>
      </c>
      <c r="BC51" s="110">
        <v>1855229</v>
      </c>
      <c r="BD51" s="24">
        <v>11994.754311886667</v>
      </c>
      <c r="BE51" s="24">
        <v>21502.791266430981</v>
      </c>
      <c r="BF51" s="111">
        <v>33497.545578317644</v>
      </c>
      <c r="BG51" s="112">
        <v>97887.830999999991</v>
      </c>
      <c r="BH51" s="113">
        <v>6.34</v>
      </c>
      <c r="BI51" s="111">
        <v>6206.0884853999996</v>
      </c>
      <c r="BJ51" s="114">
        <v>339914</v>
      </c>
      <c r="BK51" s="113">
        <v>2.86</v>
      </c>
      <c r="BL51" s="111">
        <v>9721.5403999999999</v>
      </c>
      <c r="BM51" s="115">
        <v>49425.174463717645</v>
      </c>
    </row>
    <row r="52" spans="2:65">
      <c r="B52" s="7" t="s">
        <v>57</v>
      </c>
      <c r="C52" s="110">
        <v>374575</v>
      </c>
      <c r="D52" s="24">
        <v>6385.2212533473603</v>
      </c>
      <c r="E52" s="24">
        <v>16886.701490770847</v>
      </c>
      <c r="F52" s="111">
        <v>23271.922744118208</v>
      </c>
      <c r="G52" s="112">
        <v>268118.90700000001</v>
      </c>
      <c r="H52" s="113">
        <v>34</v>
      </c>
      <c r="I52" s="111">
        <v>91160.428380000012</v>
      </c>
      <c r="J52" s="114">
        <v>1540158</v>
      </c>
      <c r="K52" s="113">
        <v>19.5</v>
      </c>
      <c r="L52" s="111">
        <v>300330.81</v>
      </c>
      <c r="M52" s="115">
        <v>414763.16112411825</v>
      </c>
      <c r="O52" s="7" t="s">
        <v>57</v>
      </c>
      <c r="P52" s="110">
        <v>374575</v>
      </c>
      <c r="Q52" s="24">
        <v>1485.8690966908955</v>
      </c>
      <c r="R52" s="24">
        <v>2188.6450208014539</v>
      </c>
      <c r="S52" s="111">
        <v>3674.5141174923492</v>
      </c>
      <c r="T52" s="112">
        <v>268118.90700000001</v>
      </c>
      <c r="U52" s="113">
        <v>15.15</v>
      </c>
      <c r="V52" s="111">
        <v>40620.0144105</v>
      </c>
      <c r="W52" s="114">
        <v>1540158</v>
      </c>
      <c r="X52" s="113">
        <v>10.050000000000001</v>
      </c>
      <c r="Y52" s="111">
        <v>154785.87900000002</v>
      </c>
      <c r="Z52" s="115">
        <v>199080.40752799236</v>
      </c>
      <c r="AB52" s="7" t="s">
        <v>57</v>
      </c>
      <c r="AC52" s="110">
        <v>374575</v>
      </c>
      <c r="AD52" s="24">
        <v>2529.9933267980109</v>
      </c>
      <c r="AE52" s="24">
        <v>10180.211243544374</v>
      </c>
      <c r="AF52" s="111">
        <v>12710.204570342385</v>
      </c>
      <c r="AG52" s="112">
        <v>268118.90700000001</v>
      </c>
      <c r="AH52" s="113">
        <v>9.64</v>
      </c>
      <c r="AI52" s="111">
        <v>25846.662634799999</v>
      </c>
      <c r="AJ52" s="114">
        <v>1540158</v>
      </c>
      <c r="AK52" s="113">
        <v>1.57</v>
      </c>
      <c r="AL52" s="111">
        <v>24180.480600000003</v>
      </c>
      <c r="AM52" s="115">
        <v>62737.347805142388</v>
      </c>
      <c r="AO52" s="7" t="s">
        <v>57</v>
      </c>
      <c r="AP52" s="110">
        <v>374575</v>
      </c>
      <c r="AQ52" s="24">
        <v>441.7448665837797</v>
      </c>
      <c r="AR52" s="24">
        <v>1044.1242301071156</v>
      </c>
      <c r="AS52" s="111">
        <f t="shared" si="0"/>
        <v>1485.8690966908953</v>
      </c>
      <c r="AT52" s="112">
        <v>268118.90700000001</v>
      </c>
      <c r="AU52" s="113">
        <v>2.85</v>
      </c>
      <c r="AV52" s="111">
        <v>7641.3888495000001</v>
      </c>
      <c r="AW52" s="114">
        <v>1540158</v>
      </c>
      <c r="AX52" s="113">
        <v>5.0199999999999996</v>
      </c>
      <c r="AY52" s="111">
        <v>77315.931599999996</v>
      </c>
      <c r="AZ52" s="115">
        <v>86443.189546190886</v>
      </c>
      <c r="BB52" s="7" t="s">
        <v>57</v>
      </c>
      <c r="BC52" s="110">
        <v>374575</v>
      </c>
      <c r="BD52" s="24">
        <v>1887.4553390397857</v>
      </c>
      <c r="BE52" s="24">
        <v>3473.7209963179039</v>
      </c>
      <c r="BF52" s="111">
        <v>5361.1763353576898</v>
      </c>
      <c r="BG52" s="112">
        <v>268118.90700000001</v>
      </c>
      <c r="BH52" s="113">
        <v>6.34</v>
      </c>
      <c r="BI52" s="111">
        <v>16998.738703800002</v>
      </c>
      <c r="BJ52" s="114">
        <v>1540158</v>
      </c>
      <c r="BK52" s="113">
        <v>2.86</v>
      </c>
      <c r="BL52" s="111">
        <v>44048.518799999998</v>
      </c>
      <c r="BM52" s="115">
        <v>66408.433839157689</v>
      </c>
    </row>
    <row r="53" spans="2:65">
      <c r="B53" s="7" t="s">
        <v>58</v>
      </c>
      <c r="C53" s="110">
        <v>1833423</v>
      </c>
      <c r="D53" s="24">
        <v>39029.236618721872</v>
      </c>
      <c r="E53" s="24">
        <v>126116.86161124303</v>
      </c>
      <c r="F53" s="111">
        <v>165146.0982299649</v>
      </c>
      <c r="G53" s="112">
        <v>48830.282999999996</v>
      </c>
      <c r="H53" s="113">
        <v>34</v>
      </c>
      <c r="I53" s="111">
        <v>16602.29622</v>
      </c>
      <c r="J53" s="114">
        <v>214029</v>
      </c>
      <c r="K53" s="113">
        <v>19.5</v>
      </c>
      <c r="L53" s="111">
        <v>41735.654999999999</v>
      </c>
      <c r="M53" s="115">
        <v>223484.04944996489</v>
      </c>
      <c r="O53" s="7" t="s">
        <v>58</v>
      </c>
      <c r="P53" s="110">
        <v>1833423</v>
      </c>
      <c r="Q53" s="24">
        <v>11650.518393648319</v>
      </c>
      <c r="R53" s="24">
        <v>48786.545773402344</v>
      </c>
      <c r="S53" s="111">
        <v>60437.064167050659</v>
      </c>
      <c r="T53" s="112">
        <v>48830.282999999996</v>
      </c>
      <c r="U53" s="113">
        <v>15.15</v>
      </c>
      <c r="V53" s="111">
        <v>7397.7878744999989</v>
      </c>
      <c r="W53" s="114">
        <v>214029</v>
      </c>
      <c r="X53" s="113">
        <v>10.050000000000001</v>
      </c>
      <c r="Y53" s="111">
        <v>21509.914500000003</v>
      </c>
      <c r="Z53" s="115">
        <v>89344.766541550664</v>
      </c>
      <c r="AB53" s="7" t="s">
        <v>58</v>
      </c>
      <c r="AC53" s="110">
        <v>1833423</v>
      </c>
      <c r="AD53" s="24">
        <v>10776.729514124696</v>
      </c>
      <c r="AE53" s="24">
        <v>24029.194186899658</v>
      </c>
      <c r="AF53" s="111">
        <v>34805.923701024352</v>
      </c>
      <c r="AG53" s="112">
        <v>48830.282999999996</v>
      </c>
      <c r="AH53" s="113">
        <v>9.64</v>
      </c>
      <c r="AI53" s="111">
        <v>4707.2392811999998</v>
      </c>
      <c r="AJ53" s="114">
        <v>214029</v>
      </c>
      <c r="AK53" s="113">
        <v>1.57</v>
      </c>
      <c r="AL53" s="111">
        <v>3360.2553000000003</v>
      </c>
      <c r="AM53" s="115">
        <v>42873.418282224353</v>
      </c>
      <c r="AO53" s="7" t="s">
        <v>58</v>
      </c>
      <c r="AP53" s="110">
        <v>1833423</v>
      </c>
      <c r="AQ53" s="24">
        <v>1456.3147992060399</v>
      </c>
      <c r="AR53" s="24">
        <v>4077.6814377769106</v>
      </c>
      <c r="AS53" s="111">
        <f t="shared" si="0"/>
        <v>5533.99623698295</v>
      </c>
      <c r="AT53" s="112">
        <v>48830.282999999996</v>
      </c>
      <c r="AU53" s="113">
        <v>2.85</v>
      </c>
      <c r="AV53" s="111">
        <v>1391.6630654999999</v>
      </c>
      <c r="AW53" s="114">
        <v>214029</v>
      </c>
      <c r="AX53" s="113">
        <v>5.0199999999999996</v>
      </c>
      <c r="AY53" s="111">
        <v>10744.255799999999</v>
      </c>
      <c r="AZ53" s="115">
        <v>17669.915102482948</v>
      </c>
      <c r="BB53" s="7" t="s">
        <v>58</v>
      </c>
      <c r="BC53" s="110">
        <v>1833423</v>
      </c>
      <c r="BD53" s="24">
        <v>15145.673911742815</v>
      </c>
      <c r="BE53" s="24">
        <v>49223.440213164155</v>
      </c>
      <c r="BF53" s="111">
        <v>64369.11412490697</v>
      </c>
      <c r="BG53" s="112">
        <v>48830.282999999996</v>
      </c>
      <c r="BH53" s="113">
        <v>6.34</v>
      </c>
      <c r="BI53" s="111">
        <v>3095.8399421999998</v>
      </c>
      <c r="BJ53" s="114">
        <v>214029</v>
      </c>
      <c r="BK53" s="113">
        <v>2.86</v>
      </c>
      <c r="BL53" s="111">
        <v>6121.2294000000002</v>
      </c>
      <c r="BM53" s="115">
        <v>73586.183467106966</v>
      </c>
    </row>
    <row r="54" spans="2:65">
      <c r="B54" s="7" t="s">
        <v>59</v>
      </c>
      <c r="C54" s="110">
        <v>228744</v>
      </c>
      <c r="D54" s="24">
        <v>1212.6037690585144</v>
      </c>
      <c r="E54" s="24">
        <v>3046.1191066108463</v>
      </c>
      <c r="F54" s="111">
        <v>4258.7228756693603</v>
      </c>
      <c r="G54" s="112">
        <v>44643.186000000002</v>
      </c>
      <c r="H54" s="113">
        <v>34</v>
      </c>
      <c r="I54" s="111">
        <v>15178.683240000002</v>
      </c>
      <c r="J54" s="114">
        <v>142372</v>
      </c>
      <c r="K54" s="113">
        <v>19.5</v>
      </c>
      <c r="L54" s="111">
        <v>27762.54</v>
      </c>
      <c r="M54" s="115">
        <v>47199.946115669365</v>
      </c>
      <c r="O54" s="7" t="s">
        <v>59</v>
      </c>
      <c r="P54" s="110">
        <v>228744</v>
      </c>
      <c r="Q54" s="24">
        <v>372.54694109629054</v>
      </c>
      <c r="R54" s="24">
        <v>536.90588569759507</v>
      </c>
      <c r="S54" s="111">
        <v>909.45282679388561</v>
      </c>
      <c r="T54" s="112">
        <v>44643.186000000002</v>
      </c>
      <c r="U54" s="113">
        <v>15.15</v>
      </c>
      <c r="V54" s="111">
        <v>6763.4426789999998</v>
      </c>
      <c r="W54" s="114">
        <v>142372</v>
      </c>
      <c r="X54" s="113">
        <v>10.050000000000001</v>
      </c>
      <c r="Y54" s="111">
        <v>14308.386</v>
      </c>
      <c r="Z54" s="115">
        <v>21981.281505793886</v>
      </c>
      <c r="AB54" s="7" t="s">
        <v>59</v>
      </c>
      <c r="AC54" s="110">
        <v>228744</v>
      </c>
      <c r="AD54" s="24">
        <v>292.1936792912083</v>
      </c>
      <c r="AE54" s="24">
        <v>1698.3757608801482</v>
      </c>
      <c r="AF54" s="111">
        <v>1990.5694401713565</v>
      </c>
      <c r="AG54" s="112">
        <v>44643.186000000002</v>
      </c>
      <c r="AH54" s="113">
        <v>9.64</v>
      </c>
      <c r="AI54" s="111">
        <v>4303.6031303999998</v>
      </c>
      <c r="AJ54" s="114">
        <v>142372</v>
      </c>
      <c r="AK54" s="113">
        <v>1.57</v>
      </c>
      <c r="AL54" s="111">
        <v>2235.2404000000001</v>
      </c>
      <c r="AM54" s="115">
        <v>8529.4129705713567</v>
      </c>
      <c r="AO54" s="7" t="s">
        <v>59</v>
      </c>
      <c r="AP54" s="110">
        <v>228744</v>
      </c>
      <c r="AQ54" s="24">
        <v>248.36462739752704</v>
      </c>
      <c r="AR54" s="24">
        <v>277.58399532664788</v>
      </c>
      <c r="AS54" s="111">
        <v>525.94862272417492</v>
      </c>
      <c r="AT54" s="112">
        <v>44643.186000000002</v>
      </c>
      <c r="AU54" s="113">
        <v>2.85</v>
      </c>
      <c r="AV54" s="111">
        <v>1272.3308010000001</v>
      </c>
      <c r="AW54" s="114">
        <v>142372</v>
      </c>
      <c r="AX54" s="113">
        <v>5.0199999999999996</v>
      </c>
      <c r="AY54" s="111">
        <v>7147.0743999999995</v>
      </c>
      <c r="AZ54" s="115">
        <v>8945.3538237241737</v>
      </c>
      <c r="BB54" s="7" t="s">
        <v>59</v>
      </c>
      <c r="BC54" s="110">
        <v>228744</v>
      </c>
      <c r="BD54" s="24">
        <v>299.49852127348845</v>
      </c>
      <c r="BE54" s="24">
        <v>536.90588569759507</v>
      </c>
      <c r="BF54" s="111">
        <v>836.40440697108352</v>
      </c>
      <c r="BG54" s="112">
        <v>44643.186000000002</v>
      </c>
      <c r="BH54" s="113">
        <v>6.34</v>
      </c>
      <c r="BI54" s="111">
        <v>2830.3779924</v>
      </c>
      <c r="BJ54" s="114">
        <v>142372</v>
      </c>
      <c r="BK54" s="113">
        <v>2.86</v>
      </c>
      <c r="BL54" s="111">
        <v>4071.8391999999999</v>
      </c>
      <c r="BM54" s="115">
        <v>7738.621599371083</v>
      </c>
    </row>
    <row r="55" spans="2:65" ht="16" thickBot="1">
      <c r="B55" s="17" t="s">
        <v>151</v>
      </c>
      <c r="C55" s="116">
        <v>584667</v>
      </c>
      <c r="D55" s="25">
        <v>15305.175696314409</v>
      </c>
      <c r="E55" s="25">
        <v>38447.338947970537</v>
      </c>
      <c r="F55" s="117">
        <v>53752.514644284944</v>
      </c>
      <c r="G55" s="118">
        <v>947795.13</v>
      </c>
      <c r="H55" s="119">
        <v>34</v>
      </c>
      <c r="I55" s="117">
        <v>322250.34420000005</v>
      </c>
      <c r="J55" s="120">
        <v>4071805</v>
      </c>
      <c r="K55" s="119">
        <v>19.5</v>
      </c>
      <c r="L55" s="117">
        <v>794001.97499999998</v>
      </c>
      <c r="M55" s="121">
        <v>1170004.833844285</v>
      </c>
      <c r="O55" s="17" t="s">
        <v>151</v>
      </c>
      <c r="P55" s="116">
        <v>584667</v>
      </c>
      <c r="Q55" s="25">
        <v>4702.1925332050278</v>
      </c>
      <c r="R55" s="25">
        <v>6776.6892390307758</v>
      </c>
      <c r="S55" s="117">
        <v>11478.881772235804</v>
      </c>
      <c r="T55" s="118">
        <v>947795.13</v>
      </c>
      <c r="U55" s="119">
        <v>15.15</v>
      </c>
      <c r="V55" s="117">
        <v>143590.962195</v>
      </c>
      <c r="W55" s="120">
        <v>4071805</v>
      </c>
      <c r="X55" s="119">
        <v>10.050000000000001</v>
      </c>
      <c r="Y55" s="117">
        <v>409216.40250000003</v>
      </c>
      <c r="Z55" s="121">
        <v>564286.24646723585</v>
      </c>
      <c r="AB55" s="17" t="s">
        <v>151</v>
      </c>
      <c r="AC55" s="116">
        <v>584667</v>
      </c>
      <c r="AD55" s="25">
        <v>3687.9941436902186</v>
      </c>
      <c r="AE55" s="25">
        <v>21436.465960199395</v>
      </c>
      <c r="AF55" s="117">
        <v>25124.460103889614</v>
      </c>
      <c r="AG55" s="118">
        <v>947795.13</v>
      </c>
      <c r="AH55" s="119">
        <v>9.64</v>
      </c>
      <c r="AI55" s="117">
        <v>91367.450532000003</v>
      </c>
      <c r="AJ55" s="120">
        <v>4071805</v>
      </c>
      <c r="AK55" s="119">
        <v>1.57</v>
      </c>
      <c r="AL55" s="117">
        <v>63927.338500000005</v>
      </c>
      <c r="AM55" s="121">
        <v>180419.24913588964</v>
      </c>
      <c r="AO55" s="17" t="s">
        <v>151</v>
      </c>
      <c r="AP55" s="116">
        <v>584667</v>
      </c>
      <c r="AQ55" s="25">
        <v>3134.7950221366859</v>
      </c>
      <c r="AR55" s="25">
        <v>3503.5944365057067</v>
      </c>
      <c r="AS55" s="117">
        <f t="shared" ref="AS55" si="1">SUM(AQ55:AR55)</f>
        <v>6638.3894586423921</v>
      </c>
      <c r="AT55" s="118">
        <v>947795.13</v>
      </c>
      <c r="AU55" s="119">
        <v>2.85</v>
      </c>
      <c r="AV55" s="117">
        <v>27012.161205</v>
      </c>
      <c r="AW55" s="120">
        <v>4071805</v>
      </c>
      <c r="AX55" s="119">
        <v>5.0199999999999996</v>
      </c>
      <c r="AY55" s="117">
        <v>204404.61099999998</v>
      </c>
      <c r="AZ55" s="121">
        <v>238055.16166364239</v>
      </c>
      <c r="BB55" s="17" t="s">
        <v>151</v>
      </c>
      <c r="BC55" s="116">
        <v>584667</v>
      </c>
      <c r="BD55" s="25">
        <v>3780.1939972824734</v>
      </c>
      <c r="BE55" s="25">
        <v>6776.6892390307758</v>
      </c>
      <c r="BF55" s="117">
        <v>10556.88323631325</v>
      </c>
      <c r="BG55" s="118">
        <v>947795.13</v>
      </c>
      <c r="BH55" s="119">
        <v>6.34</v>
      </c>
      <c r="BI55" s="117">
        <v>60090.211241999998</v>
      </c>
      <c r="BJ55" s="120">
        <v>4071805</v>
      </c>
      <c r="BK55" s="119">
        <v>2.86</v>
      </c>
      <c r="BL55" s="117">
        <v>116453.62300000001</v>
      </c>
      <c r="BM55" s="121">
        <v>187100.71747831325</v>
      </c>
    </row>
    <row r="57" spans="2:65"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</row>
  </sheetData>
  <mergeCells count="10">
    <mergeCell ref="AO2:AZ2"/>
    <mergeCell ref="AO3:AZ3"/>
    <mergeCell ref="BB2:BM2"/>
    <mergeCell ref="BB3:BM3"/>
    <mergeCell ref="B2:M2"/>
    <mergeCell ref="B3:M3"/>
    <mergeCell ref="O2:Z2"/>
    <mergeCell ref="O3:Z3"/>
    <mergeCell ref="AB2:AM2"/>
    <mergeCell ref="AB3:AM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S61"/>
  <sheetViews>
    <sheetView workbookViewId="0">
      <selection activeCell="C4" sqref="C4:D4"/>
    </sheetView>
  </sheetViews>
  <sheetFormatPr baseColWidth="10" defaultColWidth="8.6640625" defaultRowHeight="15"/>
  <cols>
    <col min="2" max="15" width="11" customWidth="1"/>
    <col min="17" max="30" width="9.1640625" style="58"/>
    <col min="44" max="44" width="13.33203125" customWidth="1"/>
    <col min="45" max="54" width="10.6640625" customWidth="1"/>
    <col min="58" max="71" width="11" customWidth="1"/>
  </cols>
  <sheetData>
    <row r="1" spans="2:71" ht="16" thickBot="1">
      <c r="B1" s="159"/>
      <c r="BF1" s="159"/>
    </row>
    <row r="2" spans="2:71">
      <c r="B2" s="180" t="s">
        <v>70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Q2" s="58" t="s">
        <v>222</v>
      </c>
      <c r="AR2" s="52" t="s">
        <v>153</v>
      </c>
      <c r="BF2" s="180" t="s">
        <v>70</v>
      </c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2"/>
    </row>
    <row r="3" spans="2:71" ht="16" thickBot="1">
      <c r="B3" s="183" t="s">
        <v>214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5"/>
      <c r="AR3" s="52" t="s">
        <v>226</v>
      </c>
      <c r="BF3" s="183" t="s">
        <v>71</v>
      </c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5"/>
    </row>
    <row r="4" spans="2:71" ht="16" thickBot="1">
      <c r="B4" s="189" t="s">
        <v>9</v>
      </c>
      <c r="C4" s="188" t="s">
        <v>72</v>
      </c>
      <c r="D4" s="187"/>
      <c r="E4" s="191" t="s">
        <v>215</v>
      </c>
      <c r="F4" s="192"/>
      <c r="G4" s="192"/>
      <c r="H4" s="192"/>
      <c r="I4" s="193"/>
      <c r="J4" s="186" t="s">
        <v>216</v>
      </c>
      <c r="K4" s="186"/>
      <c r="L4" s="186"/>
      <c r="M4" s="186"/>
      <c r="N4" s="187"/>
      <c r="O4" s="59" t="s">
        <v>217</v>
      </c>
      <c r="Q4"/>
      <c r="R4"/>
      <c r="S4"/>
      <c r="T4"/>
      <c r="U4" s="162" t="s">
        <v>223</v>
      </c>
      <c r="V4" s="131"/>
      <c r="W4" s="131"/>
      <c r="X4" s="131"/>
      <c r="Y4" s="163"/>
      <c r="Z4" s="162" t="s">
        <v>164</v>
      </c>
      <c r="AA4" s="131"/>
      <c r="AB4" s="131"/>
      <c r="AC4" s="131"/>
      <c r="AD4" s="131"/>
      <c r="AR4" s="52"/>
      <c r="AS4" s="188" t="s">
        <v>227</v>
      </c>
      <c r="AT4" s="186"/>
      <c r="AU4" s="186"/>
      <c r="AV4" s="186"/>
      <c r="AW4" s="187"/>
      <c r="AX4" s="188" t="s">
        <v>228</v>
      </c>
      <c r="AY4" s="186"/>
      <c r="AZ4" s="186"/>
      <c r="BA4" s="186"/>
      <c r="BB4" s="187"/>
      <c r="BF4" s="189" t="s">
        <v>9</v>
      </c>
      <c r="BG4" s="188" t="s">
        <v>72</v>
      </c>
      <c r="BH4" s="187"/>
      <c r="BI4" s="191" t="s">
        <v>73</v>
      </c>
      <c r="BJ4" s="192"/>
      <c r="BK4" s="192"/>
      <c r="BL4" s="192"/>
      <c r="BM4" s="193"/>
      <c r="BN4" s="186" t="s">
        <v>74</v>
      </c>
      <c r="BO4" s="186"/>
      <c r="BP4" s="186"/>
      <c r="BQ4" s="186"/>
      <c r="BR4" s="187"/>
      <c r="BS4" s="59" t="s">
        <v>75</v>
      </c>
    </row>
    <row r="5" spans="2:71" ht="49" thickBot="1">
      <c r="B5" s="190"/>
      <c r="C5" s="60" t="s">
        <v>195</v>
      </c>
      <c r="D5" s="61" t="s">
        <v>218</v>
      </c>
      <c r="E5" s="62" t="s">
        <v>177</v>
      </c>
      <c r="F5" s="63" t="s">
        <v>219</v>
      </c>
      <c r="G5" s="63" t="s">
        <v>2</v>
      </c>
      <c r="H5" s="63" t="s">
        <v>3</v>
      </c>
      <c r="I5" s="64" t="s">
        <v>4</v>
      </c>
      <c r="J5" s="63" t="s">
        <v>177</v>
      </c>
      <c r="K5" s="63" t="s">
        <v>219</v>
      </c>
      <c r="L5" s="63" t="s">
        <v>2</v>
      </c>
      <c r="M5" s="63" t="s">
        <v>3</v>
      </c>
      <c r="N5" s="64" t="s">
        <v>4</v>
      </c>
      <c r="O5" s="65" t="s">
        <v>220</v>
      </c>
      <c r="Q5" s="130"/>
      <c r="R5" s="130" t="s">
        <v>224</v>
      </c>
      <c r="S5" s="130" t="s">
        <v>9</v>
      </c>
      <c r="T5" s="130"/>
      <c r="U5" s="164" t="s">
        <v>62</v>
      </c>
      <c r="V5" s="130" t="s">
        <v>225</v>
      </c>
      <c r="W5" s="130" t="s">
        <v>2</v>
      </c>
      <c r="X5" s="130" t="s">
        <v>3</v>
      </c>
      <c r="Y5" s="165" t="s">
        <v>4</v>
      </c>
      <c r="Z5" s="168" t="s">
        <v>62</v>
      </c>
      <c r="AA5" s="130" t="s">
        <v>225</v>
      </c>
      <c r="AB5" s="130" t="s">
        <v>2</v>
      </c>
      <c r="AC5" s="130" t="s">
        <v>3</v>
      </c>
      <c r="AD5" s="130" t="s">
        <v>4</v>
      </c>
      <c r="AR5" s="5" t="s">
        <v>9</v>
      </c>
      <c r="AS5" s="82" t="s">
        <v>177</v>
      </c>
      <c r="AT5" s="83" t="s">
        <v>219</v>
      </c>
      <c r="AU5" s="83" t="s">
        <v>2</v>
      </c>
      <c r="AV5" s="83" t="s">
        <v>3</v>
      </c>
      <c r="AW5" s="84" t="s">
        <v>4</v>
      </c>
      <c r="AX5" s="82" t="s">
        <v>177</v>
      </c>
      <c r="AY5" s="83" t="s">
        <v>219</v>
      </c>
      <c r="AZ5" s="83" t="s">
        <v>2</v>
      </c>
      <c r="BA5" s="83" t="s">
        <v>3</v>
      </c>
      <c r="BB5" s="84" t="s">
        <v>4</v>
      </c>
      <c r="BF5" s="190"/>
      <c r="BG5" s="60" t="s">
        <v>76</v>
      </c>
      <c r="BH5" s="61" t="s">
        <v>77</v>
      </c>
      <c r="BI5" s="62" t="s">
        <v>1</v>
      </c>
      <c r="BJ5" s="63" t="s">
        <v>78</v>
      </c>
      <c r="BK5" s="63" t="s">
        <v>2</v>
      </c>
      <c r="BL5" s="63" t="s">
        <v>3</v>
      </c>
      <c r="BM5" s="64" t="s">
        <v>4</v>
      </c>
      <c r="BN5" s="63" t="s">
        <v>1</v>
      </c>
      <c r="BO5" s="63" t="s">
        <v>78</v>
      </c>
      <c r="BP5" s="63" t="s">
        <v>2</v>
      </c>
      <c r="BQ5" s="63" t="s">
        <v>3</v>
      </c>
      <c r="BR5" s="64" t="s">
        <v>4</v>
      </c>
      <c r="BS5" s="65" t="s">
        <v>79</v>
      </c>
    </row>
    <row r="6" spans="2:71">
      <c r="B6" s="7" t="s">
        <v>10</v>
      </c>
      <c r="C6" s="161">
        <v>154482</v>
      </c>
      <c r="D6" s="52">
        <v>10193</v>
      </c>
      <c r="E6" s="67">
        <f>$D6*U6</f>
        <v>1692.038</v>
      </c>
      <c r="F6" s="68">
        <f t="shared" ref="F6:N21" si="0">$D6*V6</f>
        <v>519.84299999999996</v>
      </c>
      <c r="G6" s="68">
        <f t="shared" si="0"/>
        <v>407.72</v>
      </c>
      <c r="H6" s="68">
        <f t="shared" si="0"/>
        <v>346.56200000000001</v>
      </c>
      <c r="I6" s="69">
        <f t="shared" si="0"/>
        <v>417.91299999999995</v>
      </c>
      <c r="J6" s="68">
        <f t="shared" si="0"/>
        <v>8500.9620000000014</v>
      </c>
      <c r="K6" s="68">
        <f t="shared" si="0"/>
        <v>1498.3709999999999</v>
      </c>
      <c r="L6" s="68">
        <f t="shared" si="0"/>
        <v>4739.7449999999999</v>
      </c>
      <c r="M6" s="68">
        <f t="shared" si="0"/>
        <v>774.66800000000001</v>
      </c>
      <c r="N6" s="69">
        <f t="shared" si="0"/>
        <v>1498.3709999999999</v>
      </c>
      <c r="O6" s="70">
        <f>(D6/C6)*100</f>
        <v>6.598179723203998</v>
      </c>
      <c r="P6" s="71"/>
      <c r="Q6">
        <v>31</v>
      </c>
      <c r="R6" t="s">
        <v>80</v>
      </c>
      <c r="S6" t="s">
        <v>10</v>
      </c>
      <c r="T6" t="s">
        <v>81</v>
      </c>
      <c r="U6" s="166">
        <v>0.16600000000000001</v>
      </c>
      <c r="V6">
        <v>5.0999999999999997E-2</v>
      </c>
      <c r="W6">
        <v>0.04</v>
      </c>
      <c r="X6">
        <v>3.4000000000000002E-2</v>
      </c>
      <c r="Y6" s="167">
        <v>4.0999999999999995E-2</v>
      </c>
      <c r="Z6" s="166">
        <v>0.83400000000000007</v>
      </c>
      <c r="AA6">
        <v>0.14699999999999999</v>
      </c>
      <c r="AB6">
        <v>0.46500000000000002</v>
      </c>
      <c r="AC6">
        <v>7.5999999999999998E-2</v>
      </c>
      <c r="AD6">
        <v>0.14699999999999999</v>
      </c>
      <c r="AF6" t="s">
        <v>82</v>
      </c>
      <c r="AR6" t="s">
        <v>10</v>
      </c>
      <c r="AS6" s="85">
        <f>(BI6/$Q6)*100</f>
        <v>5458.1870967741934</v>
      </c>
      <c r="AT6" s="86">
        <f>(BJ6/$Q6)*100</f>
        <v>1676.9129032258065</v>
      </c>
      <c r="AU6" s="86">
        <f t="shared" ref="AU6:AW21" si="1">(BK6/$Q6)*100</f>
        <v>1315.2258064516129</v>
      </c>
      <c r="AV6" s="86">
        <f t="shared" si="1"/>
        <v>1117.941935483871</v>
      </c>
      <c r="AW6" s="86">
        <f t="shared" si="1"/>
        <v>1348.1064516129031</v>
      </c>
      <c r="AX6" s="85">
        <f>((BN6/$Q6)*100)/2</f>
        <v>13711.229032258067</v>
      </c>
      <c r="AY6" s="86">
        <f t="shared" ref="AY6:BB21" si="2">((BO6/$Q6)*100)/2</f>
        <v>2416.7274193548383</v>
      </c>
      <c r="AZ6" s="86">
        <f t="shared" si="2"/>
        <v>7644.7500000000009</v>
      </c>
      <c r="BA6" s="86">
        <f t="shared" si="2"/>
        <v>1249.4645161290323</v>
      </c>
      <c r="BB6" s="87">
        <f t="shared" si="2"/>
        <v>2416.7274193548383</v>
      </c>
      <c r="BF6" s="7" t="s">
        <v>10</v>
      </c>
      <c r="BG6" s="66">
        <v>154482</v>
      </c>
      <c r="BH6" s="52">
        <v>10193</v>
      </c>
      <c r="BI6" s="67">
        <v>1692.038</v>
      </c>
      <c r="BJ6" s="68">
        <v>519.84299999999996</v>
      </c>
      <c r="BK6" s="68">
        <v>407.72</v>
      </c>
      <c r="BL6" s="68">
        <v>346.56200000000001</v>
      </c>
      <c r="BM6" s="69">
        <v>417.91299999999995</v>
      </c>
      <c r="BN6" s="68">
        <v>8500.9620000000014</v>
      </c>
      <c r="BO6" s="68">
        <v>1498.3709999999999</v>
      </c>
      <c r="BP6" s="68">
        <v>4739.7449999999999</v>
      </c>
      <c r="BQ6" s="68">
        <v>774.66800000000001</v>
      </c>
      <c r="BR6" s="69">
        <v>1498.3709999999999</v>
      </c>
      <c r="BS6" s="70">
        <v>6.598179723203998</v>
      </c>
    </row>
    <row r="7" spans="2:71">
      <c r="B7" s="7" t="s">
        <v>11</v>
      </c>
      <c r="C7" s="66">
        <v>29462</v>
      </c>
      <c r="D7" s="52">
        <v>1006</v>
      </c>
      <c r="E7" s="72">
        <f t="shared" ref="E7:N45" si="3">$D7*U7</f>
        <v>134.804</v>
      </c>
      <c r="F7" s="71">
        <f t="shared" si="0"/>
        <v>40.24</v>
      </c>
      <c r="G7" s="71">
        <f t="shared" si="0"/>
        <v>37.222000000000008</v>
      </c>
      <c r="H7" s="71">
        <f t="shared" si="0"/>
        <v>5.03</v>
      </c>
      <c r="I7" s="73">
        <f t="shared" si="0"/>
        <v>52.312000000000005</v>
      </c>
      <c r="J7" s="71">
        <f t="shared" si="0"/>
        <v>871.19600000000003</v>
      </c>
      <c r="K7" s="71">
        <f t="shared" si="0"/>
        <v>337.01000000000005</v>
      </c>
      <c r="L7" s="71">
        <f t="shared" si="0"/>
        <v>165.99</v>
      </c>
      <c r="M7" s="71">
        <f t="shared" si="0"/>
        <v>28.167999999999996</v>
      </c>
      <c r="N7" s="73">
        <f t="shared" si="0"/>
        <v>340.02799999999996</v>
      </c>
      <c r="O7" s="74">
        <f t="shared" ref="O7:O56" si="4">(D7/C7)*100</f>
        <v>3.4145679179960626</v>
      </c>
      <c r="Q7">
        <v>47</v>
      </c>
      <c r="R7" t="s">
        <v>83</v>
      </c>
      <c r="S7" t="s">
        <v>11</v>
      </c>
      <c r="T7" t="s">
        <v>84</v>
      </c>
      <c r="U7" s="166">
        <v>0.13400000000000001</v>
      </c>
      <c r="V7">
        <v>0.04</v>
      </c>
      <c r="W7">
        <v>3.7000000000000005E-2</v>
      </c>
      <c r="X7">
        <v>5.0000000000000001E-3</v>
      </c>
      <c r="Y7" s="167">
        <v>5.2000000000000005E-2</v>
      </c>
      <c r="Z7" s="166">
        <v>0.86599999999999999</v>
      </c>
      <c r="AA7">
        <v>0.33500000000000002</v>
      </c>
      <c r="AB7">
        <v>0.16500000000000001</v>
      </c>
      <c r="AC7">
        <v>2.7999999999999997E-2</v>
      </c>
      <c r="AD7">
        <v>0.33799999999999997</v>
      </c>
      <c r="AR7" t="s">
        <v>11</v>
      </c>
      <c r="AS7" s="88">
        <f t="shared" ref="AS7:AW56" si="5">(BI7/$Q7)*100</f>
        <v>286.81702127659577</v>
      </c>
      <c r="AT7" s="89">
        <f t="shared" si="5"/>
        <v>85.61702127659575</v>
      </c>
      <c r="AU7" s="89">
        <f t="shared" si="1"/>
        <v>79.195744680851078</v>
      </c>
      <c r="AV7" s="89">
        <f t="shared" si="1"/>
        <v>10.702127659574469</v>
      </c>
      <c r="AW7" s="89">
        <f t="shared" si="1"/>
        <v>111.30212765957448</v>
      </c>
      <c r="AX7" s="88">
        <f t="shared" ref="AX7:BB56" si="6">((BN7/$Q7)*100)/2</f>
        <v>926.80425531914898</v>
      </c>
      <c r="AY7" s="89">
        <f t="shared" si="2"/>
        <v>358.52127659574478</v>
      </c>
      <c r="AZ7" s="89">
        <f t="shared" si="2"/>
        <v>176.58510638297872</v>
      </c>
      <c r="BA7" s="89">
        <f t="shared" si="2"/>
        <v>29.965957446808506</v>
      </c>
      <c r="BB7" s="90">
        <f t="shared" si="2"/>
        <v>361.73191489361699</v>
      </c>
      <c r="BF7" s="7" t="s">
        <v>11</v>
      </c>
      <c r="BG7" s="66">
        <v>29462</v>
      </c>
      <c r="BH7" s="52">
        <v>1006</v>
      </c>
      <c r="BI7" s="72">
        <v>134.804</v>
      </c>
      <c r="BJ7" s="71">
        <v>40.24</v>
      </c>
      <c r="BK7" s="71">
        <v>37.222000000000008</v>
      </c>
      <c r="BL7" s="71">
        <v>5.03</v>
      </c>
      <c r="BM7" s="73">
        <v>52.312000000000005</v>
      </c>
      <c r="BN7" s="71">
        <v>871.19600000000003</v>
      </c>
      <c r="BO7" s="71">
        <v>337.01000000000005</v>
      </c>
      <c r="BP7" s="71">
        <v>165.99</v>
      </c>
      <c r="BQ7" s="71">
        <v>28.167999999999996</v>
      </c>
      <c r="BR7" s="73">
        <v>340.02799999999996</v>
      </c>
      <c r="BS7" s="74">
        <v>3.4145679179960626</v>
      </c>
    </row>
    <row r="8" spans="2:71">
      <c r="B8" s="7" t="s">
        <v>12</v>
      </c>
      <c r="C8" s="66">
        <v>263699</v>
      </c>
      <c r="D8" s="52">
        <v>30309</v>
      </c>
      <c r="E8" s="72">
        <f t="shared" si="3"/>
        <v>4061.4060000000004</v>
      </c>
      <c r="F8" s="71">
        <f t="shared" si="0"/>
        <v>1212.3600000000001</v>
      </c>
      <c r="G8" s="71">
        <f t="shared" si="0"/>
        <v>1121.4330000000002</v>
      </c>
      <c r="H8" s="71">
        <f t="shared" si="0"/>
        <v>151.54500000000002</v>
      </c>
      <c r="I8" s="73">
        <f t="shared" si="0"/>
        <v>1576.0680000000002</v>
      </c>
      <c r="J8" s="71">
        <f t="shared" si="0"/>
        <v>26247.594000000001</v>
      </c>
      <c r="K8" s="71">
        <f t="shared" si="0"/>
        <v>10153.515000000001</v>
      </c>
      <c r="L8" s="71">
        <f t="shared" si="0"/>
        <v>5000.9850000000006</v>
      </c>
      <c r="M8" s="71">
        <f t="shared" si="0"/>
        <v>848.65199999999993</v>
      </c>
      <c r="N8" s="73">
        <f t="shared" si="0"/>
        <v>10244.441999999999</v>
      </c>
      <c r="O8" s="74">
        <f t="shared" si="4"/>
        <v>11.493786476247541</v>
      </c>
      <c r="Q8">
        <v>39</v>
      </c>
      <c r="R8" t="s">
        <v>83</v>
      </c>
      <c r="S8" t="s">
        <v>12</v>
      </c>
      <c r="T8" t="s">
        <v>85</v>
      </c>
      <c r="U8" s="166">
        <v>0.13400000000000001</v>
      </c>
      <c r="V8">
        <v>0.04</v>
      </c>
      <c r="W8">
        <v>3.7000000000000005E-2</v>
      </c>
      <c r="X8">
        <v>5.0000000000000001E-3</v>
      </c>
      <c r="Y8" s="167">
        <v>5.2000000000000005E-2</v>
      </c>
      <c r="Z8" s="166">
        <v>0.86599999999999999</v>
      </c>
      <c r="AA8">
        <v>0.33500000000000002</v>
      </c>
      <c r="AB8">
        <v>0.16500000000000001</v>
      </c>
      <c r="AC8">
        <v>2.7999999999999997E-2</v>
      </c>
      <c r="AD8">
        <v>0.33799999999999997</v>
      </c>
      <c r="AR8" t="s">
        <v>12</v>
      </c>
      <c r="AS8" s="88">
        <f t="shared" si="5"/>
        <v>10413.861538461539</v>
      </c>
      <c r="AT8" s="89">
        <f t="shared" si="5"/>
        <v>3108.6153846153848</v>
      </c>
      <c r="AU8" s="89">
        <f t="shared" si="1"/>
        <v>2875.4692307692312</v>
      </c>
      <c r="AV8" s="89">
        <f t="shared" si="1"/>
        <v>388.57692307692309</v>
      </c>
      <c r="AW8" s="89">
        <f t="shared" si="1"/>
        <v>4041.2000000000007</v>
      </c>
      <c r="AX8" s="88">
        <f t="shared" si="6"/>
        <v>33650.761538461542</v>
      </c>
      <c r="AY8" s="89">
        <f t="shared" si="2"/>
        <v>13017.326923076926</v>
      </c>
      <c r="AZ8" s="89">
        <f t="shared" si="2"/>
        <v>6411.5192307692314</v>
      </c>
      <c r="BA8" s="89">
        <f t="shared" si="2"/>
        <v>1088.0153846153846</v>
      </c>
      <c r="BB8" s="90">
        <f t="shared" si="2"/>
        <v>13133.9</v>
      </c>
      <c r="BF8" s="7" t="s">
        <v>12</v>
      </c>
      <c r="BG8" s="66">
        <v>263699</v>
      </c>
      <c r="BH8" s="52">
        <v>30309</v>
      </c>
      <c r="BI8" s="72">
        <v>4061.4060000000004</v>
      </c>
      <c r="BJ8" s="71">
        <v>1212.3600000000001</v>
      </c>
      <c r="BK8" s="71">
        <v>1121.4330000000002</v>
      </c>
      <c r="BL8" s="71">
        <v>151.54500000000002</v>
      </c>
      <c r="BM8" s="73">
        <v>1576.0680000000002</v>
      </c>
      <c r="BN8" s="71">
        <v>26247.594000000001</v>
      </c>
      <c r="BO8" s="71">
        <v>10153.515000000001</v>
      </c>
      <c r="BP8" s="71">
        <v>5000.9850000000006</v>
      </c>
      <c r="BQ8" s="71">
        <v>848.65199999999993</v>
      </c>
      <c r="BR8" s="73">
        <v>10244.441999999999</v>
      </c>
      <c r="BS8" s="74">
        <v>11.493786476247541</v>
      </c>
    </row>
    <row r="9" spans="2:71">
      <c r="B9" s="7" t="s">
        <v>13</v>
      </c>
      <c r="C9" s="66">
        <v>132165</v>
      </c>
      <c r="D9" s="52">
        <v>15736</v>
      </c>
      <c r="E9" s="72">
        <f t="shared" si="3"/>
        <v>2612.1759999999999</v>
      </c>
      <c r="F9" s="71">
        <f t="shared" si="0"/>
        <v>802.53599999999994</v>
      </c>
      <c r="G9" s="71">
        <f t="shared" si="0"/>
        <v>629.44000000000005</v>
      </c>
      <c r="H9" s="71">
        <f t="shared" si="0"/>
        <v>535.024</v>
      </c>
      <c r="I9" s="73">
        <f t="shared" si="0"/>
        <v>645.17599999999993</v>
      </c>
      <c r="J9" s="71">
        <f t="shared" si="0"/>
        <v>13123.824000000001</v>
      </c>
      <c r="K9" s="71">
        <f t="shared" si="0"/>
        <v>2313.192</v>
      </c>
      <c r="L9" s="71">
        <f t="shared" si="0"/>
        <v>7317.2400000000007</v>
      </c>
      <c r="M9" s="71">
        <f t="shared" si="0"/>
        <v>1195.9359999999999</v>
      </c>
      <c r="N9" s="73">
        <f t="shared" si="0"/>
        <v>2313.192</v>
      </c>
      <c r="O9" s="74">
        <f t="shared" si="4"/>
        <v>11.906329209699997</v>
      </c>
      <c r="Q9">
        <v>35</v>
      </c>
      <c r="R9" t="s">
        <v>80</v>
      </c>
      <c r="S9" t="s">
        <v>13</v>
      </c>
      <c r="T9" t="s">
        <v>84</v>
      </c>
      <c r="U9" s="166">
        <v>0.16600000000000001</v>
      </c>
      <c r="V9">
        <v>5.0999999999999997E-2</v>
      </c>
      <c r="W9">
        <v>0.04</v>
      </c>
      <c r="X9">
        <v>3.4000000000000002E-2</v>
      </c>
      <c r="Y9" s="167">
        <v>4.0999999999999995E-2</v>
      </c>
      <c r="Z9" s="166">
        <v>0.83400000000000007</v>
      </c>
      <c r="AA9">
        <v>0.14699999999999999</v>
      </c>
      <c r="AB9">
        <v>0.46500000000000002</v>
      </c>
      <c r="AC9">
        <v>7.5999999999999998E-2</v>
      </c>
      <c r="AD9">
        <v>0.14699999999999999</v>
      </c>
      <c r="AF9" s="75" t="s">
        <v>86</v>
      </c>
      <c r="AR9" t="s">
        <v>13</v>
      </c>
      <c r="AS9" s="88">
        <f t="shared" si="5"/>
        <v>7463.3600000000006</v>
      </c>
      <c r="AT9" s="89">
        <f t="shared" si="5"/>
        <v>2292.9599999999996</v>
      </c>
      <c r="AU9" s="89">
        <f t="shared" si="1"/>
        <v>1798.4</v>
      </c>
      <c r="AV9" s="89">
        <f t="shared" si="1"/>
        <v>1528.64</v>
      </c>
      <c r="AW9" s="89">
        <f t="shared" si="1"/>
        <v>1843.36</v>
      </c>
      <c r="AX9" s="88">
        <f t="shared" si="6"/>
        <v>18748.32</v>
      </c>
      <c r="AY9" s="89">
        <f t="shared" si="2"/>
        <v>3304.56</v>
      </c>
      <c r="AZ9" s="89">
        <f t="shared" si="2"/>
        <v>10453.200000000001</v>
      </c>
      <c r="BA9" s="89">
        <f t="shared" si="2"/>
        <v>1708.4799999999998</v>
      </c>
      <c r="BB9" s="90">
        <f t="shared" si="2"/>
        <v>3304.56</v>
      </c>
      <c r="BF9" s="7" t="s">
        <v>13</v>
      </c>
      <c r="BG9" s="66">
        <v>132165</v>
      </c>
      <c r="BH9" s="52">
        <v>15736</v>
      </c>
      <c r="BI9" s="72">
        <v>2612.1759999999999</v>
      </c>
      <c r="BJ9" s="71">
        <v>802.53599999999994</v>
      </c>
      <c r="BK9" s="71">
        <v>629.44000000000005</v>
      </c>
      <c r="BL9" s="71">
        <v>535.024</v>
      </c>
      <c r="BM9" s="73">
        <v>645.17599999999993</v>
      </c>
      <c r="BN9" s="71">
        <v>13123.824000000001</v>
      </c>
      <c r="BO9" s="71">
        <v>2313.192</v>
      </c>
      <c r="BP9" s="71">
        <v>7317.2400000000007</v>
      </c>
      <c r="BQ9" s="71">
        <v>1195.9359999999999</v>
      </c>
      <c r="BR9" s="73">
        <v>2313.192</v>
      </c>
      <c r="BS9" s="74">
        <v>11.906329209699997</v>
      </c>
    </row>
    <row r="10" spans="2:71">
      <c r="B10" s="7" t="s">
        <v>14</v>
      </c>
      <c r="C10" s="66">
        <v>1118712</v>
      </c>
      <c r="D10" s="52">
        <v>219016</v>
      </c>
      <c r="E10" s="72">
        <f t="shared" si="3"/>
        <v>29348.144</v>
      </c>
      <c r="F10" s="71">
        <f t="shared" si="0"/>
        <v>8760.64</v>
      </c>
      <c r="G10" s="71">
        <f t="shared" si="0"/>
        <v>8103.5920000000015</v>
      </c>
      <c r="H10" s="71">
        <f t="shared" si="0"/>
        <v>1095.08</v>
      </c>
      <c r="I10" s="73">
        <f t="shared" si="0"/>
        <v>11388.832</v>
      </c>
      <c r="J10" s="71">
        <f t="shared" si="0"/>
        <v>189667.856</v>
      </c>
      <c r="K10" s="71">
        <f t="shared" si="0"/>
        <v>73370.36</v>
      </c>
      <c r="L10" s="71">
        <f t="shared" si="0"/>
        <v>36137.64</v>
      </c>
      <c r="M10" s="71">
        <f t="shared" si="0"/>
        <v>6132.4479999999994</v>
      </c>
      <c r="N10" s="73">
        <f t="shared" si="0"/>
        <v>74027.407999999996</v>
      </c>
      <c r="O10" s="74">
        <f t="shared" si="4"/>
        <v>19.577514141262455</v>
      </c>
      <c r="Q10">
        <v>48</v>
      </c>
      <c r="R10" t="s">
        <v>83</v>
      </c>
      <c r="S10" t="s">
        <v>14</v>
      </c>
      <c r="T10" t="s">
        <v>87</v>
      </c>
      <c r="U10" s="166">
        <v>0.13400000000000001</v>
      </c>
      <c r="V10">
        <v>0.04</v>
      </c>
      <c r="W10">
        <v>3.7000000000000005E-2</v>
      </c>
      <c r="X10">
        <v>5.0000000000000001E-3</v>
      </c>
      <c r="Y10" s="167">
        <v>5.2000000000000005E-2</v>
      </c>
      <c r="Z10" s="166">
        <v>0.86599999999999999</v>
      </c>
      <c r="AA10">
        <v>0.33500000000000002</v>
      </c>
      <c r="AB10">
        <v>0.16500000000000001</v>
      </c>
      <c r="AC10">
        <v>2.7999999999999997E-2</v>
      </c>
      <c r="AD10">
        <v>0.33799999999999997</v>
      </c>
      <c r="AR10" t="s">
        <v>14</v>
      </c>
      <c r="AS10" s="88">
        <f t="shared" si="5"/>
        <v>61141.966666666667</v>
      </c>
      <c r="AT10" s="89">
        <f t="shared" si="5"/>
        <v>18251.333333333332</v>
      </c>
      <c r="AU10" s="89">
        <f t="shared" si="1"/>
        <v>16882.483333333337</v>
      </c>
      <c r="AV10" s="89">
        <f t="shared" si="1"/>
        <v>2281.4166666666665</v>
      </c>
      <c r="AW10" s="89">
        <f t="shared" si="1"/>
        <v>23726.733333333334</v>
      </c>
      <c r="AX10" s="88">
        <f t="shared" si="6"/>
        <v>197570.68333333335</v>
      </c>
      <c r="AY10" s="89">
        <f t="shared" si="2"/>
        <v>76427.458333333328</v>
      </c>
      <c r="AZ10" s="89">
        <f t="shared" si="2"/>
        <v>37643.375</v>
      </c>
      <c r="BA10" s="89">
        <f t="shared" si="2"/>
        <v>6387.9666666666662</v>
      </c>
      <c r="BB10" s="90">
        <f t="shared" si="2"/>
        <v>77111.883333333331</v>
      </c>
      <c r="BF10" s="7" t="s">
        <v>14</v>
      </c>
      <c r="BG10" s="66">
        <v>1118712</v>
      </c>
      <c r="BH10" s="52">
        <v>219016</v>
      </c>
      <c r="BI10" s="72">
        <v>29348.144</v>
      </c>
      <c r="BJ10" s="71">
        <v>8760.64</v>
      </c>
      <c r="BK10" s="71">
        <v>8103.5920000000015</v>
      </c>
      <c r="BL10" s="71">
        <v>1095.08</v>
      </c>
      <c r="BM10" s="73">
        <v>11388.832</v>
      </c>
      <c r="BN10" s="71">
        <v>189667.856</v>
      </c>
      <c r="BO10" s="71">
        <v>73370.36</v>
      </c>
      <c r="BP10" s="71">
        <v>36137.64</v>
      </c>
      <c r="BQ10" s="71">
        <v>6132.4479999999994</v>
      </c>
      <c r="BR10" s="73">
        <v>74027.407999999996</v>
      </c>
      <c r="BS10" s="74">
        <v>19.577514141262455</v>
      </c>
    </row>
    <row r="11" spans="2:71">
      <c r="B11" s="7" t="s">
        <v>15</v>
      </c>
      <c r="C11" s="66">
        <v>225710</v>
      </c>
      <c r="D11" s="52">
        <v>14790</v>
      </c>
      <c r="E11" s="72">
        <f t="shared" si="3"/>
        <v>1981.8600000000001</v>
      </c>
      <c r="F11" s="71">
        <f t="shared" si="0"/>
        <v>591.6</v>
      </c>
      <c r="G11" s="71">
        <f t="shared" si="0"/>
        <v>547.23000000000013</v>
      </c>
      <c r="H11" s="71">
        <f t="shared" si="0"/>
        <v>73.95</v>
      </c>
      <c r="I11" s="73">
        <f t="shared" si="0"/>
        <v>769.08</v>
      </c>
      <c r="J11" s="71">
        <f t="shared" si="0"/>
        <v>12808.14</v>
      </c>
      <c r="K11" s="71">
        <f t="shared" si="0"/>
        <v>4954.6500000000005</v>
      </c>
      <c r="L11" s="71">
        <f t="shared" si="0"/>
        <v>2440.35</v>
      </c>
      <c r="M11" s="71">
        <f t="shared" si="0"/>
        <v>414.11999999999995</v>
      </c>
      <c r="N11" s="73">
        <f t="shared" si="0"/>
        <v>4999.0199999999995</v>
      </c>
      <c r="O11" s="74">
        <f t="shared" si="4"/>
        <v>6.5526560630898052</v>
      </c>
      <c r="Q11">
        <v>40</v>
      </c>
      <c r="R11" t="s">
        <v>83</v>
      </c>
      <c r="S11" t="s">
        <v>15</v>
      </c>
      <c r="T11" t="s">
        <v>88</v>
      </c>
      <c r="U11" s="166">
        <v>0.13400000000000001</v>
      </c>
      <c r="V11">
        <v>0.04</v>
      </c>
      <c r="W11">
        <v>3.7000000000000005E-2</v>
      </c>
      <c r="X11">
        <v>5.0000000000000001E-3</v>
      </c>
      <c r="Y11" s="167">
        <v>5.2000000000000005E-2</v>
      </c>
      <c r="Z11" s="166">
        <v>0.86599999999999999</v>
      </c>
      <c r="AA11">
        <v>0.33500000000000002</v>
      </c>
      <c r="AB11">
        <v>0.16500000000000001</v>
      </c>
      <c r="AC11">
        <v>2.7999999999999997E-2</v>
      </c>
      <c r="AD11">
        <v>0.33799999999999997</v>
      </c>
      <c r="AR11" t="s">
        <v>15</v>
      </c>
      <c r="AS11" s="88">
        <f t="shared" si="5"/>
        <v>4954.6500000000005</v>
      </c>
      <c r="AT11" s="89">
        <f t="shared" si="5"/>
        <v>1479</v>
      </c>
      <c r="AU11" s="89">
        <f t="shared" si="1"/>
        <v>1368.0750000000003</v>
      </c>
      <c r="AV11" s="89">
        <f t="shared" si="1"/>
        <v>184.875</v>
      </c>
      <c r="AW11" s="89">
        <f t="shared" si="1"/>
        <v>1922.7</v>
      </c>
      <c r="AX11" s="88">
        <f t="shared" si="6"/>
        <v>16010.174999999997</v>
      </c>
      <c r="AY11" s="89">
        <f t="shared" si="2"/>
        <v>6193.3125</v>
      </c>
      <c r="AZ11" s="89">
        <f t="shared" si="2"/>
        <v>3050.4375</v>
      </c>
      <c r="BA11" s="89">
        <f t="shared" si="2"/>
        <v>517.64999999999986</v>
      </c>
      <c r="BB11" s="90">
        <f t="shared" si="2"/>
        <v>6248.7749999999987</v>
      </c>
      <c r="BF11" s="7" t="s">
        <v>15</v>
      </c>
      <c r="BG11" s="66">
        <v>225710</v>
      </c>
      <c r="BH11" s="52">
        <v>14790</v>
      </c>
      <c r="BI11" s="72">
        <v>1981.8600000000001</v>
      </c>
      <c r="BJ11" s="71">
        <v>591.6</v>
      </c>
      <c r="BK11" s="71">
        <v>547.23000000000013</v>
      </c>
      <c r="BL11" s="71">
        <v>73.95</v>
      </c>
      <c r="BM11" s="73">
        <v>769.08</v>
      </c>
      <c r="BN11" s="71">
        <v>12808.14</v>
      </c>
      <c r="BO11" s="71">
        <v>4954.6500000000005</v>
      </c>
      <c r="BP11" s="71">
        <v>2440.35</v>
      </c>
      <c r="BQ11" s="71">
        <v>414.11999999999995</v>
      </c>
      <c r="BR11" s="73">
        <v>4999.0199999999995</v>
      </c>
      <c r="BS11" s="74">
        <v>6.5526560630898052</v>
      </c>
    </row>
    <row r="12" spans="2:71">
      <c r="B12" s="7" t="s">
        <v>16</v>
      </c>
      <c r="C12" s="66">
        <v>100280</v>
      </c>
      <c r="D12" s="52">
        <v>9349</v>
      </c>
      <c r="E12" s="72">
        <f t="shared" si="3"/>
        <v>1860.4509999999998</v>
      </c>
      <c r="F12" s="71">
        <f t="shared" si="0"/>
        <v>1019.0410000000001</v>
      </c>
      <c r="G12" s="71">
        <f t="shared" si="0"/>
        <v>486.14800000000002</v>
      </c>
      <c r="H12" s="71">
        <f t="shared" si="0"/>
        <v>140.23499999999999</v>
      </c>
      <c r="I12" s="73">
        <f t="shared" si="0"/>
        <v>215.02699999999999</v>
      </c>
      <c r="J12" s="71">
        <f t="shared" si="0"/>
        <v>7488.5489999999991</v>
      </c>
      <c r="K12" s="71">
        <f t="shared" si="0"/>
        <v>1682.82</v>
      </c>
      <c r="L12" s="71">
        <f t="shared" si="0"/>
        <v>4309.8890000000001</v>
      </c>
      <c r="M12" s="71">
        <f t="shared" si="0"/>
        <v>327.21500000000003</v>
      </c>
      <c r="N12" s="73">
        <f t="shared" si="0"/>
        <v>1177.9739999999999</v>
      </c>
      <c r="O12" s="74">
        <f t="shared" si="4"/>
        <v>9.3228958915037889</v>
      </c>
      <c r="Q12">
        <v>1</v>
      </c>
      <c r="R12" t="s">
        <v>89</v>
      </c>
      <c r="S12" t="s">
        <v>16</v>
      </c>
      <c r="T12" t="s">
        <v>90</v>
      </c>
      <c r="U12" s="166">
        <v>0.19899999999999998</v>
      </c>
      <c r="V12">
        <v>0.109</v>
      </c>
      <c r="W12">
        <v>5.2000000000000005E-2</v>
      </c>
      <c r="X12">
        <v>1.4999999999999999E-2</v>
      </c>
      <c r="Y12" s="167">
        <v>2.3E-2</v>
      </c>
      <c r="Z12" s="166">
        <v>0.80099999999999993</v>
      </c>
      <c r="AA12">
        <v>0.18</v>
      </c>
      <c r="AB12">
        <v>0.46100000000000002</v>
      </c>
      <c r="AC12">
        <v>3.5000000000000003E-2</v>
      </c>
      <c r="AD12">
        <v>0.126</v>
      </c>
      <c r="AF12" t="s">
        <v>91</v>
      </c>
      <c r="AR12" t="s">
        <v>16</v>
      </c>
      <c r="AS12" s="88">
        <f t="shared" si="5"/>
        <v>186045.09999999998</v>
      </c>
      <c r="AT12" s="89">
        <f t="shared" si="5"/>
        <v>101904.1</v>
      </c>
      <c r="AU12" s="89">
        <f t="shared" si="1"/>
        <v>48614.8</v>
      </c>
      <c r="AV12" s="89">
        <f t="shared" si="1"/>
        <v>14023.499999999998</v>
      </c>
      <c r="AW12" s="89">
        <f t="shared" si="1"/>
        <v>21502.699999999997</v>
      </c>
      <c r="AX12" s="88">
        <f t="shared" si="6"/>
        <v>374427.44999999995</v>
      </c>
      <c r="AY12" s="89">
        <f t="shared" si="2"/>
        <v>84141</v>
      </c>
      <c r="AZ12" s="89">
        <f t="shared" si="2"/>
        <v>215494.45</v>
      </c>
      <c r="BA12" s="89">
        <f t="shared" si="2"/>
        <v>16360.750000000002</v>
      </c>
      <c r="BB12" s="90">
        <f t="shared" si="2"/>
        <v>58898.7</v>
      </c>
      <c r="BF12" s="7" t="s">
        <v>16</v>
      </c>
      <c r="BG12" s="66">
        <v>100280</v>
      </c>
      <c r="BH12" s="52">
        <v>9349</v>
      </c>
      <c r="BI12" s="72">
        <v>1860.4509999999998</v>
      </c>
      <c r="BJ12" s="71">
        <v>1019.0410000000001</v>
      </c>
      <c r="BK12" s="71">
        <v>486.14800000000002</v>
      </c>
      <c r="BL12" s="71">
        <v>140.23499999999999</v>
      </c>
      <c r="BM12" s="73">
        <v>215.02699999999999</v>
      </c>
      <c r="BN12" s="71">
        <v>7488.5489999999991</v>
      </c>
      <c r="BO12" s="71">
        <v>1682.82</v>
      </c>
      <c r="BP12" s="71">
        <v>4309.8890000000001</v>
      </c>
      <c r="BQ12" s="71">
        <v>327.21500000000003</v>
      </c>
      <c r="BR12" s="73">
        <v>1177.9739999999999</v>
      </c>
      <c r="BS12" s="74">
        <v>9.3228958915037889</v>
      </c>
    </row>
    <row r="13" spans="2:71">
      <c r="B13" s="7" t="s">
        <v>17</v>
      </c>
      <c r="C13" s="66">
        <v>33553</v>
      </c>
      <c r="D13" s="52">
        <v>4289</v>
      </c>
      <c r="E13" s="72">
        <f t="shared" si="3"/>
        <v>711.97400000000005</v>
      </c>
      <c r="F13" s="71">
        <f t="shared" si="0"/>
        <v>218.73899999999998</v>
      </c>
      <c r="G13" s="71">
        <f t="shared" si="0"/>
        <v>171.56</v>
      </c>
      <c r="H13" s="71">
        <f t="shared" si="0"/>
        <v>145.82600000000002</v>
      </c>
      <c r="I13" s="73">
        <f t="shared" si="0"/>
        <v>175.84899999999999</v>
      </c>
      <c r="J13" s="71">
        <f t="shared" si="0"/>
        <v>3577.0260000000003</v>
      </c>
      <c r="K13" s="71">
        <f t="shared" si="0"/>
        <v>630.48299999999995</v>
      </c>
      <c r="L13" s="71">
        <f t="shared" si="0"/>
        <v>1994.3850000000002</v>
      </c>
      <c r="M13" s="71">
        <f t="shared" si="0"/>
        <v>325.964</v>
      </c>
      <c r="N13" s="73">
        <f t="shared" si="0"/>
        <v>630.48299999999995</v>
      </c>
      <c r="O13" s="74">
        <f t="shared" si="4"/>
        <v>12.782761601049087</v>
      </c>
      <c r="Q13">
        <v>22</v>
      </c>
      <c r="R13" t="s">
        <v>80</v>
      </c>
      <c r="S13" t="s">
        <v>17</v>
      </c>
      <c r="T13" t="s">
        <v>92</v>
      </c>
      <c r="U13" s="166">
        <v>0.16600000000000001</v>
      </c>
      <c r="V13">
        <v>5.0999999999999997E-2</v>
      </c>
      <c r="W13">
        <v>0.04</v>
      </c>
      <c r="X13">
        <v>3.4000000000000002E-2</v>
      </c>
      <c r="Y13" s="167">
        <v>4.0999999999999995E-2</v>
      </c>
      <c r="Z13" s="166">
        <v>0.83400000000000007</v>
      </c>
      <c r="AA13">
        <v>0.14699999999999999</v>
      </c>
      <c r="AB13">
        <v>0.46500000000000002</v>
      </c>
      <c r="AC13">
        <v>7.5999999999999998E-2</v>
      </c>
      <c r="AD13">
        <v>0.14699999999999999</v>
      </c>
      <c r="AF13" t="s">
        <v>93</v>
      </c>
      <c r="AR13" t="s">
        <v>17</v>
      </c>
      <c r="AS13" s="88">
        <f t="shared" si="5"/>
        <v>3236.2454545454548</v>
      </c>
      <c r="AT13" s="89">
        <f t="shared" si="5"/>
        <v>994.2681818181818</v>
      </c>
      <c r="AU13" s="89">
        <f t="shared" si="1"/>
        <v>779.81818181818176</v>
      </c>
      <c r="AV13" s="89">
        <f t="shared" si="1"/>
        <v>662.84545454545457</v>
      </c>
      <c r="AW13" s="89">
        <f t="shared" si="1"/>
        <v>799.31363636363631</v>
      </c>
      <c r="AX13" s="88">
        <f t="shared" si="6"/>
        <v>8129.6045454545465</v>
      </c>
      <c r="AY13" s="89">
        <f t="shared" si="2"/>
        <v>1432.9159090909088</v>
      </c>
      <c r="AZ13" s="89">
        <f t="shared" si="2"/>
        <v>4532.6931818181829</v>
      </c>
      <c r="BA13" s="89">
        <f t="shared" si="2"/>
        <v>740.82727272727277</v>
      </c>
      <c r="BB13" s="90">
        <f t="shared" si="2"/>
        <v>1432.9159090909088</v>
      </c>
      <c r="BF13" s="7" t="s">
        <v>17</v>
      </c>
      <c r="BG13" s="66">
        <v>33553</v>
      </c>
      <c r="BH13" s="52">
        <v>4289</v>
      </c>
      <c r="BI13" s="72">
        <v>711.97400000000005</v>
      </c>
      <c r="BJ13" s="71">
        <v>218.73899999999998</v>
      </c>
      <c r="BK13" s="71">
        <v>171.56</v>
      </c>
      <c r="BL13" s="71">
        <v>145.82600000000002</v>
      </c>
      <c r="BM13" s="73">
        <v>175.84899999999999</v>
      </c>
      <c r="BN13" s="71">
        <v>3577.0260000000003</v>
      </c>
      <c r="BO13" s="71">
        <v>630.48299999999995</v>
      </c>
      <c r="BP13" s="71">
        <v>1994.3850000000002</v>
      </c>
      <c r="BQ13" s="71">
        <v>325.964</v>
      </c>
      <c r="BR13" s="73">
        <v>630.48299999999995</v>
      </c>
      <c r="BS13" s="74">
        <v>12.782761601049087</v>
      </c>
    </row>
    <row r="14" spans="2:71">
      <c r="B14" s="7" t="s">
        <v>18</v>
      </c>
      <c r="C14" s="66">
        <v>726396</v>
      </c>
      <c r="D14" s="52">
        <v>114550</v>
      </c>
      <c r="E14" s="72">
        <f t="shared" si="3"/>
        <v>19015.3</v>
      </c>
      <c r="F14" s="71">
        <f t="shared" si="0"/>
        <v>5842.0499999999993</v>
      </c>
      <c r="G14" s="71">
        <f t="shared" si="0"/>
        <v>4582</v>
      </c>
      <c r="H14" s="71">
        <f t="shared" si="0"/>
        <v>3894.7000000000003</v>
      </c>
      <c r="I14" s="73">
        <f t="shared" si="0"/>
        <v>4696.5499999999993</v>
      </c>
      <c r="J14" s="71">
        <f t="shared" si="0"/>
        <v>95534.700000000012</v>
      </c>
      <c r="K14" s="71">
        <f t="shared" si="0"/>
        <v>16838.849999999999</v>
      </c>
      <c r="L14" s="71">
        <f t="shared" si="0"/>
        <v>53265.75</v>
      </c>
      <c r="M14" s="71">
        <f t="shared" si="0"/>
        <v>8705.7999999999993</v>
      </c>
      <c r="N14" s="73">
        <f t="shared" si="0"/>
        <v>16838.849999999999</v>
      </c>
      <c r="O14" s="74">
        <f t="shared" si="4"/>
        <v>15.769635295348541</v>
      </c>
      <c r="Q14">
        <v>24</v>
      </c>
      <c r="R14" t="s">
        <v>80</v>
      </c>
      <c r="S14" t="s">
        <v>18</v>
      </c>
      <c r="T14" t="s">
        <v>94</v>
      </c>
      <c r="U14" s="166">
        <v>0.16600000000000001</v>
      </c>
      <c r="V14">
        <v>5.0999999999999997E-2</v>
      </c>
      <c r="W14">
        <v>0.04</v>
      </c>
      <c r="X14">
        <v>3.4000000000000002E-2</v>
      </c>
      <c r="Y14" s="167">
        <v>4.0999999999999995E-2</v>
      </c>
      <c r="Z14" s="166">
        <v>0.83400000000000007</v>
      </c>
      <c r="AA14">
        <v>0.14699999999999999</v>
      </c>
      <c r="AB14">
        <v>0.46500000000000002</v>
      </c>
      <c r="AC14">
        <v>7.5999999999999998E-2</v>
      </c>
      <c r="AD14">
        <v>0.14699999999999999</v>
      </c>
      <c r="AF14" t="s">
        <v>95</v>
      </c>
      <c r="AR14" t="s">
        <v>18</v>
      </c>
      <c r="AS14" s="88">
        <f t="shared" si="5"/>
        <v>79230.416666666672</v>
      </c>
      <c r="AT14" s="89">
        <f t="shared" si="5"/>
        <v>24341.874999999996</v>
      </c>
      <c r="AU14" s="89">
        <f t="shared" si="1"/>
        <v>19091.666666666664</v>
      </c>
      <c r="AV14" s="89">
        <f t="shared" si="1"/>
        <v>16227.916666666666</v>
      </c>
      <c r="AW14" s="89">
        <f t="shared" si="1"/>
        <v>19568.958333333328</v>
      </c>
      <c r="AX14" s="88">
        <f t="shared" si="6"/>
        <v>199030.62500000003</v>
      </c>
      <c r="AY14" s="89">
        <f t="shared" si="2"/>
        <v>35080.9375</v>
      </c>
      <c r="AZ14" s="89">
        <f t="shared" si="2"/>
        <v>110970.3125</v>
      </c>
      <c r="BA14" s="89">
        <f t="shared" si="2"/>
        <v>18137.083333333332</v>
      </c>
      <c r="BB14" s="90">
        <f t="shared" si="2"/>
        <v>35080.9375</v>
      </c>
      <c r="BF14" s="7" t="s">
        <v>18</v>
      </c>
      <c r="BG14" s="66">
        <v>726396</v>
      </c>
      <c r="BH14" s="52">
        <v>114550</v>
      </c>
      <c r="BI14" s="72">
        <v>19015.3</v>
      </c>
      <c r="BJ14" s="71">
        <v>5842.0499999999993</v>
      </c>
      <c r="BK14" s="71">
        <v>4582</v>
      </c>
      <c r="BL14" s="71">
        <v>3894.7000000000003</v>
      </c>
      <c r="BM14" s="73">
        <v>4696.5499999999993</v>
      </c>
      <c r="BN14" s="71">
        <v>95534.700000000012</v>
      </c>
      <c r="BO14" s="71">
        <v>16838.849999999999</v>
      </c>
      <c r="BP14" s="71">
        <v>53265.75</v>
      </c>
      <c r="BQ14" s="71">
        <v>8705.7999999999993</v>
      </c>
      <c r="BR14" s="73">
        <v>16838.849999999999</v>
      </c>
      <c r="BS14" s="74">
        <v>15.769635295348541</v>
      </c>
    </row>
    <row r="15" spans="2:71">
      <c r="B15" s="7" t="s">
        <v>19</v>
      </c>
      <c r="C15" s="66">
        <v>238684</v>
      </c>
      <c r="D15" s="52">
        <v>39593</v>
      </c>
      <c r="E15" s="72">
        <f t="shared" si="3"/>
        <v>6572.4380000000001</v>
      </c>
      <c r="F15" s="71">
        <f t="shared" si="0"/>
        <v>2019.2429999999999</v>
      </c>
      <c r="G15" s="71">
        <f t="shared" si="0"/>
        <v>1583.72</v>
      </c>
      <c r="H15" s="71">
        <f t="shared" si="0"/>
        <v>1346.162</v>
      </c>
      <c r="I15" s="73">
        <f t="shared" si="0"/>
        <v>1623.3129999999999</v>
      </c>
      <c r="J15" s="71">
        <f t="shared" si="0"/>
        <v>33020.562000000005</v>
      </c>
      <c r="K15" s="71">
        <f t="shared" si="0"/>
        <v>5820.1709999999994</v>
      </c>
      <c r="L15" s="71">
        <f t="shared" si="0"/>
        <v>18410.745000000003</v>
      </c>
      <c r="M15" s="71">
        <f t="shared" si="0"/>
        <v>3009.0679999999998</v>
      </c>
      <c r="N15" s="73">
        <f t="shared" si="0"/>
        <v>5820.1709999999994</v>
      </c>
      <c r="O15" s="74">
        <f t="shared" si="4"/>
        <v>16.588041091987733</v>
      </c>
      <c r="Q15">
        <v>25</v>
      </c>
      <c r="R15" t="s">
        <v>80</v>
      </c>
      <c r="S15" t="s">
        <v>19</v>
      </c>
      <c r="T15" t="s">
        <v>96</v>
      </c>
      <c r="U15" s="166">
        <v>0.16600000000000001</v>
      </c>
      <c r="V15">
        <v>5.0999999999999997E-2</v>
      </c>
      <c r="W15">
        <v>0.04</v>
      </c>
      <c r="X15">
        <v>3.4000000000000002E-2</v>
      </c>
      <c r="Y15" s="167">
        <v>4.0999999999999995E-2</v>
      </c>
      <c r="Z15" s="166">
        <v>0.83400000000000007</v>
      </c>
      <c r="AA15">
        <v>0.14699999999999999</v>
      </c>
      <c r="AB15">
        <v>0.46500000000000002</v>
      </c>
      <c r="AC15">
        <v>7.5999999999999998E-2</v>
      </c>
      <c r="AD15">
        <v>0.14699999999999999</v>
      </c>
      <c r="AF15" t="s">
        <v>97</v>
      </c>
      <c r="AR15" t="s">
        <v>19</v>
      </c>
      <c r="AS15" s="88">
        <f t="shared" si="5"/>
        <v>26289.752</v>
      </c>
      <c r="AT15" s="89">
        <f t="shared" si="5"/>
        <v>8076.9719999999988</v>
      </c>
      <c r="AU15" s="89">
        <f t="shared" si="1"/>
        <v>6334.88</v>
      </c>
      <c r="AV15" s="89">
        <f t="shared" si="1"/>
        <v>5384.6480000000001</v>
      </c>
      <c r="AW15" s="89">
        <f t="shared" si="1"/>
        <v>6493.2519999999995</v>
      </c>
      <c r="AX15" s="88">
        <f t="shared" si="6"/>
        <v>66041.124000000011</v>
      </c>
      <c r="AY15" s="89">
        <f t="shared" si="2"/>
        <v>11640.341999999999</v>
      </c>
      <c r="AZ15" s="89">
        <f t="shared" si="2"/>
        <v>36821.490000000005</v>
      </c>
      <c r="BA15" s="89">
        <f t="shared" si="2"/>
        <v>6018.1359999999995</v>
      </c>
      <c r="BB15" s="90">
        <f t="shared" si="2"/>
        <v>11640.341999999999</v>
      </c>
      <c r="BF15" s="7" t="s">
        <v>19</v>
      </c>
      <c r="BG15" s="66">
        <v>238684</v>
      </c>
      <c r="BH15" s="52">
        <v>39593</v>
      </c>
      <c r="BI15" s="72">
        <v>6572.4380000000001</v>
      </c>
      <c r="BJ15" s="71">
        <v>2019.2429999999999</v>
      </c>
      <c r="BK15" s="71">
        <v>1583.72</v>
      </c>
      <c r="BL15" s="71">
        <v>1346.162</v>
      </c>
      <c r="BM15" s="73">
        <v>1623.3129999999999</v>
      </c>
      <c r="BN15" s="71">
        <v>33020.562000000005</v>
      </c>
      <c r="BO15" s="71">
        <v>5820.1709999999994</v>
      </c>
      <c r="BP15" s="71">
        <v>18410.745000000003</v>
      </c>
      <c r="BQ15" s="71">
        <v>3009.0679999999998</v>
      </c>
      <c r="BR15" s="73">
        <v>5820.1709999999994</v>
      </c>
      <c r="BS15" s="74">
        <v>16.588041091987733</v>
      </c>
    </row>
    <row r="16" spans="2:71">
      <c r="B16" s="7" t="s">
        <v>20</v>
      </c>
      <c r="C16" s="66">
        <v>42301</v>
      </c>
      <c r="D16" s="52">
        <v>2574</v>
      </c>
      <c r="E16" s="72">
        <f t="shared" si="3"/>
        <v>344.916</v>
      </c>
      <c r="F16" s="71">
        <f t="shared" si="0"/>
        <v>102.96000000000001</v>
      </c>
      <c r="G16" s="71">
        <f t="shared" si="0"/>
        <v>95.238000000000014</v>
      </c>
      <c r="H16" s="71">
        <f t="shared" si="0"/>
        <v>12.870000000000001</v>
      </c>
      <c r="I16" s="73">
        <f t="shared" si="0"/>
        <v>133.84800000000001</v>
      </c>
      <c r="J16" s="71">
        <f t="shared" si="0"/>
        <v>2229.0839999999998</v>
      </c>
      <c r="K16" s="71">
        <f t="shared" si="0"/>
        <v>862.29000000000008</v>
      </c>
      <c r="L16" s="71">
        <f t="shared" si="0"/>
        <v>424.71000000000004</v>
      </c>
      <c r="M16" s="71">
        <f t="shared" si="0"/>
        <v>72.071999999999989</v>
      </c>
      <c r="N16" s="73">
        <f t="shared" si="0"/>
        <v>870.01199999999994</v>
      </c>
      <c r="O16" s="74">
        <f t="shared" si="4"/>
        <v>6.0849625304366324</v>
      </c>
      <c r="Q16">
        <v>49</v>
      </c>
      <c r="R16" t="s">
        <v>83</v>
      </c>
      <c r="S16" t="s">
        <v>20</v>
      </c>
      <c r="T16" t="s">
        <v>98</v>
      </c>
      <c r="U16" s="166">
        <v>0.13400000000000001</v>
      </c>
      <c r="V16">
        <v>0.04</v>
      </c>
      <c r="W16">
        <v>3.7000000000000005E-2</v>
      </c>
      <c r="X16">
        <v>5.0000000000000001E-3</v>
      </c>
      <c r="Y16" s="167">
        <v>5.2000000000000005E-2</v>
      </c>
      <c r="Z16" s="166">
        <v>0.86599999999999999</v>
      </c>
      <c r="AA16">
        <v>0.33500000000000002</v>
      </c>
      <c r="AB16">
        <v>0.16500000000000001</v>
      </c>
      <c r="AC16">
        <v>2.7999999999999997E-2</v>
      </c>
      <c r="AD16">
        <v>0.33799999999999997</v>
      </c>
      <c r="AF16" t="s">
        <v>99</v>
      </c>
      <c r="AH16" t="s">
        <v>100</v>
      </c>
      <c r="AI16" t="s">
        <v>101</v>
      </c>
      <c r="AJ16" t="s">
        <v>102</v>
      </c>
      <c r="AK16" t="s">
        <v>103</v>
      </c>
      <c r="AL16" t="s">
        <v>104</v>
      </c>
      <c r="AR16" t="s">
        <v>20</v>
      </c>
      <c r="AS16" s="88">
        <f t="shared" si="5"/>
        <v>703.91020408163263</v>
      </c>
      <c r="AT16" s="89">
        <f t="shared" si="5"/>
        <v>210.12244897959187</v>
      </c>
      <c r="AU16" s="89">
        <f t="shared" si="1"/>
        <v>194.36326530612246</v>
      </c>
      <c r="AV16" s="89">
        <f t="shared" si="1"/>
        <v>26.265306122448983</v>
      </c>
      <c r="AW16" s="89">
        <f t="shared" si="1"/>
        <v>273.15918367346944</v>
      </c>
      <c r="AX16" s="88">
        <f t="shared" si="6"/>
        <v>2274.5755102040812</v>
      </c>
      <c r="AY16" s="89">
        <f t="shared" si="2"/>
        <v>879.88775510204084</v>
      </c>
      <c r="AZ16" s="89">
        <f t="shared" si="2"/>
        <v>433.37755102040819</v>
      </c>
      <c r="BA16" s="89">
        <f t="shared" si="2"/>
        <v>73.54285714285713</v>
      </c>
      <c r="BB16" s="90">
        <f t="shared" si="2"/>
        <v>887.76734693877552</v>
      </c>
      <c r="BF16" s="7" t="s">
        <v>20</v>
      </c>
      <c r="BG16" s="66">
        <v>42301</v>
      </c>
      <c r="BH16" s="52">
        <v>2574</v>
      </c>
      <c r="BI16" s="72">
        <v>344.916</v>
      </c>
      <c r="BJ16" s="71">
        <v>102.96000000000001</v>
      </c>
      <c r="BK16" s="71">
        <v>95.238000000000014</v>
      </c>
      <c r="BL16" s="71">
        <v>12.870000000000001</v>
      </c>
      <c r="BM16" s="73">
        <v>133.84800000000001</v>
      </c>
      <c r="BN16" s="71">
        <v>2229.0839999999998</v>
      </c>
      <c r="BO16" s="71">
        <v>862.29000000000008</v>
      </c>
      <c r="BP16" s="71">
        <v>424.71000000000004</v>
      </c>
      <c r="BQ16" s="71">
        <v>72.071999999999989</v>
      </c>
      <c r="BR16" s="73">
        <v>870.01199999999994</v>
      </c>
      <c r="BS16" s="74">
        <v>6.0849625304366324</v>
      </c>
    </row>
    <row r="17" spans="2:71">
      <c r="B17" s="7" t="s">
        <v>21</v>
      </c>
      <c r="C17" s="66">
        <v>46962</v>
      </c>
      <c r="D17" s="52">
        <v>8031</v>
      </c>
      <c r="E17" s="72">
        <f t="shared" si="3"/>
        <v>1076.154</v>
      </c>
      <c r="F17" s="71">
        <f t="shared" si="0"/>
        <v>321.24</v>
      </c>
      <c r="G17" s="71">
        <f t="shared" si="0"/>
        <v>297.14700000000005</v>
      </c>
      <c r="H17" s="71">
        <f t="shared" si="0"/>
        <v>40.155000000000001</v>
      </c>
      <c r="I17" s="73">
        <f t="shared" si="0"/>
        <v>417.61200000000002</v>
      </c>
      <c r="J17" s="71">
        <f t="shared" si="0"/>
        <v>6954.8459999999995</v>
      </c>
      <c r="K17" s="71">
        <f t="shared" si="0"/>
        <v>2690.3850000000002</v>
      </c>
      <c r="L17" s="71">
        <f t="shared" si="0"/>
        <v>1325.115</v>
      </c>
      <c r="M17" s="71">
        <f t="shared" si="0"/>
        <v>224.86799999999997</v>
      </c>
      <c r="N17" s="73">
        <f t="shared" si="0"/>
        <v>2714.4779999999996</v>
      </c>
      <c r="O17" s="74">
        <f t="shared" si="4"/>
        <v>17.101060431838508</v>
      </c>
      <c r="Q17">
        <v>41</v>
      </c>
      <c r="R17" t="s">
        <v>83</v>
      </c>
      <c r="S17" t="s">
        <v>21</v>
      </c>
      <c r="T17" t="s">
        <v>105</v>
      </c>
      <c r="U17" s="166">
        <v>0.13400000000000001</v>
      </c>
      <c r="V17">
        <v>0.04</v>
      </c>
      <c r="W17">
        <v>3.7000000000000005E-2</v>
      </c>
      <c r="X17">
        <v>5.0000000000000001E-3</v>
      </c>
      <c r="Y17" s="167">
        <v>5.2000000000000005E-2</v>
      </c>
      <c r="Z17" s="166">
        <v>0.86599999999999999</v>
      </c>
      <c r="AA17">
        <v>0.33500000000000002</v>
      </c>
      <c r="AB17">
        <v>0.16500000000000001</v>
      </c>
      <c r="AC17">
        <v>2.7999999999999997E-2</v>
      </c>
      <c r="AD17">
        <v>0.33799999999999997</v>
      </c>
      <c r="AF17" t="s">
        <v>106</v>
      </c>
      <c r="AH17">
        <v>100</v>
      </c>
      <c r="AI17">
        <v>100</v>
      </c>
      <c r="AJ17">
        <v>100</v>
      </c>
      <c r="AK17">
        <v>100</v>
      </c>
      <c r="AL17">
        <v>100</v>
      </c>
      <c r="AR17" t="s">
        <v>21</v>
      </c>
      <c r="AS17" s="88">
        <f t="shared" si="5"/>
        <v>2624.7658536585368</v>
      </c>
      <c r="AT17" s="89">
        <f t="shared" si="5"/>
        <v>783.51219512195121</v>
      </c>
      <c r="AU17" s="89">
        <f t="shared" si="1"/>
        <v>724.74878048780499</v>
      </c>
      <c r="AV17" s="89">
        <f t="shared" si="1"/>
        <v>97.939024390243901</v>
      </c>
      <c r="AW17" s="89">
        <f t="shared" si="1"/>
        <v>1018.5658536585366</v>
      </c>
      <c r="AX17" s="88">
        <f t="shared" si="6"/>
        <v>8481.5195121951219</v>
      </c>
      <c r="AY17" s="89">
        <f t="shared" si="2"/>
        <v>3280.957317073171</v>
      </c>
      <c r="AZ17" s="89">
        <f t="shared" si="2"/>
        <v>1615.9939024390244</v>
      </c>
      <c r="BA17" s="89">
        <f t="shared" si="2"/>
        <v>274.22926829268289</v>
      </c>
      <c r="BB17" s="90">
        <f t="shared" si="2"/>
        <v>3310.3390243902431</v>
      </c>
      <c r="BF17" s="7" t="s">
        <v>21</v>
      </c>
      <c r="BG17" s="66">
        <v>46962</v>
      </c>
      <c r="BH17" s="52">
        <v>8031</v>
      </c>
      <c r="BI17" s="72">
        <v>1076.154</v>
      </c>
      <c r="BJ17" s="71">
        <v>321.24</v>
      </c>
      <c r="BK17" s="71">
        <v>297.14700000000005</v>
      </c>
      <c r="BL17" s="71">
        <v>40.155000000000001</v>
      </c>
      <c r="BM17" s="73">
        <v>417.61200000000002</v>
      </c>
      <c r="BN17" s="71">
        <v>6954.8459999999995</v>
      </c>
      <c r="BO17" s="71">
        <v>2690.3850000000002</v>
      </c>
      <c r="BP17" s="71">
        <v>1325.115</v>
      </c>
      <c r="BQ17" s="71">
        <v>224.86799999999997</v>
      </c>
      <c r="BR17" s="73">
        <v>2714.4779999999996</v>
      </c>
      <c r="BS17" s="74">
        <v>17.101060431838508</v>
      </c>
    </row>
    <row r="18" spans="2:71">
      <c r="B18" s="7" t="s">
        <v>22</v>
      </c>
      <c r="C18" s="66">
        <v>67983</v>
      </c>
      <c r="D18" s="52">
        <v>12958</v>
      </c>
      <c r="E18" s="72">
        <f t="shared" si="3"/>
        <v>2060.3220000000001</v>
      </c>
      <c r="F18" s="71">
        <f t="shared" si="0"/>
        <v>479.44600000000008</v>
      </c>
      <c r="G18" s="71">
        <f t="shared" si="0"/>
        <v>816.35400000000004</v>
      </c>
      <c r="H18" s="71">
        <f t="shared" si="0"/>
        <v>142.53800000000001</v>
      </c>
      <c r="I18" s="73">
        <f t="shared" si="0"/>
        <v>609.02599999999995</v>
      </c>
      <c r="J18" s="71">
        <f t="shared" si="0"/>
        <v>10897.678</v>
      </c>
      <c r="K18" s="71">
        <f t="shared" si="0"/>
        <v>1412.422</v>
      </c>
      <c r="L18" s="71">
        <f t="shared" si="0"/>
        <v>6569.7060000000001</v>
      </c>
      <c r="M18" s="71">
        <f t="shared" si="0"/>
        <v>673.81600000000003</v>
      </c>
      <c r="N18" s="73">
        <f t="shared" si="0"/>
        <v>2241.7340000000004</v>
      </c>
      <c r="O18" s="74">
        <f t="shared" si="4"/>
        <v>19.06064751481988</v>
      </c>
      <c r="Q18">
        <v>10</v>
      </c>
      <c r="R18" t="s">
        <v>107</v>
      </c>
      <c r="S18" t="s">
        <v>22</v>
      </c>
      <c r="T18" t="s">
        <v>108</v>
      </c>
      <c r="U18" s="166">
        <v>0.159</v>
      </c>
      <c r="V18">
        <v>3.7000000000000005E-2</v>
      </c>
      <c r="W18">
        <v>6.3E-2</v>
      </c>
      <c r="X18">
        <v>1.1000000000000001E-2</v>
      </c>
      <c r="Y18" s="167">
        <v>4.7E-2</v>
      </c>
      <c r="Z18" s="166">
        <v>0.84099999999999997</v>
      </c>
      <c r="AA18">
        <v>0.109</v>
      </c>
      <c r="AB18">
        <v>0.50700000000000001</v>
      </c>
      <c r="AC18">
        <v>5.2000000000000005E-2</v>
      </c>
      <c r="AD18">
        <v>0.17300000000000001</v>
      </c>
      <c r="AF18" t="s">
        <v>109</v>
      </c>
      <c r="AG18" t="s">
        <v>62</v>
      </c>
      <c r="AH18">
        <v>16.100000000000001</v>
      </c>
      <c r="AI18">
        <v>19.899999999999999</v>
      </c>
      <c r="AJ18">
        <v>15.9</v>
      </c>
      <c r="AK18">
        <v>16.600000000000001</v>
      </c>
      <c r="AL18">
        <v>13.4</v>
      </c>
      <c r="AR18" t="s">
        <v>22</v>
      </c>
      <c r="AS18" s="88">
        <f t="shared" si="5"/>
        <v>20603.22</v>
      </c>
      <c r="AT18" s="89">
        <f t="shared" si="5"/>
        <v>4794.4600000000009</v>
      </c>
      <c r="AU18" s="89">
        <f t="shared" si="1"/>
        <v>8163.5400000000009</v>
      </c>
      <c r="AV18" s="89">
        <f t="shared" si="1"/>
        <v>1425.38</v>
      </c>
      <c r="AW18" s="89">
        <f t="shared" si="1"/>
        <v>6090.2599999999993</v>
      </c>
      <c r="AX18" s="88">
        <f t="shared" si="6"/>
        <v>54488.390000000007</v>
      </c>
      <c r="AY18" s="89">
        <f t="shared" si="2"/>
        <v>7062.11</v>
      </c>
      <c r="AZ18" s="89">
        <f t="shared" si="2"/>
        <v>32848.53</v>
      </c>
      <c r="BA18" s="89">
        <f t="shared" si="2"/>
        <v>3369.0800000000004</v>
      </c>
      <c r="BB18" s="90">
        <f t="shared" si="2"/>
        <v>11208.670000000002</v>
      </c>
      <c r="BF18" s="7" t="s">
        <v>22</v>
      </c>
      <c r="BG18" s="66">
        <v>67983</v>
      </c>
      <c r="BH18" s="52">
        <v>12958</v>
      </c>
      <c r="BI18" s="72">
        <v>2060.3220000000001</v>
      </c>
      <c r="BJ18" s="71">
        <v>479.44600000000008</v>
      </c>
      <c r="BK18" s="71">
        <v>816.35400000000004</v>
      </c>
      <c r="BL18" s="71">
        <v>142.53800000000001</v>
      </c>
      <c r="BM18" s="73">
        <v>609.02599999999995</v>
      </c>
      <c r="BN18" s="71">
        <v>10897.678</v>
      </c>
      <c r="BO18" s="71">
        <v>1412.422</v>
      </c>
      <c r="BP18" s="71">
        <v>6569.7060000000001</v>
      </c>
      <c r="BQ18" s="71">
        <v>673.81600000000003</v>
      </c>
      <c r="BR18" s="73">
        <v>2241.7340000000004</v>
      </c>
      <c r="BS18" s="74">
        <v>19.06064751481988</v>
      </c>
    </row>
    <row r="19" spans="2:71">
      <c r="B19" s="7" t="s">
        <v>23</v>
      </c>
      <c r="C19" s="66">
        <v>143554</v>
      </c>
      <c r="D19" s="52">
        <v>18041</v>
      </c>
      <c r="E19" s="72">
        <f t="shared" si="3"/>
        <v>2868.5190000000002</v>
      </c>
      <c r="F19" s="71">
        <f t="shared" si="0"/>
        <v>667.51700000000005</v>
      </c>
      <c r="G19" s="71">
        <f t="shared" si="0"/>
        <v>1136.5830000000001</v>
      </c>
      <c r="H19" s="71">
        <f t="shared" si="0"/>
        <v>198.45100000000002</v>
      </c>
      <c r="I19" s="73">
        <f t="shared" si="0"/>
        <v>847.92700000000002</v>
      </c>
      <c r="J19" s="71">
        <f t="shared" si="0"/>
        <v>15172.481</v>
      </c>
      <c r="K19" s="71">
        <f t="shared" si="0"/>
        <v>1966.4690000000001</v>
      </c>
      <c r="L19" s="71">
        <f t="shared" si="0"/>
        <v>9146.7870000000003</v>
      </c>
      <c r="M19" s="71">
        <f t="shared" si="0"/>
        <v>938.13200000000006</v>
      </c>
      <c r="N19" s="73">
        <f t="shared" si="0"/>
        <v>3121.0930000000003</v>
      </c>
      <c r="O19" s="74">
        <f t="shared" si="4"/>
        <v>12.567396241135739</v>
      </c>
      <c r="Q19">
        <v>11</v>
      </c>
      <c r="R19" t="s">
        <v>107</v>
      </c>
      <c r="S19" t="s">
        <v>23</v>
      </c>
      <c r="T19" t="s">
        <v>110</v>
      </c>
      <c r="U19" s="166">
        <v>0.159</v>
      </c>
      <c r="V19">
        <v>3.7000000000000005E-2</v>
      </c>
      <c r="W19">
        <v>6.3E-2</v>
      </c>
      <c r="X19">
        <v>1.1000000000000001E-2</v>
      </c>
      <c r="Y19" s="167">
        <v>4.7E-2</v>
      </c>
      <c r="Z19" s="166">
        <v>0.84099999999999997</v>
      </c>
      <c r="AA19">
        <v>0.109</v>
      </c>
      <c r="AB19">
        <v>0.50700000000000001</v>
      </c>
      <c r="AC19">
        <v>5.2000000000000005E-2</v>
      </c>
      <c r="AD19">
        <v>0.17300000000000001</v>
      </c>
      <c r="AG19" t="s">
        <v>111</v>
      </c>
      <c r="AH19">
        <v>5.5</v>
      </c>
      <c r="AI19">
        <v>10.9</v>
      </c>
      <c r="AJ19">
        <v>3.7</v>
      </c>
      <c r="AK19">
        <v>5.0999999999999996</v>
      </c>
      <c r="AL19">
        <v>4</v>
      </c>
      <c r="AR19" t="s">
        <v>23</v>
      </c>
      <c r="AS19" s="88">
        <f t="shared" si="5"/>
        <v>26077.445454545454</v>
      </c>
      <c r="AT19" s="89">
        <f t="shared" si="5"/>
        <v>6068.3363636363647</v>
      </c>
      <c r="AU19" s="89">
        <f t="shared" si="1"/>
        <v>10332.572727272727</v>
      </c>
      <c r="AV19" s="89">
        <f t="shared" si="1"/>
        <v>1804.1000000000001</v>
      </c>
      <c r="AW19" s="89">
        <f t="shared" si="1"/>
        <v>7708.4272727272737</v>
      </c>
      <c r="AX19" s="88">
        <f t="shared" si="6"/>
        <v>68965.822727272724</v>
      </c>
      <c r="AY19" s="89">
        <f t="shared" si="2"/>
        <v>8938.4954545454548</v>
      </c>
      <c r="AZ19" s="89">
        <f t="shared" si="2"/>
        <v>41576.30454545455</v>
      </c>
      <c r="BA19" s="89">
        <f t="shared" si="2"/>
        <v>4264.2363636363643</v>
      </c>
      <c r="BB19" s="90">
        <f t="shared" si="2"/>
        <v>14186.786363636364</v>
      </c>
      <c r="BF19" s="7" t="s">
        <v>23</v>
      </c>
      <c r="BG19" s="66">
        <v>143554</v>
      </c>
      <c r="BH19" s="52">
        <v>18041</v>
      </c>
      <c r="BI19" s="72">
        <v>2868.5190000000002</v>
      </c>
      <c r="BJ19" s="71">
        <v>667.51700000000005</v>
      </c>
      <c r="BK19" s="71">
        <v>1136.5830000000001</v>
      </c>
      <c r="BL19" s="71">
        <v>198.45100000000002</v>
      </c>
      <c r="BM19" s="73">
        <v>847.92700000000002</v>
      </c>
      <c r="BN19" s="71">
        <v>15172.481</v>
      </c>
      <c r="BO19" s="71">
        <v>1966.4690000000001</v>
      </c>
      <c r="BP19" s="71">
        <v>9146.7870000000003</v>
      </c>
      <c r="BQ19" s="71">
        <v>938.13200000000006</v>
      </c>
      <c r="BR19" s="73">
        <v>3121.0930000000003</v>
      </c>
      <c r="BS19" s="74">
        <v>12.567396241135739</v>
      </c>
    </row>
    <row r="20" spans="2:71">
      <c r="B20" s="7" t="s">
        <v>24</v>
      </c>
      <c r="C20" s="66">
        <v>95962</v>
      </c>
      <c r="D20" s="52">
        <v>9550</v>
      </c>
      <c r="E20" s="72">
        <f t="shared" si="3"/>
        <v>1518.45</v>
      </c>
      <c r="F20" s="71">
        <f t="shared" si="0"/>
        <v>353.35</v>
      </c>
      <c r="G20" s="71">
        <f t="shared" si="0"/>
        <v>601.65</v>
      </c>
      <c r="H20" s="71">
        <f t="shared" si="0"/>
        <v>105.05000000000001</v>
      </c>
      <c r="I20" s="73">
        <f t="shared" si="0"/>
        <v>448.85</v>
      </c>
      <c r="J20" s="71">
        <f t="shared" si="0"/>
        <v>8031.5499999999993</v>
      </c>
      <c r="K20" s="71">
        <f t="shared" si="0"/>
        <v>1040.95</v>
      </c>
      <c r="L20" s="71">
        <f t="shared" si="0"/>
        <v>4841.8500000000004</v>
      </c>
      <c r="M20" s="71">
        <f t="shared" si="0"/>
        <v>496.6</v>
      </c>
      <c r="N20" s="73">
        <f t="shared" si="0"/>
        <v>1652.15</v>
      </c>
      <c r="O20" s="74">
        <f t="shared" si="4"/>
        <v>9.9518559429774296</v>
      </c>
      <c r="Q20">
        <v>15</v>
      </c>
      <c r="R20" t="s">
        <v>107</v>
      </c>
      <c r="S20" t="s">
        <v>24</v>
      </c>
      <c r="T20" t="s">
        <v>112</v>
      </c>
      <c r="U20" s="166">
        <v>0.159</v>
      </c>
      <c r="V20">
        <v>3.7000000000000005E-2</v>
      </c>
      <c r="W20">
        <v>6.3E-2</v>
      </c>
      <c r="X20">
        <v>1.1000000000000001E-2</v>
      </c>
      <c r="Y20" s="167">
        <v>4.7E-2</v>
      </c>
      <c r="Z20" s="166">
        <v>0.84099999999999997</v>
      </c>
      <c r="AA20">
        <v>0.109</v>
      </c>
      <c r="AB20">
        <v>0.50700000000000001</v>
      </c>
      <c r="AC20">
        <v>5.2000000000000005E-2</v>
      </c>
      <c r="AD20">
        <v>0.17300000000000001</v>
      </c>
      <c r="AG20" t="s">
        <v>2</v>
      </c>
      <c r="AH20">
        <v>4.5999999999999996</v>
      </c>
      <c r="AI20">
        <v>5.2</v>
      </c>
      <c r="AJ20">
        <v>6.3</v>
      </c>
      <c r="AK20">
        <v>4</v>
      </c>
      <c r="AL20">
        <v>3.7</v>
      </c>
      <c r="AR20" t="s">
        <v>24</v>
      </c>
      <c r="AS20" s="88">
        <f t="shared" si="5"/>
        <v>10123</v>
      </c>
      <c r="AT20" s="89">
        <f t="shared" si="5"/>
        <v>2355.666666666667</v>
      </c>
      <c r="AU20" s="89">
        <f t="shared" si="1"/>
        <v>4011</v>
      </c>
      <c r="AV20" s="89">
        <f t="shared" si="1"/>
        <v>700.33333333333337</v>
      </c>
      <c r="AW20" s="89">
        <f t="shared" si="1"/>
        <v>2992.3333333333335</v>
      </c>
      <c r="AX20" s="88">
        <f t="shared" si="6"/>
        <v>26771.833333333332</v>
      </c>
      <c r="AY20" s="89">
        <f t="shared" si="2"/>
        <v>3469.8333333333339</v>
      </c>
      <c r="AZ20" s="89">
        <f t="shared" si="2"/>
        <v>16139.500000000002</v>
      </c>
      <c r="BA20" s="89">
        <f t="shared" si="2"/>
        <v>1655.3333333333335</v>
      </c>
      <c r="BB20" s="90">
        <f t="shared" si="2"/>
        <v>5507.166666666667</v>
      </c>
      <c r="BF20" s="7" t="s">
        <v>24</v>
      </c>
      <c r="BG20" s="66">
        <v>95962</v>
      </c>
      <c r="BH20" s="52">
        <v>9550</v>
      </c>
      <c r="BI20" s="72">
        <v>1518.45</v>
      </c>
      <c r="BJ20" s="71">
        <v>353.35</v>
      </c>
      <c r="BK20" s="71">
        <v>601.65</v>
      </c>
      <c r="BL20" s="71">
        <v>105.05000000000001</v>
      </c>
      <c r="BM20" s="73">
        <v>448.85</v>
      </c>
      <c r="BN20" s="71">
        <v>8031.5499999999993</v>
      </c>
      <c r="BO20" s="71">
        <v>1040.95</v>
      </c>
      <c r="BP20" s="71">
        <v>4841.8500000000004</v>
      </c>
      <c r="BQ20" s="71">
        <v>496.6</v>
      </c>
      <c r="BR20" s="73">
        <v>1652.15</v>
      </c>
      <c r="BS20" s="74">
        <v>9.9518559429774296</v>
      </c>
    </row>
    <row r="21" spans="2:71">
      <c r="B21" s="7" t="s">
        <v>25</v>
      </c>
      <c r="C21" s="66">
        <v>53823</v>
      </c>
      <c r="D21" s="52">
        <v>7519</v>
      </c>
      <c r="E21" s="72">
        <f t="shared" si="3"/>
        <v>1195.521</v>
      </c>
      <c r="F21" s="71">
        <f t="shared" si="0"/>
        <v>278.20300000000003</v>
      </c>
      <c r="G21" s="71">
        <f t="shared" si="0"/>
        <v>473.697</v>
      </c>
      <c r="H21" s="71">
        <f t="shared" si="0"/>
        <v>82.709000000000003</v>
      </c>
      <c r="I21" s="73">
        <f t="shared" si="0"/>
        <v>353.39300000000003</v>
      </c>
      <c r="J21" s="71">
        <f t="shared" si="0"/>
        <v>6323.4789999999994</v>
      </c>
      <c r="K21" s="71">
        <f t="shared" si="0"/>
        <v>819.57100000000003</v>
      </c>
      <c r="L21" s="71">
        <f t="shared" si="0"/>
        <v>3812.1330000000003</v>
      </c>
      <c r="M21" s="71">
        <f t="shared" si="0"/>
        <v>390.98800000000006</v>
      </c>
      <c r="N21" s="73">
        <f t="shared" si="0"/>
        <v>1300.787</v>
      </c>
      <c r="O21" s="74">
        <f t="shared" si="4"/>
        <v>13.96986418445646</v>
      </c>
      <c r="Q21">
        <v>16</v>
      </c>
      <c r="R21" t="s">
        <v>107</v>
      </c>
      <c r="S21" t="s">
        <v>25</v>
      </c>
      <c r="T21" t="s">
        <v>113</v>
      </c>
      <c r="U21" s="166">
        <v>0.159</v>
      </c>
      <c r="V21">
        <v>3.7000000000000005E-2</v>
      </c>
      <c r="W21">
        <v>6.3E-2</v>
      </c>
      <c r="X21">
        <v>1.1000000000000001E-2</v>
      </c>
      <c r="Y21" s="167">
        <v>4.7E-2</v>
      </c>
      <c r="Z21" s="166">
        <v>0.84099999999999997</v>
      </c>
      <c r="AA21">
        <v>0.109</v>
      </c>
      <c r="AB21">
        <v>0.50700000000000001</v>
      </c>
      <c r="AC21">
        <v>5.2000000000000005E-2</v>
      </c>
      <c r="AD21">
        <v>0.17300000000000001</v>
      </c>
      <c r="AG21" t="s">
        <v>114</v>
      </c>
      <c r="AH21">
        <v>1.8</v>
      </c>
      <c r="AI21">
        <v>1.5</v>
      </c>
      <c r="AJ21">
        <v>1.1000000000000001</v>
      </c>
      <c r="AK21">
        <v>3.4</v>
      </c>
      <c r="AL21">
        <v>0.5</v>
      </c>
      <c r="AR21" t="s">
        <v>25</v>
      </c>
      <c r="AS21" s="88">
        <f t="shared" si="5"/>
        <v>7472.0062499999995</v>
      </c>
      <c r="AT21" s="89">
        <f t="shared" si="5"/>
        <v>1738.7687500000002</v>
      </c>
      <c r="AU21" s="89">
        <f t="shared" si="1"/>
        <v>2960.6062499999998</v>
      </c>
      <c r="AV21" s="89">
        <f t="shared" si="1"/>
        <v>516.93124999999998</v>
      </c>
      <c r="AW21" s="89">
        <f t="shared" si="1"/>
        <v>2208.7062500000002</v>
      </c>
      <c r="AX21" s="88">
        <f t="shared" si="6"/>
        <v>19760.871874999997</v>
      </c>
      <c r="AY21" s="89">
        <f t="shared" si="2"/>
        <v>2561.1593750000002</v>
      </c>
      <c r="AZ21" s="89">
        <f t="shared" si="2"/>
        <v>11912.915625000001</v>
      </c>
      <c r="BA21" s="89">
        <f t="shared" si="2"/>
        <v>1221.8375000000001</v>
      </c>
      <c r="BB21" s="90">
        <f t="shared" si="2"/>
        <v>4064.9593749999999</v>
      </c>
      <c r="BF21" s="7" t="s">
        <v>25</v>
      </c>
      <c r="BG21" s="66">
        <v>53823</v>
      </c>
      <c r="BH21" s="52">
        <v>7519</v>
      </c>
      <c r="BI21" s="72">
        <v>1195.521</v>
      </c>
      <c r="BJ21" s="71">
        <v>278.20300000000003</v>
      </c>
      <c r="BK21" s="71">
        <v>473.697</v>
      </c>
      <c r="BL21" s="71">
        <v>82.709000000000003</v>
      </c>
      <c r="BM21" s="73">
        <v>353.39300000000003</v>
      </c>
      <c r="BN21" s="71">
        <v>6323.4789999999994</v>
      </c>
      <c r="BO21" s="71">
        <v>819.57100000000003</v>
      </c>
      <c r="BP21" s="71">
        <v>3812.1330000000003</v>
      </c>
      <c r="BQ21" s="71">
        <v>390.98800000000006</v>
      </c>
      <c r="BR21" s="73">
        <v>1300.787</v>
      </c>
      <c r="BS21" s="74">
        <v>13.96986418445646</v>
      </c>
    </row>
    <row r="22" spans="2:71">
      <c r="B22" s="7" t="s">
        <v>26</v>
      </c>
      <c r="C22" s="66">
        <v>210586</v>
      </c>
      <c r="D22" s="52">
        <v>23308</v>
      </c>
      <c r="E22" s="72">
        <f t="shared" si="3"/>
        <v>3869.1280000000002</v>
      </c>
      <c r="F22" s="71">
        <f t="shared" si="3"/>
        <v>1188.7079999999999</v>
      </c>
      <c r="G22" s="71">
        <f t="shared" si="3"/>
        <v>932.32</v>
      </c>
      <c r="H22" s="71">
        <f t="shared" si="3"/>
        <v>792.47200000000009</v>
      </c>
      <c r="I22" s="73">
        <f t="shared" si="3"/>
        <v>955.62799999999993</v>
      </c>
      <c r="J22" s="71">
        <f t="shared" si="3"/>
        <v>19438.872000000003</v>
      </c>
      <c r="K22" s="71">
        <f t="shared" si="3"/>
        <v>3426.2759999999998</v>
      </c>
      <c r="L22" s="71">
        <f t="shared" si="3"/>
        <v>10838.220000000001</v>
      </c>
      <c r="M22" s="71">
        <f t="shared" si="3"/>
        <v>1771.4079999999999</v>
      </c>
      <c r="N22" s="73">
        <f t="shared" si="3"/>
        <v>3426.2759999999998</v>
      </c>
      <c r="O22" s="74">
        <f t="shared" si="4"/>
        <v>11.068162176023097</v>
      </c>
      <c r="Q22">
        <v>32</v>
      </c>
      <c r="R22" t="s">
        <v>80</v>
      </c>
      <c r="S22" t="s">
        <v>26</v>
      </c>
      <c r="T22" t="s">
        <v>115</v>
      </c>
      <c r="U22" s="166">
        <v>0.16600000000000001</v>
      </c>
      <c r="V22">
        <v>5.0999999999999997E-2</v>
      </c>
      <c r="W22">
        <v>0.04</v>
      </c>
      <c r="X22">
        <v>3.4000000000000002E-2</v>
      </c>
      <c r="Y22" s="167">
        <v>4.0999999999999995E-2</v>
      </c>
      <c r="Z22" s="166">
        <v>0.83400000000000007</v>
      </c>
      <c r="AA22">
        <v>0.14699999999999999</v>
      </c>
      <c r="AB22">
        <v>0.46500000000000002</v>
      </c>
      <c r="AC22">
        <v>7.5999999999999998E-2</v>
      </c>
      <c r="AD22">
        <v>0.14699999999999999</v>
      </c>
      <c r="AG22" t="s">
        <v>116</v>
      </c>
      <c r="AH22">
        <v>4.2</v>
      </c>
      <c r="AI22">
        <v>2.2999999999999998</v>
      </c>
      <c r="AJ22">
        <v>4.7</v>
      </c>
      <c r="AK22">
        <v>4.0999999999999996</v>
      </c>
      <c r="AL22">
        <v>5.2</v>
      </c>
      <c r="AR22" t="s">
        <v>26</v>
      </c>
      <c r="AS22" s="88">
        <f t="shared" si="5"/>
        <v>12091.025</v>
      </c>
      <c r="AT22" s="89">
        <f t="shared" si="5"/>
        <v>3714.7124999999996</v>
      </c>
      <c r="AU22" s="89">
        <f t="shared" si="5"/>
        <v>2913.5</v>
      </c>
      <c r="AV22" s="89">
        <f t="shared" si="5"/>
        <v>2476.4750000000004</v>
      </c>
      <c r="AW22" s="89">
        <f t="shared" si="5"/>
        <v>2986.3374999999996</v>
      </c>
      <c r="AX22" s="88">
        <f t="shared" si="6"/>
        <v>30373.237500000003</v>
      </c>
      <c r="AY22" s="89">
        <f t="shared" si="6"/>
        <v>5353.5562499999996</v>
      </c>
      <c r="AZ22" s="89">
        <f t="shared" si="6"/>
        <v>16934.71875</v>
      </c>
      <c r="BA22" s="89">
        <f t="shared" si="6"/>
        <v>2767.8249999999998</v>
      </c>
      <c r="BB22" s="90">
        <f t="shared" si="6"/>
        <v>5353.5562499999996</v>
      </c>
      <c r="BF22" s="7" t="s">
        <v>26</v>
      </c>
      <c r="BG22" s="66">
        <v>210586</v>
      </c>
      <c r="BH22" s="52">
        <v>23308</v>
      </c>
      <c r="BI22" s="72">
        <v>3869.1280000000002</v>
      </c>
      <c r="BJ22" s="71">
        <v>1188.7079999999999</v>
      </c>
      <c r="BK22" s="71">
        <v>932.32</v>
      </c>
      <c r="BL22" s="71">
        <v>792.47200000000009</v>
      </c>
      <c r="BM22" s="73">
        <v>955.62799999999993</v>
      </c>
      <c r="BN22" s="71">
        <v>19438.872000000003</v>
      </c>
      <c r="BO22" s="71">
        <v>3426.2759999999998</v>
      </c>
      <c r="BP22" s="71">
        <v>10838.220000000001</v>
      </c>
      <c r="BQ22" s="71">
        <v>1771.4079999999999</v>
      </c>
      <c r="BR22" s="73">
        <v>3426.2759999999998</v>
      </c>
      <c r="BS22" s="74">
        <v>11.068162176023097</v>
      </c>
    </row>
    <row r="23" spans="2:71">
      <c r="B23" s="7" t="s">
        <v>27</v>
      </c>
      <c r="C23" s="66">
        <v>191920</v>
      </c>
      <c r="D23" s="52">
        <v>27529</v>
      </c>
      <c r="E23" s="72">
        <f t="shared" si="3"/>
        <v>4569.8140000000003</v>
      </c>
      <c r="F23" s="71">
        <f t="shared" si="3"/>
        <v>1403.9789999999998</v>
      </c>
      <c r="G23" s="71">
        <f t="shared" si="3"/>
        <v>1101.1600000000001</v>
      </c>
      <c r="H23" s="71">
        <f t="shared" si="3"/>
        <v>935.9860000000001</v>
      </c>
      <c r="I23" s="73">
        <f t="shared" si="3"/>
        <v>1128.6889999999999</v>
      </c>
      <c r="J23" s="71">
        <f t="shared" si="3"/>
        <v>22959.186000000002</v>
      </c>
      <c r="K23" s="71">
        <f t="shared" si="3"/>
        <v>4046.7629999999999</v>
      </c>
      <c r="L23" s="71">
        <f t="shared" si="3"/>
        <v>12800.985000000001</v>
      </c>
      <c r="M23" s="71">
        <f t="shared" si="3"/>
        <v>2092.2039999999997</v>
      </c>
      <c r="N23" s="73">
        <f t="shared" si="3"/>
        <v>4046.7629999999999</v>
      </c>
      <c r="O23" s="74">
        <f t="shared" si="4"/>
        <v>14.343997498957901</v>
      </c>
      <c r="Q23">
        <v>36</v>
      </c>
      <c r="R23" t="s">
        <v>80</v>
      </c>
      <c r="S23" t="s">
        <v>27</v>
      </c>
      <c r="T23" t="s">
        <v>117</v>
      </c>
      <c r="U23" s="166">
        <v>0.16600000000000001</v>
      </c>
      <c r="V23">
        <v>5.0999999999999997E-2</v>
      </c>
      <c r="W23">
        <v>0.04</v>
      </c>
      <c r="X23">
        <v>3.4000000000000002E-2</v>
      </c>
      <c r="Y23" s="167">
        <v>4.0999999999999995E-2</v>
      </c>
      <c r="Z23" s="166">
        <v>0.83400000000000007</v>
      </c>
      <c r="AA23">
        <v>0.14699999999999999</v>
      </c>
      <c r="AB23">
        <v>0.46500000000000002</v>
      </c>
      <c r="AC23">
        <v>7.5999999999999998E-2</v>
      </c>
      <c r="AD23">
        <v>0.14699999999999999</v>
      </c>
      <c r="AF23" t="s">
        <v>118</v>
      </c>
      <c r="AG23" t="s">
        <v>62</v>
      </c>
      <c r="AH23">
        <v>83.9</v>
      </c>
      <c r="AI23">
        <v>80.099999999999994</v>
      </c>
      <c r="AJ23">
        <v>84.1</v>
      </c>
      <c r="AK23">
        <v>83.4</v>
      </c>
      <c r="AL23">
        <v>86.6</v>
      </c>
      <c r="AR23" t="s">
        <v>27</v>
      </c>
      <c r="AS23" s="88">
        <f t="shared" si="5"/>
        <v>12693.927777777779</v>
      </c>
      <c r="AT23" s="89">
        <f t="shared" si="5"/>
        <v>3899.9416666666662</v>
      </c>
      <c r="AU23" s="89">
        <f t="shared" si="5"/>
        <v>3058.7777777777783</v>
      </c>
      <c r="AV23" s="89">
        <f t="shared" si="5"/>
        <v>2599.9611111111117</v>
      </c>
      <c r="AW23" s="89">
        <f t="shared" si="5"/>
        <v>3135.2472222222218</v>
      </c>
      <c r="AX23" s="88">
        <f t="shared" si="6"/>
        <v>31887.758333333335</v>
      </c>
      <c r="AY23" s="89">
        <f t="shared" si="6"/>
        <v>5620.5041666666666</v>
      </c>
      <c r="AZ23" s="89">
        <f t="shared" si="6"/>
        <v>17779.145833333332</v>
      </c>
      <c r="BA23" s="89">
        <f t="shared" si="6"/>
        <v>2905.8388888888885</v>
      </c>
      <c r="BB23" s="90">
        <f t="shared" si="6"/>
        <v>5620.5041666666666</v>
      </c>
      <c r="BF23" s="7" t="s">
        <v>27</v>
      </c>
      <c r="BG23" s="66">
        <v>191920</v>
      </c>
      <c r="BH23" s="52">
        <v>27529</v>
      </c>
      <c r="BI23" s="72">
        <v>4569.8140000000003</v>
      </c>
      <c r="BJ23" s="71">
        <v>1403.9789999999998</v>
      </c>
      <c r="BK23" s="71">
        <v>1101.1600000000001</v>
      </c>
      <c r="BL23" s="71">
        <v>935.9860000000001</v>
      </c>
      <c r="BM23" s="73">
        <v>1128.6889999999999</v>
      </c>
      <c r="BN23" s="71">
        <v>22959.186000000002</v>
      </c>
      <c r="BO23" s="71">
        <v>4046.7629999999999</v>
      </c>
      <c r="BP23" s="71">
        <v>12800.985000000001</v>
      </c>
      <c r="BQ23" s="71">
        <v>2092.2039999999997</v>
      </c>
      <c r="BR23" s="73">
        <v>4046.7629999999999</v>
      </c>
      <c r="BS23" s="74">
        <v>14.343997498957901</v>
      </c>
    </row>
    <row r="24" spans="2:71">
      <c r="B24" s="7" t="s">
        <v>28</v>
      </c>
      <c r="C24" s="66">
        <v>43473</v>
      </c>
      <c r="D24" s="52">
        <v>5430</v>
      </c>
      <c r="E24" s="72">
        <f t="shared" si="3"/>
        <v>1080.57</v>
      </c>
      <c r="F24" s="71">
        <f t="shared" si="3"/>
        <v>591.87</v>
      </c>
      <c r="G24" s="71">
        <f t="shared" si="3"/>
        <v>282.36</v>
      </c>
      <c r="H24" s="71">
        <f t="shared" si="3"/>
        <v>81.45</v>
      </c>
      <c r="I24" s="73">
        <f t="shared" si="3"/>
        <v>124.89</v>
      </c>
      <c r="J24" s="71">
        <f t="shared" si="3"/>
        <v>4349.4299999999994</v>
      </c>
      <c r="K24" s="71">
        <f t="shared" si="3"/>
        <v>977.4</v>
      </c>
      <c r="L24" s="71">
        <f t="shared" si="3"/>
        <v>2503.23</v>
      </c>
      <c r="M24" s="71">
        <f t="shared" si="3"/>
        <v>190.05</v>
      </c>
      <c r="N24" s="73">
        <f t="shared" si="3"/>
        <v>684.18</v>
      </c>
      <c r="O24" s="74">
        <f t="shared" si="4"/>
        <v>12.490511351873575</v>
      </c>
      <c r="Q24">
        <v>2</v>
      </c>
      <c r="R24" t="s">
        <v>89</v>
      </c>
      <c r="S24" t="s">
        <v>28</v>
      </c>
      <c r="T24" t="s">
        <v>119</v>
      </c>
      <c r="U24" s="166">
        <v>0.19899999999999998</v>
      </c>
      <c r="V24">
        <v>0.109</v>
      </c>
      <c r="W24">
        <v>5.2000000000000005E-2</v>
      </c>
      <c r="X24">
        <v>1.4999999999999999E-2</v>
      </c>
      <c r="Y24" s="167">
        <v>2.3E-2</v>
      </c>
      <c r="Z24" s="166">
        <v>0.80099999999999993</v>
      </c>
      <c r="AA24">
        <v>0.18</v>
      </c>
      <c r="AB24">
        <v>0.46100000000000002</v>
      </c>
      <c r="AC24">
        <v>3.5000000000000003E-2</v>
      </c>
      <c r="AD24">
        <v>0.126</v>
      </c>
      <c r="AG24" t="s">
        <v>111</v>
      </c>
      <c r="AH24">
        <v>19.899999999999999</v>
      </c>
      <c r="AI24">
        <v>18</v>
      </c>
      <c r="AJ24">
        <v>10.9</v>
      </c>
      <c r="AK24">
        <v>14.7</v>
      </c>
      <c r="AL24">
        <v>33.5</v>
      </c>
      <c r="AR24" t="s">
        <v>28</v>
      </c>
      <c r="AS24" s="88">
        <f t="shared" si="5"/>
        <v>54028.5</v>
      </c>
      <c r="AT24" s="89">
        <f t="shared" si="5"/>
        <v>29593.5</v>
      </c>
      <c r="AU24" s="89">
        <f t="shared" si="5"/>
        <v>14118</v>
      </c>
      <c r="AV24" s="89">
        <f t="shared" si="5"/>
        <v>4072.5</v>
      </c>
      <c r="AW24" s="89">
        <f t="shared" si="5"/>
        <v>6244.5</v>
      </c>
      <c r="AX24" s="88">
        <f t="shared" si="6"/>
        <v>108735.74999999999</v>
      </c>
      <c r="AY24" s="89">
        <f t="shared" si="6"/>
        <v>24435</v>
      </c>
      <c r="AZ24" s="89">
        <f t="shared" si="6"/>
        <v>62580.75</v>
      </c>
      <c r="BA24" s="89">
        <f t="shared" si="6"/>
        <v>4751.25</v>
      </c>
      <c r="BB24" s="90">
        <f t="shared" si="6"/>
        <v>17104.5</v>
      </c>
      <c r="BF24" s="7" t="s">
        <v>28</v>
      </c>
      <c r="BG24" s="66">
        <v>43473</v>
      </c>
      <c r="BH24" s="52">
        <v>5430</v>
      </c>
      <c r="BI24" s="72">
        <v>1080.57</v>
      </c>
      <c r="BJ24" s="71">
        <v>591.87</v>
      </c>
      <c r="BK24" s="71">
        <v>282.36</v>
      </c>
      <c r="BL24" s="71">
        <v>81.45</v>
      </c>
      <c r="BM24" s="73">
        <v>124.89</v>
      </c>
      <c r="BN24" s="71">
        <v>4349.4299999999994</v>
      </c>
      <c r="BO24" s="71">
        <v>977.4</v>
      </c>
      <c r="BP24" s="71">
        <v>2503.23</v>
      </c>
      <c r="BQ24" s="71">
        <v>190.05</v>
      </c>
      <c r="BR24" s="73">
        <v>684.18</v>
      </c>
      <c r="BS24" s="74">
        <v>12.490511351873575</v>
      </c>
    </row>
    <row r="25" spans="2:71">
      <c r="B25" s="7" t="s">
        <v>29</v>
      </c>
      <c r="C25" s="66">
        <v>182631</v>
      </c>
      <c r="D25" s="52">
        <v>30692</v>
      </c>
      <c r="E25" s="72">
        <f t="shared" si="3"/>
        <v>5094.8720000000003</v>
      </c>
      <c r="F25" s="71">
        <f t="shared" si="3"/>
        <v>1565.2919999999999</v>
      </c>
      <c r="G25" s="71">
        <f t="shared" si="3"/>
        <v>1227.68</v>
      </c>
      <c r="H25" s="71">
        <f t="shared" si="3"/>
        <v>1043.528</v>
      </c>
      <c r="I25" s="73">
        <f t="shared" si="3"/>
        <v>1258.3719999999998</v>
      </c>
      <c r="J25" s="71">
        <f t="shared" si="3"/>
        <v>25597.128000000001</v>
      </c>
      <c r="K25" s="71">
        <f t="shared" si="3"/>
        <v>4511.7240000000002</v>
      </c>
      <c r="L25" s="71">
        <f t="shared" si="3"/>
        <v>14271.78</v>
      </c>
      <c r="M25" s="71">
        <f t="shared" si="3"/>
        <v>2332.5920000000001</v>
      </c>
      <c r="N25" s="73">
        <f t="shared" si="3"/>
        <v>4511.7240000000002</v>
      </c>
      <c r="O25" s="74">
        <f t="shared" si="4"/>
        <v>16.805471141262984</v>
      </c>
      <c r="Q25">
        <v>26</v>
      </c>
      <c r="R25" t="s">
        <v>80</v>
      </c>
      <c r="S25" t="s">
        <v>29</v>
      </c>
      <c r="T25" t="s">
        <v>120</v>
      </c>
      <c r="U25" s="166">
        <v>0.16600000000000001</v>
      </c>
      <c r="V25">
        <v>5.0999999999999997E-2</v>
      </c>
      <c r="W25">
        <v>0.04</v>
      </c>
      <c r="X25">
        <v>3.4000000000000002E-2</v>
      </c>
      <c r="Y25" s="167">
        <v>4.0999999999999995E-2</v>
      </c>
      <c r="Z25" s="166">
        <v>0.83400000000000007</v>
      </c>
      <c r="AA25">
        <v>0.14699999999999999</v>
      </c>
      <c r="AB25">
        <v>0.46500000000000002</v>
      </c>
      <c r="AC25">
        <v>7.5999999999999998E-2</v>
      </c>
      <c r="AD25">
        <v>0.14699999999999999</v>
      </c>
      <c r="AG25" t="s">
        <v>2</v>
      </c>
      <c r="AH25">
        <v>38.6</v>
      </c>
      <c r="AI25">
        <v>46.1</v>
      </c>
      <c r="AJ25">
        <v>50.7</v>
      </c>
      <c r="AK25">
        <v>46.5</v>
      </c>
      <c r="AL25">
        <v>16.5</v>
      </c>
      <c r="AR25" t="s">
        <v>29</v>
      </c>
      <c r="AS25" s="88">
        <f t="shared" si="5"/>
        <v>19595.66153846154</v>
      </c>
      <c r="AT25" s="89">
        <f t="shared" si="5"/>
        <v>6020.3538461538456</v>
      </c>
      <c r="AU25" s="89">
        <f t="shared" si="5"/>
        <v>4721.8461538461543</v>
      </c>
      <c r="AV25" s="89">
        <f t="shared" si="5"/>
        <v>4013.5692307692311</v>
      </c>
      <c r="AW25" s="89">
        <f t="shared" si="5"/>
        <v>4839.8923076923065</v>
      </c>
      <c r="AX25" s="88">
        <f t="shared" si="6"/>
        <v>49225.246153846158</v>
      </c>
      <c r="AY25" s="89">
        <f t="shared" si="6"/>
        <v>8676.3923076923074</v>
      </c>
      <c r="AZ25" s="89">
        <f t="shared" si="6"/>
        <v>27445.730769230773</v>
      </c>
      <c r="BA25" s="89">
        <f t="shared" si="6"/>
        <v>4485.7538461538461</v>
      </c>
      <c r="BB25" s="90">
        <f t="shared" si="6"/>
        <v>8676.3923076923074</v>
      </c>
      <c r="BF25" s="7" t="s">
        <v>29</v>
      </c>
      <c r="BG25" s="66">
        <v>182631</v>
      </c>
      <c r="BH25" s="52">
        <v>30692</v>
      </c>
      <c r="BI25" s="72">
        <v>5094.8720000000003</v>
      </c>
      <c r="BJ25" s="71">
        <v>1565.2919999999999</v>
      </c>
      <c r="BK25" s="71">
        <v>1227.68</v>
      </c>
      <c r="BL25" s="71">
        <v>1043.528</v>
      </c>
      <c r="BM25" s="73">
        <v>1258.3719999999998</v>
      </c>
      <c r="BN25" s="71">
        <v>25597.128000000001</v>
      </c>
      <c r="BO25" s="71">
        <v>4511.7240000000002</v>
      </c>
      <c r="BP25" s="71">
        <v>14271.78</v>
      </c>
      <c r="BQ25" s="71">
        <v>2332.5920000000001</v>
      </c>
      <c r="BR25" s="73">
        <v>4511.7240000000002</v>
      </c>
      <c r="BS25" s="74">
        <v>16.805471141262984</v>
      </c>
    </row>
    <row r="26" spans="2:71">
      <c r="B26" s="7" t="s">
        <v>30</v>
      </c>
      <c r="C26" s="66">
        <v>119180</v>
      </c>
      <c r="D26" s="52">
        <v>9770</v>
      </c>
      <c r="E26" s="72">
        <f t="shared" si="3"/>
        <v>1944.2299999999998</v>
      </c>
      <c r="F26" s="71">
        <f t="shared" si="3"/>
        <v>1064.93</v>
      </c>
      <c r="G26" s="71">
        <f t="shared" si="3"/>
        <v>508.03999999999996</v>
      </c>
      <c r="H26" s="71">
        <f t="shared" si="3"/>
        <v>146.54999999999998</v>
      </c>
      <c r="I26" s="73">
        <f t="shared" si="3"/>
        <v>224.71</v>
      </c>
      <c r="J26" s="71">
        <f t="shared" si="3"/>
        <v>7825.7699999999995</v>
      </c>
      <c r="K26" s="71">
        <f t="shared" si="3"/>
        <v>1758.6</v>
      </c>
      <c r="L26" s="71">
        <f t="shared" si="3"/>
        <v>4503.97</v>
      </c>
      <c r="M26" s="71">
        <f t="shared" si="3"/>
        <v>341.95000000000005</v>
      </c>
      <c r="N26" s="73">
        <f t="shared" si="3"/>
        <v>1231.02</v>
      </c>
      <c r="O26" s="74">
        <f t="shared" si="4"/>
        <v>8.1976841751971818</v>
      </c>
      <c r="Q26">
        <v>3</v>
      </c>
      <c r="R26" t="s">
        <v>89</v>
      </c>
      <c r="S26" t="s">
        <v>30</v>
      </c>
      <c r="T26" t="s">
        <v>121</v>
      </c>
      <c r="U26" s="166">
        <v>0.19899999999999998</v>
      </c>
      <c r="V26">
        <v>0.109</v>
      </c>
      <c r="W26">
        <v>5.1999999999999998E-2</v>
      </c>
      <c r="X26">
        <v>1.4999999999999999E-2</v>
      </c>
      <c r="Y26" s="167">
        <v>2.3E-2</v>
      </c>
      <c r="Z26" s="166">
        <v>0.80099999999999993</v>
      </c>
      <c r="AA26">
        <v>0.18</v>
      </c>
      <c r="AB26">
        <v>0.46100000000000002</v>
      </c>
      <c r="AC26">
        <v>3.5000000000000003E-2</v>
      </c>
      <c r="AD26">
        <v>0.126</v>
      </c>
      <c r="AG26" t="s">
        <v>114</v>
      </c>
      <c r="AH26">
        <v>5.0999999999999996</v>
      </c>
      <c r="AI26">
        <v>3.5</v>
      </c>
      <c r="AJ26">
        <v>5.2</v>
      </c>
      <c r="AK26">
        <v>7.6</v>
      </c>
      <c r="AL26">
        <v>2.8</v>
      </c>
      <c r="AR26" t="s">
        <v>30</v>
      </c>
      <c r="AS26" s="88">
        <f t="shared" si="5"/>
        <v>64807.666666666657</v>
      </c>
      <c r="AT26" s="89">
        <f t="shared" si="5"/>
        <v>35497.666666666672</v>
      </c>
      <c r="AU26" s="89">
        <f t="shared" si="5"/>
        <v>16934.666666666668</v>
      </c>
      <c r="AV26" s="89">
        <f t="shared" si="5"/>
        <v>4884.9999999999991</v>
      </c>
      <c r="AW26" s="89">
        <f t="shared" si="5"/>
        <v>7490.3333333333339</v>
      </c>
      <c r="AX26" s="88">
        <f t="shared" si="6"/>
        <v>130429.49999999999</v>
      </c>
      <c r="AY26" s="89">
        <f t="shared" si="6"/>
        <v>29309.999999999996</v>
      </c>
      <c r="AZ26" s="89">
        <f t="shared" si="6"/>
        <v>75066.166666666672</v>
      </c>
      <c r="BA26" s="89">
        <f t="shared" si="6"/>
        <v>5699.1666666666679</v>
      </c>
      <c r="BB26" s="90">
        <f t="shared" si="6"/>
        <v>20517</v>
      </c>
      <c r="BF26" s="7" t="s">
        <v>30</v>
      </c>
      <c r="BG26" s="66">
        <v>119180</v>
      </c>
      <c r="BH26" s="52">
        <v>9770</v>
      </c>
      <c r="BI26" s="72">
        <v>1944.2299999999998</v>
      </c>
      <c r="BJ26" s="71">
        <v>1064.93</v>
      </c>
      <c r="BK26" s="71">
        <v>508.03999999999996</v>
      </c>
      <c r="BL26" s="71">
        <v>146.54999999999998</v>
      </c>
      <c r="BM26" s="73">
        <v>224.71</v>
      </c>
      <c r="BN26" s="71">
        <v>7825.7699999999995</v>
      </c>
      <c r="BO26" s="71">
        <v>1758.6</v>
      </c>
      <c r="BP26" s="71">
        <v>4503.97</v>
      </c>
      <c r="BQ26" s="71">
        <v>341.95000000000005</v>
      </c>
      <c r="BR26" s="73">
        <v>1231.02</v>
      </c>
      <c r="BS26" s="74">
        <v>8.1976841751971818</v>
      </c>
    </row>
    <row r="27" spans="2:71">
      <c r="B27" s="7" t="s">
        <v>31</v>
      </c>
      <c r="C27" s="66">
        <v>255900</v>
      </c>
      <c r="D27" s="52">
        <v>38780</v>
      </c>
      <c r="E27" s="72">
        <f t="shared" si="3"/>
        <v>6166.02</v>
      </c>
      <c r="F27" s="71">
        <f t="shared" si="3"/>
        <v>1434.8600000000001</v>
      </c>
      <c r="G27" s="71">
        <f t="shared" si="3"/>
        <v>2443.14</v>
      </c>
      <c r="H27" s="71">
        <f t="shared" si="3"/>
        <v>426.58000000000004</v>
      </c>
      <c r="I27" s="73">
        <f t="shared" si="3"/>
        <v>1822.66</v>
      </c>
      <c r="J27" s="71">
        <f t="shared" si="3"/>
        <v>32613.98</v>
      </c>
      <c r="K27" s="71">
        <f t="shared" si="3"/>
        <v>4227.0200000000004</v>
      </c>
      <c r="L27" s="71">
        <f t="shared" si="3"/>
        <v>19661.46</v>
      </c>
      <c r="M27" s="71">
        <f t="shared" si="3"/>
        <v>2016.5600000000002</v>
      </c>
      <c r="N27" s="73">
        <f t="shared" si="3"/>
        <v>6708.9400000000005</v>
      </c>
      <c r="O27" s="74">
        <f t="shared" si="4"/>
        <v>15.154357170769833</v>
      </c>
      <c r="Q27">
        <v>12</v>
      </c>
      <c r="R27" t="s">
        <v>107</v>
      </c>
      <c r="S27" t="s">
        <v>31</v>
      </c>
      <c r="T27" t="s">
        <v>122</v>
      </c>
      <c r="U27" s="166">
        <v>0.159</v>
      </c>
      <c r="V27">
        <v>3.7000000000000005E-2</v>
      </c>
      <c r="W27">
        <v>6.3E-2</v>
      </c>
      <c r="X27">
        <v>1.1000000000000001E-2</v>
      </c>
      <c r="Y27" s="167">
        <v>4.7E-2</v>
      </c>
      <c r="Z27" s="166">
        <v>0.84099999999999997</v>
      </c>
      <c r="AA27">
        <v>0.109</v>
      </c>
      <c r="AB27">
        <v>0.50700000000000001</v>
      </c>
      <c r="AC27">
        <v>5.2000000000000005E-2</v>
      </c>
      <c r="AD27">
        <v>0.17300000000000001</v>
      </c>
      <c r="AG27" t="s">
        <v>116</v>
      </c>
      <c r="AH27">
        <v>20.2</v>
      </c>
      <c r="AI27">
        <v>12.6</v>
      </c>
      <c r="AJ27">
        <v>17.3</v>
      </c>
      <c r="AK27">
        <v>14.7</v>
      </c>
      <c r="AL27">
        <v>33.799999999999997</v>
      </c>
      <c r="AR27" t="s">
        <v>31</v>
      </c>
      <c r="AS27" s="88">
        <f t="shared" si="5"/>
        <v>51383.5</v>
      </c>
      <c r="AT27" s="89">
        <f t="shared" si="5"/>
        <v>11957.166666666668</v>
      </c>
      <c r="AU27" s="89">
        <f t="shared" si="5"/>
        <v>20359.5</v>
      </c>
      <c r="AV27" s="89">
        <f t="shared" si="5"/>
        <v>3554.8333333333339</v>
      </c>
      <c r="AW27" s="89">
        <f t="shared" si="5"/>
        <v>15188.833333333336</v>
      </c>
      <c r="AX27" s="88">
        <f t="shared" si="6"/>
        <v>135891.58333333331</v>
      </c>
      <c r="AY27" s="89">
        <f t="shared" si="6"/>
        <v>17612.583333333336</v>
      </c>
      <c r="AZ27" s="89">
        <f t="shared" si="6"/>
        <v>81922.75</v>
      </c>
      <c r="BA27" s="89">
        <f t="shared" si="6"/>
        <v>8402.3333333333339</v>
      </c>
      <c r="BB27" s="90">
        <f t="shared" si="6"/>
        <v>27953.916666666668</v>
      </c>
      <c r="BF27" s="7" t="s">
        <v>31</v>
      </c>
      <c r="BG27" s="66">
        <v>255900</v>
      </c>
      <c r="BH27" s="52">
        <v>38780</v>
      </c>
      <c r="BI27" s="72">
        <v>6166.02</v>
      </c>
      <c r="BJ27" s="71">
        <v>1434.8600000000001</v>
      </c>
      <c r="BK27" s="71">
        <v>2443.14</v>
      </c>
      <c r="BL27" s="71">
        <v>426.58000000000004</v>
      </c>
      <c r="BM27" s="73">
        <v>1822.66</v>
      </c>
      <c r="BN27" s="71">
        <v>32613.98</v>
      </c>
      <c r="BO27" s="71">
        <v>4227.0200000000004</v>
      </c>
      <c r="BP27" s="71">
        <v>19661.46</v>
      </c>
      <c r="BQ27" s="71">
        <v>2016.5600000000002</v>
      </c>
      <c r="BR27" s="73">
        <v>6708.9400000000005</v>
      </c>
      <c r="BS27" s="74">
        <v>15.154357170769833</v>
      </c>
    </row>
    <row r="28" spans="2:71">
      <c r="B28" s="7" t="s">
        <v>32</v>
      </c>
      <c r="C28" s="66">
        <v>135455</v>
      </c>
      <c r="D28" s="52">
        <v>15397</v>
      </c>
      <c r="E28" s="72">
        <f t="shared" si="3"/>
        <v>2448.123</v>
      </c>
      <c r="F28" s="71">
        <f t="shared" si="3"/>
        <v>569.68900000000008</v>
      </c>
      <c r="G28" s="71">
        <f t="shared" si="3"/>
        <v>970.01099999999997</v>
      </c>
      <c r="H28" s="71">
        <f t="shared" si="3"/>
        <v>169.36700000000002</v>
      </c>
      <c r="I28" s="73">
        <f t="shared" si="3"/>
        <v>723.65899999999999</v>
      </c>
      <c r="J28" s="71">
        <f t="shared" si="3"/>
        <v>12948.877</v>
      </c>
      <c r="K28" s="71">
        <f t="shared" si="3"/>
        <v>1678.2729999999999</v>
      </c>
      <c r="L28" s="71">
        <f t="shared" si="3"/>
        <v>7806.2790000000005</v>
      </c>
      <c r="M28" s="71">
        <f t="shared" si="3"/>
        <v>800.64400000000012</v>
      </c>
      <c r="N28" s="73">
        <f t="shared" si="3"/>
        <v>2663.681</v>
      </c>
      <c r="O28" s="74">
        <f t="shared" si="4"/>
        <v>11.366874607803329</v>
      </c>
      <c r="Q28">
        <v>17</v>
      </c>
      <c r="R28" t="s">
        <v>107</v>
      </c>
      <c r="S28" t="s">
        <v>32</v>
      </c>
      <c r="T28" t="s">
        <v>123</v>
      </c>
      <c r="U28" s="166">
        <v>0.159</v>
      </c>
      <c r="V28">
        <v>3.7000000000000005E-2</v>
      </c>
      <c r="W28">
        <v>6.3E-2</v>
      </c>
      <c r="X28">
        <v>1.1000000000000001E-2</v>
      </c>
      <c r="Y28" s="167">
        <v>4.7E-2</v>
      </c>
      <c r="Z28" s="166">
        <v>0.84099999999999997</v>
      </c>
      <c r="AA28">
        <v>0.109</v>
      </c>
      <c r="AB28">
        <v>0.50700000000000001</v>
      </c>
      <c r="AC28">
        <v>5.2000000000000005E-2</v>
      </c>
      <c r="AD28">
        <v>0.17300000000000001</v>
      </c>
      <c r="AR28" t="s">
        <v>32</v>
      </c>
      <c r="AS28" s="88">
        <f t="shared" si="5"/>
        <v>14400.723529411767</v>
      </c>
      <c r="AT28" s="89">
        <f t="shared" si="5"/>
        <v>3351.1117647058827</v>
      </c>
      <c r="AU28" s="89">
        <f t="shared" si="5"/>
        <v>5705.947058823529</v>
      </c>
      <c r="AV28" s="89">
        <f t="shared" si="5"/>
        <v>996.27647058823538</v>
      </c>
      <c r="AW28" s="89">
        <f t="shared" si="5"/>
        <v>4256.8176470588232</v>
      </c>
      <c r="AX28" s="88">
        <f t="shared" si="6"/>
        <v>38084.932352941178</v>
      </c>
      <c r="AY28" s="89">
        <f t="shared" si="6"/>
        <v>4936.0970588235286</v>
      </c>
      <c r="AZ28" s="89">
        <f t="shared" si="6"/>
        <v>22959.644117647058</v>
      </c>
      <c r="BA28" s="89">
        <f t="shared" si="6"/>
        <v>2354.8352941176477</v>
      </c>
      <c r="BB28" s="90">
        <f t="shared" si="6"/>
        <v>7834.3558823529402</v>
      </c>
      <c r="BF28" s="7" t="s">
        <v>32</v>
      </c>
      <c r="BG28" s="66">
        <v>135455</v>
      </c>
      <c r="BH28" s="52">
        <v>15397</v>
      </c>
      <c r="BI28" s="72">
        <v>2448.123</v>
      </c>
      <c r="BJ28" s="71">
        <v>569.68900000000008</v>
      </c>
      <c r="BK28" s="71">
        <v>970.01099999999997</v>
      </c>
      <c r="BL28" s="71">
        <v>169.36700000000002</v>
      </c>
      <c r="BM28" s="73">
        <v>723.65899999999999</v>
      </c>
      <c r="BN28" s="71">
        <v>12948.877</v>
      </c>
      <c r="BO28" s="71">
        <v>1678.2729999999999</v>
      </c>
      <c r="BP28" s="71">
        <v>7806.2790000000005</v>
      </c>
      <c r="BQ28" s="71">
        <v>800.64400000000012</v>
      </c>
      <c r="BR28" s="73">
        <v>2663.681</v>
      </c>
      <c r="BS28" s="74">
        <v>11.366874607803329</v>
      </c>
    </row>
    <row r="29" spans="2:71">
      <c r="B29" s="7" t="s">
        <v>33</v>
      </c>
      <c r="C29" s="66">
        <v>76489</v>
      </c>
      <c r="D29" s="52">
        <v>10414</v>
      </c>
      <c r="E29" s="72">
        <f t="shared" si="3"/>
        <v>1728.7240000000002</v>
      </c>
      <c r="F29" s="71">
        <f t="shared" si="3"/>
        <v>531.11399999999992</v>
      </c>
      <c r="G29" s="71">
        <f t="shared" si="3"/>
        <v>416.56</v>
      </c>
      <c r="H29" s="71">
        <f t="shared" si="3"/>
        <v>354.07600000000002</v>
      </c>
      <c r="I29" s="73">
        <f t="shared" si="3"/>
        <v>426.97399999999993</v>
      </c>
      <c r="J29" s="71">
        <f t="shared" si="3"/>
        <v>8685.2760000000017</v>
      </c>
      <c r="K29" s="71">
        <f t="shared" si="3"/>
        <v>1530.8579999999999</v>
      </c>
      <c r="L29" s="71">
        <f t="shared" si="3"/>
        <v>4842.51</v>
      </c>
      <c r="M29" s="71">
        <f t="shared" si="3"/>
        <v>791.46399999999994</v>
      </c>
      <c r="N29" s="73">
        <f t="shared" si="3"/>
        <v>1530.8579999999999</v>
      </c>
      <c r="O29" s="74">
        <f t="shared" si="4"/>
        <v>13.615029612101088</v>
      </c>
      <c r="Q29">
        <v>33</v>
      </c>
      <c r="R29" t="s">
        <v>80</v>
      </c>
      <c r="S29" t="s">
        <v>33</v>
      </c>
      <c r="T29" t="s">
        <v>124</v>
      </c>
      <c r="U29" s="166">
        <v>0.16600000000000001</v>
      </c>
      <c r="V29">
        <v>5.0999999999999997E-2</v>
      </c>
      <c r="W29">
        <v>0.04</v>
      </c>
      <c r="X29">
        <v>3.4000000000000002E-2</v>
      </c>
      <c r="Y29" s="167">
        <v>4.0999999999999995E-2</v>
      </c>
      <c r="Z29" s="166">
        <v>0.83400000000000007</v>
      </c>
      <c r="AA29">
        <v>0.14699999999999999</v>
      </c>
      <c r="AB29">
        <v>0.46500000000000002</v>
      </c>
      <c r="AC29">
        <v>7.5999999999999998E-2</v>
      </c>
      <c r="AD29">
        <v>0.14699999999999999</v>
      </c>
      <c r="AR29" t="s">
        <v>33</v>
      </c>
      <c r="AS29" s="88">
        <f t="shared" si="5"/>
        <v>5238.5575757575762</v>
      </c>
      <c r="AT29" s="89">
        <f t="shared" si="5"/>
        <v>1609.4363636363635</v>
      </c>
      <c r="AU29" s="89">
        <f t="shared" si="5"/>
        <v>1262.3030303030303</v>
      </c>
      <c r="AV29" s="89">
        <f t="shared" si="5"/>
        <v>1072.9575757575758</v>
      </c>
      <c r="AW29" s="89">
        <f t="shared" si="5"/>
        <v>1293.860606060606</v>
      </c>
      <c r="AX29" s="88">
        <f t="shared" si="6"/>
        <v>13159.509090909094</v>
      </c>
      <c r="AY29" s="89">
        <f t="shared" si="6"/>
        <v>2319.4818181818182</v>
      </c>
      <c r="AZ29" s="89">
        <f t="shared" si="6"/>
        <v>7337.136363636364</v>
      </c>
      <c r="BA29" s="89">
        <f t="shared" si="6"/>
        <v>1199.1878787878788</v>
      </c>
      <c r="BB29" s="90">
        <f t="shared" si="6"/>
        <v>2319.4818181818182</v>
      </c>
      <c r="BF29" s="7" t="s">
        <v>33</v>
      </c>
      <c r="BG29" s="66">
        <v>76489</v>
      </c>
      <c r="BH29" s="52">
        <v>10414</v>
      </c>
      <c r="BI29" s="72">
        <v>1728.7240000000002</v>
      </c>
      <c r="BJ29" s="71">
        <v>531.11399999999992</v>
      </c>
      <c r="BK29" s="71">
        <v>416.56</v>
      </c>
      <c r="BL29" s="71">
        <v>354.07600000000002</v>
      </c>
      <c r="BM29" s="73">
        <v>426.97399999999993</v>
      </c>
      <c r="BN29" s="71">
        <v>8685.2760000000017</v>
      </c>
      <c r="BO29" s="71">
        <v>1530.8579999999999</v>
      </c>
      <c r="BP29" s="71">
        <v>4842.51</v>
      </c>
      <c r="BQ29" s="71">
        <v>791.46399999999994</v>
      </c>
      <c r="BR29" s="73">
        <v>1530.8579999999999</v>
      </c>
      <c r="BS29" s="74">
        <v>13.615029612101088</v>
      </c>
    </row>
    <row r="30" spans="2:71">
      <c r="B30" s="7" t="s">
        <v>34</v>
      </c>
      <c r="C30" s="66">
        <v>240878</v>
      </c>
      <c r="D30" s="52">
        <v>41674</v>
      </c>
      <c r="E30" s="72">
        <f t="shared" si="3"/>
        <v>6626.1660000000002</v>
      </c>
      <c r="F30" s="71">
        <f t="shared" si="3"/>
        <v>1541.9380000000001</v>
      </c>
      <c r="G30" s="71">
        <f t="shared" si="3"/>
        <v>2625.462</v>
      </c>
      <c r="H30" s="71">
        <f t="shared" si="3"/>
        <v>458.41400000000004</v>
      </c>
      <c r="I30" s="73">
        <f t="shared" si="3"/>
        <v>1958.6780000000001</v>
      </c>
      <c r="J30" s="71">
        <f t="shared" si="3"/>
        <v>35047.833999999995</v>
      </c>
      <c r="K30" s="71">
        <f t="shared" si="3"/>
        <v>4542.4660000000003</v>
      </c>
      <c r="L30" s="71">
        <f t="shared" si="3"/>
        <v>21128.718000000001</v>
      </c>
      <c r="M30" s="71">
        <f t="shared" si="3"/>
        <v>2167.0480000000002</v>
      </c>
      <c r="N30" s="73">
        <f t="shared" si="3"/>
        <v>7209.6020000000008</v>
      </c>
      <c r="O30" s="74">
        <f t="shared" si="4"/>
        <v>17.30087430151363</v>
      </c>
      <c r="Q30">
        <v>18</v>
      </c>
      <c r="R30" t="s">
        <v>107</v>
      </c>
      <c r="S30" t="s">
        <v>34</v>
      </c>
      <c r="T30" t="s">
        <v>125</v>
      </c>
      <c r="U30" s="166">
        <v>0.159</v>
      </c>
      <c r="V30">
        <v>3.7000000000000005E-2</v>
      </c>
      <c r="W30">
        <v>6.3E-2</v>
      </c>
      <c r="X30">
        <v>1.1000000000000001E-2</v>
      </c>
      <c r="Y30" s="167">
        <v>4.7E-2</v>
      </c>
      <c r="Z30" s="166">
        <v>0.84099999999999997</v>
      </c>
      <c r="AA30">
        <v>0.109</v>
      </c>
      <c r="AB30">
        <v>0.50700000000000001</v>
      </c>
      <c r="AC30">
        <v>5.2000000000000005E-2</v>
      </c>
      <c r="AD30">
        <v>0.17300000000000001</v>
      </c>
      <c r="AR30" t="s">
        <v>34</v>
      </c>
      <c r="AS30" s="88">
        <f t="shared" si="5"/>
        <v>36812.033333333333</v>
      </c>
      <c r="AT30" s="89">
        <f t="shared" si="5"/>
        <v>8566.322222222223</v>
      </c>
      <c r="AU30" s="89">
        <f t="shared" si="5"/>
        <v>14585.900000000001</v>
      </c>
      <c r="AV30" s="89">
        <f t="shared" si="5"/>
        <v>2546.7444444444445</v>
      </c>
      <c r="AW30" s="89">
        <f t="shared" si="5"/>
        <v>10881.544444444446</v>
      </c>
      <c r="AX30" s="88">
        <f t="shared" si="6"/>
        <v>97355.094444444432</v>
      </c>
      <c r="AY30" s="89">
        <f t="shared" si="6"/>
        <v>12617.961111111112</v>
      </c>
      <c r="AZ30" s="89">
        <f t="shared" si="6"/>
        <v>58690.883333333339</v>
      </c>
      <c r="BA30" s="89">
        <f t="shared" si="6"/>
        <v>6019.5777777777785</v>
      </c>
      <c r="BB30" s="90">
        <f t="shared" si="6"/>
        <v>20026.672222222227</v>
      </c>
      <c r="BF30" s="7" t="s">
        <v>34</v>
      </c>
      <c r="BG30" s="66">
        <v>240878</v>
      </c>
      <c r="BH30" s="52">
        <v>41674</v>
      </c>
      <c r="BI30" s="72">
        <v>6626.1660000000002</v>
      </c>
      <c r="BJ30" s="71">
        <v>1541.9380000000001</v>
      </c>
      <c r="BK30" s="71">
        <v>2625.462</v>
      </c>
      <c r="BL30" s="71">
        <v>458.41400000000004</v>
      </c>
      <c r="BM30" s="73">
        <v>1958.6780000000001</v>
      </c>
      <c r="BN30" s="71">
        <v>35047.833999999995</v>
      </c>
      <c r="BO30" s="71">
        <v>4542.4660000000003</v>
      </c>
      <c r="BP30" s="71">
        <v>21128.718000000001</v>
      </c>
      <c r="BQ30" s="71">
        <v>2167.0480000000002</v>
      </c>
      <c r="BR30" s="73">
        <v>7209.6020000000008</v>
      </c>
      <c r="BS30" s="74">
        <v>17.30087430151363</v>
      </c>
    </row>
    <row r="31" spans="2:71">
      <c r="B31" s="7" t="s">
        <v>35</v>
      </c>
      <c r="C31" s="66">
        <v>30550</v>
      </c>
      <c r="D31" s="52">
        <v>2638</v>
      </c>
      <c r="E31" s="72">
        <f t="shared" si="3"/>
        <v>353.49200000000002</v>
      </c>
      <c r="F31" s="71">
        <f t="shared" si="3"/>
        <v>105.52</v>
      </c>
      <c r="G31" s="71">
        <f t="shared" si="3"/>
        <v>97.606000000000009</v>
      </c>
      <c r="H31" s="71">
        <f t="shared" si="3"/>
        <v>13.19</v>
      </c>
      <c r="I31" s="73">
        <f t="shared" si="3"/>
        <v>137.17600000000002</v>
      </c>
      <c r="J31" s="71">
        <f t="shared" si="3"/>
        <v>2284.5079999999998</v>
      </c>
      <c r="K31" s="71">
        <f t="shared" si="3"/>
        <v>883.73</v>
      </c>
      <c r="L31" s="71">
        <f t="shared" si="3"/>
        <v>435.27000000000004</v>
      </c>
      <c r="M31" s="71">
        <f t="shared" si="3"/>
        <v>73.86399999999999</v>
      </c>
      <c r="N31" s="73">
        <f t="shared" si="3"/>
        <v>891.64399999999989</v>
      </c>
      <c r="O31" s="74">
        <f t="shared" si="4"/>
        <v>8.6350245499181675</v>
      </c>
      <c r="Q31">
        <v>42</v>
      </c>
      <c r="R31" t="s">
        <v>83</v>
      </c>
      <c r="S31" t="s">
        <v>35</v>
      </c>
      <c r="T31" t="s">
        <v>126</v>
      </c>
      <c r="U31" s="166">
        <v>0.13400000000000001</v>
      </c>
      <c r="V31">
        <v>0.04</v>
      </c>
      <c r="W31">
        <v>3.7000000000000005E-2</v>
      </c>
      <c r="X31">
        <v>5.0000000000000001E-3</v>
      </c>
      <c r="Y31" s="167">
        <v>5.2000000000000005E-2</v>
      </c>
      <c r="Z31" s="166">
        <v>0.86599999999999999</v>
      </c>
      <c r="AA31">
        <v>0.33500000000000002</v>
      </c>
      <c r="AB31">
        <v>0.16500000000000001</v>
      </c>
      <c r="AC31">
        <v>2.7999999999999997E-2</v>
      </c>
      <c r="AD31">
        <v>0.33799999999999997</v>
      </c>
      <c r="AR31" t="s">
        <v>35</v>
      </c>
      <c r="AS31" s="88">
        <f t="shared" si="5"/>
        <v>841.64761904761906</v>
      </c>
      <c r="AT31" s="89">
        <f t="shared" si="5"/>
        <v>251.23809523809521</v>
      </c>
      <c r="AU31" s="89">
        <f t="shared" si="5"/>
        <v>232.39523809523808</v>
      </c>
      <c r="AV31" s="89">
        <f t="shared" si="5"/>
        <v>31.404761904761902</v>
      </c>
      <c r="AW31" s="89">
        <f t="shared" si="5"/>
        <v>326.60952380952386</v>
      </c>
      <c r="AX31" s="88">
        <f t="shared" si="6"/>
        <v>2719.6523809523806</v>
      </c>
      <c r="AY31" s="89">
        <f t="shared" si="6"/>
        <v>1052.0595238095239</v>
      </c>
      <c r="AZ31" s="89">
        <f t="shared" si="6"/>
        <v>518.17857142857144</v>
      </c>
      <c r="BA31" s="89">
        <f t="shared" si="6"/>
        <v>87.933333333333323</v>
      </c>
      <c r="BB31" s="90">
        <f t="shared" si="6"/>
        <v>1061.4809523809522</v>
      </c>
      <c r="BF31" s="7" t="s">
        <v>35</v>
      </c>
      <c r="BG31" s="66">
        <v>30550</v>
      </c>
      <c r="BH31" s="52">
        <v>2638</v>
      </c>
      <c r="BI31" s="72">
        <v>353.49200000000002</v>
      </c>
      <c r="BJ31" s="71">
        <v>105.52</v>
      </c>
      <c r="BK31" s="71">
        <v>97.606000000000009</v>
      </c>
      <c r="BL31" s="71">
        <v>13.19</v>
      </c>
      <c r="BM31" s="73">
        <v>137.17600000000002</v>
      </c>
      <c r="BN31" s="71">
        <v>2284.5079999999998</v>
      </c>
      <c r="BO31" s="71">
        <v>883.73</v>
      </c>
      <c r="BP31" s="71">
        <v>435.27000000000004</v>
      </c>
      <c r="BQ31" s="71">
        <v>73.86399999999999</v>
      </c>
      <c r="BR31" s="73">
        <v>891.64399999999989</v>
      </c>
      <c r="BS31" s="74">
        <v>8.6350245499181675</v>
      </c>
    </row>
    <row r="32" spans="2:71">
      <c r="B32" s="7" t="s">
        <v>36</v>
      </c>
      <c r="C32" s="66">
        <v>68310</v>
      </c>
      <c r="D32" s="52">
        <v>11878</v>
      </c>
      <c r="E32" s="72">
        <f t="shared" si="3"/>
        <v>1888.6020000000001</v>
      </c>
      <c r="F32" s="71">
        <f t="shared" si="3"/>
        <v>439.48600000000005</v>
      </c>
      <c r="G32" s="71">
        <f t="shared" si="3"/>
        <v>748.31399999999996</v>
      </c>
      <c r="H32" s="71">
        <f t="shared" si="3"/>
        <v>130.65800000000002</v>
      </c>
      <c r="I32" s="73">
        <f t="shared" si="3"/>
        <v>558.26599999999996</v>
      </c>
      <c r="J32" s="71">
        <f t="shared" si="3"/>
        <v>9989.3979999999992</v>
      </c>
      <c r="K32" s="71">
        <f t="shared" si="3"/>
        <v>1294.702</v>
      </c>
      <c r="L32" s="71">
        <f t="shared" si="3"/>
        <v>6022.1459999999997</v>
      </c>
      <c r="M32" s="71">
        <f t="shared" si="3"/>
        <v>617.65600000000006</v>
      </c>
      <c r="N32" s="73">
        <f t="shared" si="3"/>
        <v>2054.8940000000002</v>
      </c>
      <c r="O32" s="74">
        <f t="shared" si="4"/>
        <v>17.388376518811302</v>
      </c>
      <c r="Q32">
        <v>19</v>
      </c>
      <c r="R32" t="s">
        <v>107</v>
      </c>
      <c r="S32" t="s">
        <v>36</v>
      </c>
      <c r="T32" t="s">
        <v>89</v>
      </c>
      <c r="U32" s="166">
        <v>0.159</v>
      </c>
      <c r="V32">
        <v>3.7000000000000005E-2</v>
      </c>
      <c r="W32">
        <v>6.3E-2</v>
      </c>
      <c r="X32">
        <v>1.1000000000000001E-2</v>
      </c>
      <c r="Y32" s="167">
        <v>4.7E-2</v>
      </c>
      <c r="Z32" s="166">
        <v>0.84099999999999997</v>
      </c>
      <c r="AA32">
        <v>0.109</v>
      </c>
      <c r="AB32">
        <v>0.50700000000000001</v>
      </c>
      <c r="AC32">
        <v>5.2000000000000005E-2</v>
      </c>
      <c r="AD32">
        <v>0.17300000000000001</v>
      </c>
      <c r="AR32" t="s">
        <v>36</v>
      </c>
      <c r="AS32" s="88">
        <f t="shared" si="5"/>
        <v>9940.0105263157893</v>
      </c>
      <c r="AT32" s="89">
        <f t="shared" si="5"/>
        <v>2313.0842105263159</v>
      </c>
      <c r="AU32" s="89">
        <f t="shared" si="5"/>
        <v>3938.4947368421053</v>
      </c>
      <c r="AV32" s="89">
        <f t="shared" si="5"/>
        <v>687.6736842105264</v>
      </c>
      <c r="AW32" s="89">
        <f t="shared" si="5"/>
        <v>2938.242105263158</v>
      </c>
      <c r="AX32" s="88">
        <f t="shared" si="6"/>
        <v>26287.889473684208</v>
      </c>
      <c r="AY32" s="89">
        <f t="shared" si="6"/>
        <v>3407.1105263157897</v>
      </c>
      <c r="AZ32" s="89">
        <f t="shared" si="6"/>
        <v>15847.752631578947</v>
      </c>
      <c r="BA32" s="89">
        <f t="shared" si="6"/>
        <v>1625.4105263157896</v>
      </c>
      <c r="BB32" s="90">
        <f t="shared" si="6"/>
        <v>5407.6157894736843</v>
      </c>
      <c r="BF32" s="7" t="s">
        <v>36</v>
      </c>
      <c r="BG32" s="66">
        <v>68310</v>
      </c>
      <c r="BH32" s="52">
        <v>11878</v>
      </c>
      <c r="BI32" s="72">
        <v>1888.6020000000001</v>
      </c>
      <c r="BJ32" s="71">
        <v>439.48600000000005</v>
      </c>
      <c r="BK32" s="71">
        <v>748.31399999999996</v>
      </c>
      <c r="BL32" s="71">
        <v>130.65800000000002</v>
      </c>
      <c r="BM32" s="73">
        <v>558.26599999999996</v>
      </c>
      <c r="BN32" s="71">
        <v>9989.3979999999992</v>
      </c>
      <c r="BO32" s="71">
        <v>1294.702</v>
      </c>
      <c r="BP32" s="71">
        <v>6022.1459999999997</v>
      </c>
      <c r="BQ32" s="71">
        <v>617.65600000000006</v>
      </c>
      <c r="BR32" s="73">
        <v>2054.8940000000002</v>
      </c>
      <c r="BS32" s="74">
        <v>17.388376518811302</v>
      </c>
    </row>
    <row r="33" spans="2:71">
      <c r="B33" s="7" t="s">
        <v>37</v>
      </c>
      <c r="C33" s="66">
        <v>125932</v>
      </c>
      <c r="D33" s="52">
        <v>13770</v>
      </c>
      <c r="E33" s="72">
        <f t="shared" si="3"/>
        <v>1845.18</v>
      </c>
      <c r="F33" s="71">
        <f t="shared" si="3"/>
        <v>550.80000000000007</v>
      </c>
      <c r="G33" s="71">
        <f t="shared" si="3"/>
        <v>509.49000000000007</v>
      </c>
      <c r="H33" s="71">
        <f t="shared" si="3"/>
        <v>68.850000000000009</v>
      </c>
      <c r="I33" s="73">
        <f t="shared" si="3"/>
        <v>716.04000000000008</v>
      </c>
      <c r="J33" s="71">
        <f t="shared" si="3"/>
        <v>11924.82</v>
      </c>
      <c r="K33" s="71">
        <f t="shared" si="3"/>
        <v>4612.9500000000007</v>
      </c>
      <c r="L33" s="71">
        <f t="shared" si="3"/>
        <v>2272.0500000000002</v>
      </c>
      <c r="M33" s="71">
        <f t="shared" si="3"/>
        <v>385.55999999999995</v>
      </c>
      <c r="N33" s="73">
        <f t="shared" si="3"/>
        <v>4654.2599999999993</v>
      </c>
      <c r="O33" s="74">
        <f t="shared" si="4"/>
        <v>10.934472572499445</v>
      </c>
      <c r="Q33">
        <v>43</v>
      </c>
      <c r="R33" t="s">
        <v>83</v>
      </c>
      <c r="S33" t="s">
        <v>37</v>
      </c>
      <c r="T33" t="s">
        <v>127</v>
      </c>
      <c r="U33" s="166">
        <v>0.13400000000000001</v>
      </c>
      <c r="V33">
        <v>0.04</v>
      </c>
      <c r="W33">
        <v>3.7000000000000005E-2</v>
      </c>
      <c r="X33">
        <v>5.0000000000000001E-3</v>
      </c>
      <c r="Y33" s="167">
        <v>5.2000000000000005E-2</v>
      </c>
      <c r="Z33" s="166">
        <v>0.86599999999999999</v>
      </c>
      <c r="AA33">
        <v>0.33500000000000002</v>
      </c>
      <c r="AB33">
        <v>0.16500000000000001</v>
      </c>
      <c r="AC33">
        <v>2.7999999999999997E-2</v>
      </c>
      <c r="AD33">
        <v>0.33799999999999997</v>
      </c>
      <c r="AR33" t="s">
        <v>37</v>
      </c>
      <c r="AS33" s="88">
        <f t="shared" si="5"/>
        <v>4291.1162790697672</v>
      </c>
      <c r="AT33" s="89">
        <f t="shared" si="5"/>
        <v>1280.9302325581398</v>
      </c>
      <c r="AU33" s="89">
        <f t="shared" si="5"/>
        <v>1184.8604651162793</v>
      </c>
      <c r="AV33" s="89">
        <f t="shared" si="5"/>
        <v>160.11627906976747</v>
      </c>
      <c r="AW33" s="89">
        <f t="shared" si="5"/>
        <v>1665.2093023255816</v>
      </c>
      <c r="AX33" s="88">
        <f t="shared" si="6"/>
        <v>13866.069767441861</v>
      </c>
      <c r="AY33" s="89">
        <f t="shared" si="6"/>
        <v>5363.8953488372099</v>
      </c>
      <c r="AZ33" s="89">
        <f t="shared" si="6"/>
        <v>2641.9186046511632</v>
      </c>
      <c r="BA33" s="89">
        <f t="shared" si="6"/>
        <v>448.32558139534876</v>
      </c>
      <c r="BB33" s="90">
        <f t="shared" si="6"/>
        <v>5411.9302325581384</v>
      </c>
      <c r="BF33" s="7" t="s">
        <v>37</v>
      </c>
      <c r="BG33" s="66">
        <v>125932</v>
      </c>
      <c r="BH33" s="52">
        <v>13770</v>
      </c>
      <c r="BI33" s="72">
        <v>1845.18</v>
      </c>
      <c r="BJ33" s="71">
        <v>550.80000000000007</v>
      </c>
      <c r="BK33" s="71">
        <v>509.49000000000007</v>
      </c>
      <c r="BL33" s="71">
        <v>68.850000000000009</v>
      </c>
      <c r="BM33" s="73">
        <v>716.04000000000008</v>
      </c>
      <c r="BN33" s="71">
        <v>11924.82</v>
      </c>
      <c r="BO33" s="71">
        <v>4612.9500000000007</v>
      </c>
      <c r="BP33" s="71">
        <v>2272.0500000000002</v>
      </c>
      <c r="BQ33" s="71">
        <v>385.55999999999995</v>
      </c>
      <c r="BR33" s="73">
        <v>4654.2599999999993</v>
      </c>
      <c r="BS33" s="74">
        <v>10.934472572499445</v>
      </c>
    </row>
    <row r="34" spans="2:71">
      <c r="B34" s="7" t="s">
        <v>38</v>
      </c>
      <c r="C34" s="66">
        <v>47282</v>
      </c>
      <c r="D34" s="52">
        <v>8346</v>
      </c>
      <c r="E34" s="72">
        <f t="shared" si="3"/>
        <v>1660.8539999999998</v>
      </c>
      <c r="F34" s="71">
        <f t="shared" si="3"/>
        <v>909.71399999999994</v>
      </c>
      <c r="G34" s="71">
        <f t="shared" si="3"/>
        <v>433.99200000000002</v>
      </c>
      <c r="H34" s="71">
        <f t="shared" si="3"/>
        <v>125.19</v>
      </c>
      <c r="I34" s="73">
        <f t="shared" si="3"/>
        <v>191.958</v>
      </c>
      <c r="J34" s="71">
        <f t="shared" si="3"/>
        <v>6685.1459999999997</v>
      </c>
      <c r="K34" s="71">
        <f t="shared" si="3"/>
        <v>1502.28</v>
      </c>
      <c r="L34" s="71">
        <f t="shared" si="3"/>
        <v>3847.5060000000003</v>
      </c>
      <c r="M34" s="71">
        <f t="shared" si="3"/>
        <v>292.11</v>
      </c>
      <c r="N34" s="73">
        <f t="shared" si="3"/>
        <v>1051.596</v>
      </c>
      <c r="O34" s="74">
        <f t="shared" si="4"/>
        <v>17.651537583012562</v>
      </c>
      <c r="Q34">
        <v>4</v>
      </c>
      <c r="R34" t="s">
        <v>89</v>
      </c>
      <c r="S34" t="s">
        <v>38</v>
      </c>
      <c r="T34" t="s">
        <v>128</v>
      </c>
      <c r="U34" s="166">
        <v>0.19899999999999998</v>
      </c>
      <c r="V34">
        <v>0.109</v>
      </c>
      <c r="W34">
        <v>5.2000000000000005E-2</v>
      </c>
      <c r="X34">
        <v>1.4999999999999999E-2</v>
      </c>
      <c r="Y34" s="167">
        <v>2.3E-2</v>
      </c>
      <c r="Z34" s="166">
        <v>0.80099999999999993</v>
      </c>
      <c r="AA34">
        <v>0.18</v>
      </c>
      <c r="AB34">
        <v>0.46100000000000002</v>
      </c>
      <c r="AC34">
        <v>3.5000000000000003E-2</v>
      </c>
      <c r="AD34">
        <v>0.126</v>
      </c>
      <c r="AR34" t="s">
        <v>38</v>
      </c>
      <c r="AS34" s="88">
        <f t="shared" si="5"/>
        <v>41521.35</v>
      </c>
      <c r="AT34" s="89">
        <f t="shared" si="5"/>
        <v>22742.85</v>
      </c>
      <c r="AU34" s="89">
        <f t="shared" si="5"/>
        <v>10849.800000000001</v>
      </c>
      <c r="AV34" s="89">
        <f t="shared" si="5"/>
        <v>3129.75</v>
      </c>
      <c r="AW34" s="89">
        <f t="shared" si="5"/>
        <v>4798.95</v>
      </c>
      <c r="AX34" s="88">
        <f t="shared" si="6"/>
        <v>83564.324999999997</v>
      </c>
      <c r="AY34" s="89">
        <f t="shared" si="6"/>
        <v>18778.5</v>
      </c>
      <c r="AZ34" s="89">
        <f t="shared" si="6"/>
        <v>48093.825000000004</v>
      </c>
      <c r="BA34" s="89">
        <f t="shared" si="6"/>
        <v>3651.375</v>
      </c>
      <c r="BB34" s="90">
        <f t="shared" si="6"/>
        <v>13144.95</v>
      </c>
      <c r="BF34" s="7" t="s">
        <v>38</v>
      </c>
      <c r="BG34" s="66">
        <v>47282</v>
      </c>
      <c r="BH34" s="52">
        <v>8346</v>
      </c>
      <c r="BI34" s="72">
        <v>1660.8539999999998</v>
      </c>
      <c r="BJ34" s="71">
        <v>909.71399999999994</v>
      </c>
      <c r="BK34" s="71">
        <v>433.99200000000002</v>
      </c>
      <c r="BL34" s="71">
        <v>125.19</v>
      </c>
      <c r="BM34" s="73">
        <v>191.958</v>
      </c>
      <c r="BN34" s="71">
        <v>6685.1459999999997</v>
      </c>
      <c r="BO34" s="71">
        <v>1502.28</v>
      </c>
      <c r="BP34" s="71">
        <v>3847.5060000000003</v>
      </c>
      <c r="BQ34" s="71">
        <v>292.11</v>
      </c>
      <c r="BR34" s="73">
        <v>1051.596</v>
      </c>
      <c r="BS34" s="74">
        <v>17.651537583012562</v>
      </c>
    </row>
    <row r="35" spans="2:71">
      <c r="B35" s="7" t="s">
        <v>39</v>
      </c>
      <c r="C35" s="66">
        <v>294972</v>
      </c>
      <c r="D35" s="52">
        <v>61579</v>
      </c>
      <c r="E35" s="72">
        <f t="shared" si="3"/>
        <v>12254.221</v>
      </c>
      <c r="F35" s="71">
        <f t="shared" si="3"/>
        <v>6712.1109999999999</v>
      </c>
      <c r="G35" s="71">
        <f t="shared" si="3"/>
        <v>3202.1080000000002</v>
      </c>
      <c r="H35" s="71">
        <f t="shared" si="3"/>
        <v>923.68499999999995</v>
      </c>
      <c r="I35" s="73">
        <f t="shared" si="3"/>
        <v>1416.317</v>
      </c>
      <c r="J35" s="71">
        <f t="shared" si="3"/>
        <v>49324.778999999995</v>
      </c>
      <c r="K35" s="71">
        <f t="shared" si="3"/>
        <v>11084.22</v>
      </c>
      <c r="L35" s="71">
        <f t="shared" si="3"/>
        <v>28387.919000000002</v>
      </c>
      <c r="M35" s="71">
        <f t="shared" si="3"/>
        <v>2155.2650000000003</v>
      </c>
      <c r="N35" s="73">
        <f t="shared" si="3"/>
        <v>7758.9539999999997</v>
      </c>
      <c r="O35" s="74">
        <f t="shared" si="4"/>
        <v>20.876218759746688</v>
      </c>
      <c r="Q35">
        <v>7</v>
      </c>
      <c r="R35" t="s">
        <v>89</v>
      </c>
      <c r="S35" t="s">
        <v>39</v>
      </c>
      <c r="T35" t="s">
        <v>129</v>
      </c>
      <c r="U35" s="166">
        <v>0.19899999999999998</v>
      </c>
      <c r="V35">
        <v>0.109</v>
      </c>
      <c r="W35">
        <v>5.2000000000000005E-2</v>
      </c>
      <c r="X35">
        <v>1.4999999999999999E-2</v>
      </c>
      <c r="Y35" s="167">
        <v>2.3E-2</v>
      </c>
      <c r="Z35" s="166">
        <v>0.80099999999999993</v>
      </c>
      <c r="AA35">
        <v>0.18</v>
      </c>
      <c r="AB35">
        <v>0.46100000000000002</v>
      </c>
      <c r="AC35">
        <v>3.5000000000000003E-2</v>
      </c>
      <c r="AD35">
        <v>0.126</v>
      </c>
      <c r="AR35" t="s">
        <v>39</v>
      </c>
      <c r="AS35" s="88">
        <f t="shared" si="5"/>
        <v>175060.3</v>
      </c>
      <c r="AT35" s="89">
        <f t="shared" si="5"/>
        <v>95887.299999999988</v>
      </c>
      <c r="AU35" s="89">
        <f t="shared" si="5"/>
        <v>45744.4</v>
      </c>
      <c r="AV35" s="89">
        <f t="shared" si="5"/>
        <v>13195.499999999998</v>
      </c>
      <c r="AW35" s="89">
        <f t="shared" si="5"/>
        <v>20233.099999999999</v>
      </c>
      <c r="AX35" s="88">
        <f t="shared" si="6"/>
        <v>352319.85</v>
      </c>
      <c r="AY35" s="89">
        <f t="shared" si="6"/>
        <v>79172.999999999985</v>
      </c>
      <c r="AZ35" s="89">
        <f t="shared" si="6"/>
        <v>202770.85</v>
      </c>
      <c r="BA35" s="89">
        <f t="shared" si="6"/>
        <v>15394.750000000002</v>
      </c>
      <c r="BB35" s="90">
        <f t="shared" si="6"/>
        <v>55421.1</v>
      </c>
      <c r="BF35" s="7" t="s">
        <v>39</v>
      </c>
      <c r="BG35" s="66">
        <v>294972</v>
      </c>
      <c r="BH35" s="52">
        <v>61579</v>
      </c>
      <c r="BI35" s="72">
        <v>12254.221</v>
      </c>
      <c r="BJ35" s="71">
        <v>6712.1109999999999</v>
      </c>
      <c r="BK35" s="71">
        <v>3202.1080000000002</v>
      </c>
      <c r="BL35" s="71">
        <v>923.68499999999995</v>
      </c>
      <c r="BM35" s="73">
        <v>1416.317</v>
      </c>
      <c r="BN35" s="71">
        <v>49324.778999999995</v>
      </c>
      <c r="BO35" s="71">
        <v>11084.22</v>
      </c>
      <c r="BP35" s="71">
        <v>28387.919000000002</v>
      </c>
      <c r="BQ35" s="71">
        <v>2155.2650000000003</v>
      </c>
      <c r="BR35" s="73">
        <v>7758.9539999999997</v>
      </c>
      <c r="BS35" s="74">
        <v>20.876218759746688</v>
      </c>
    </row>
    <row r="36" spans="2:71">
      <c r="B36" s="7" t="s">
        <v>40</v>
      </c>
      <c r="C36" s="66">
        <v>77509</v>
      </c>
      <c r="D36" s="52">
        <v>6924</v>
      </c>
      <c r="E36" s="72">
        <f t="shared" si="3"/>
        <v>927.81600000000003</v>
      </c>
      <c r="F36" s="71">
        <f t="shared" si="3"/>
        <v>276.95999999999998</v>
      </c>
      <c r="G36" s="71">
        <f t="shared" si="3"/>
        <v>256.18800000000005</v>
      </c>
      <c r="H36" s="71">
        <f t="shared" si="3"/>
        <v>34.619999999999997</v>
      </c>
      <c r="I36" s="73">
        <f t="shared" si="3"/>
        <v>360.04800000000006</v>
      </c>
      <c r="J36" s="71">
        <f t="shared" si="3"/>
        <v>5996.1840000000002</v>
      </c>
      <c r="K36" s="71">
        <f t="shared" si="3"/>
        <v>2319.54</v>
      </c>
      <c r="L36" s="71">
        <f t="shared" si="3"/>
        <v>1142.46</v>
      </c>
      <c r="M36" s="71">
        <f t="shared" si="3"/>
        <v>193.87199999999999</v>
      </c>
      <c r="N36" s="73">
        <f t="shared" si="3"/>
        <v>2340.3119999999999</v>
      </c>
      <c r="O36" s="74">
        <f t="shared" si="4"/>
        <v>8.9331561496084326</v>
      </c>
      <c r="Q36">
        <v>44</v>
      </c>
      <c r="R36" t="s">
        <v>83</v>
      </c>
      <c r="S36" t="s">
        <v>40</v>
      </c>
      <c r="T36" t="s">
        <v>130</v>
      </c>
      <c r="U36" s="166">
        <v>0.13400000000000001</v>
      </c>
      <c r="V36">
        <v>0.04</v>
      </c>
      <c r="W36">
        <v>3.7000000000000005E-2</v>
      </c>
      <c r="X36">
        <v>5.0000000000000001E-3</v>
      </c>
      <c r="Y36" s="167">
        <v>5.2000000000000005E-2</v>
      </c>
      <c r="Z36" s="166">
        <v>0.86599999999999999</v>
      </c>
      <c r="AA36">
        <v>0.33500000000000002</v>
      </c>
      <c r="AB36">
        <v>0.16500000000000001</v>
      </c>
      <c r="AC36">
        <v>2.7999999999999997E-2</v>
      </c>
      <c r="AD36">
        <v>0.33799999999999997</v>
      </c>
      <c r="AR36" t="s">
        <v>40</v>
      </c>
      <c r="AS36" s="88">
        <f t="shared" si="5"/>
        <v>2108.6727272727276</v>
      </c>
      <c r="AT36" s="89">
        <f t="shared" si="5"/>
        <v>629.45454545454538</v>
      </c>
      <c r="AU36" s="89">
        <f t="shared" si="5"/>
        <v>582.24545454545466</v>
      </c>
      <c r="AV36" s="89">
        <f t="shared" si="5"/>
        <v>78.681818181818173</v>
      </c>
      <c r="AW36" s="89">
        <f t="shared" si="5"/>
        <v>818.29090909090928</v>
      </c>
      <c r="AX36" s="88">
        <f t="shared" si="6"/>
        <v>6813.8454545454551</v>
      </c>
      <c r="AY36" s="89">
        <f t="shared" si="6"/>
        <v>2635.840909090909</v>
      </c>
      <c r="AZ36" s="89">
        <f t="shared" si="6"/>
        <v>1298.25</v>
      </c>
      <c r="BA36" s="89">
        <f t="shared" si="6"/>
        <v>220.30909090909088</v>
      </c>
      <c r="BB36" s="90">
        <f t="shared" si="6"/>
        <v>2659.4454545454541</v>
      </c>
      <c r="BF36" s="7" t="s">
        <v>40</v>
      </c>
      <c r="BG36" s="66">
        <v>77509</v>
      </c>
      <c r="BH36" s="52">
        <v>6924</v>
      </c>
      <c r="BI36" s="72">
        <v>927.81600000000003</v>
      </c>
      <c r="BJ36" s="71">
        <v>276.95999999999998</v>
      </c>
      <c r="BK36" s="71">
        <v>256.18800000000005</v>
      </c>
      <c r="BL36" s="71">
        <v>34.619999999999997</v>
      </c>
      <c r="BM36" s="73">
        <v>360.04800000000006</v>
      </c>
      <c r="BN36" s="71">
        <v>5996.1840000000002</v>
      </c>
      <c r="BO36" s="71">
        <v>2319.54</v>
      </c>
      <c r="BP36" s="71">
        <v>1142.46</v>
      </c>
      <c r="BQ36" s="71">
        <v>193.87199999999999</v>
      </c>
      <c r="BR36" s="73">
        <v>2340.3119999999999</v>
      </c>
      <c r="BS36" s="74">
        <v>8.9331561496084326</v>
      </c>
    </row>
    <row r="37" spans="2:71">
      <c r="B37" s="7" t="s">
        <v>41</v>
      </c>
      <c r="C37" s="66">
        <v>271780</v>
      </c>
      <c r="D37" s="52">
        <v>65379</v>
      </c>
      <c r="E37" s="72">
        <f t="shared" si="3"/>
        <v>13010.420999999998</v>
      </c>
      <c r="F37" s="71">
        <f t="shared" si="3"/>
        <v>7126.3109999999997</v>
      </c>
      <c r="G37" s="71">
        <f t="shared" si="3"/>
        <v>3399.7080000000001</v>
      </c>
      <c r="H37" s="71">
        <f t="shared" si="3"/>
        <v>980.68499999999995</v>
      </c>
      <c r="I37" s="73">
        <f t="shared" si="3"/>
        <v>1503.7169999999999</v>
      </c>
      <c r="J37" s="71">
        <f t="shared" si="3"/>
        <v>52368.578999999998</v>
      </c>
      <c r="K37" s="71">
        <f t="shared" si="3"/>
        <v>11768.22</v>
      </c>
      <c r="L37" s="71">
        <f t="shared" si="3"/>
        <v>30139.719000000001</v>
      </c>
      <c r="M37" s="71">
        <f t="shared" si="3"/>
        <v>2288.2650000000003</v>
      </c>
      <c r="N37" s="73">
        <f t="shared" si="3"/>
        <v>8237.7540000000008</v>
      </c>
      <c r="O37" s="74">
        <f t="shared" si="4"/>
        <v>24.055853999558465</v>
      </c>
      <c r="Q37">
        <v>8</v>
      </c>
      <c r="R37" t="s">
        <v>89</v>
      </c>
      <c r="S37" t="s">
        <v>41</v>
      </c>
      <c r="T37" t="s">
        <v>131</v>
      </c>
      <c r="U37" s="166">
        <v>0.19899999999999998</v>
      </c>
      <c r="V37">
        <v>0.109</v>
      </c>
      <c r="W37">
        <v>5.2000000000000005E-2</v>
      </c>
      <c r="X37">
        <v>1.4999999999999999E-2</v>
      </c>
      <c r="Y37" s="167">
        <v>2.3E-2</v>
      </c>
      <c r="Z37" s="166">
        <v>0.80099999999999993</v>
      </c>
      <c r="AA37">
        <v>0.18</v>
      </c>
      <c r="AB37">
        <v>0.46100000000000002</v>
      </c>
      <c r="AC37">
        <v>3.5000000000000003E-2</v>
      </c>
      <c r="AD37">
        <v>0.126</v>
      </c>
      <c r="AR37" t="s">
        <v>41</v>
      </c>
      <c r="AS37" s="88">
        <f t="shared" si="5"/>
        <v>162630.26249999998</v>
      </c>
      <c r="AT37" s="89">
        <f t="shared" si="5"/>
        <v>89078.887499999997</v>
      </c>
      <c r="AU37" s="89">
        <f t="shared" si="5"/>
        <v>42496.35</v>
      </c>
      <c r="AV37" s="89">
        <f t="shared" si="5"/>
        <v>12258.5625</v>
      </c>
      <c r="AW37" s="89">
        <f t="shared" si="5"/>
        <v>18796.462499999998</v>
      </c>
      <c r="AX37" s="88">
        <f t="shared" si="6"/>
        <v>327303.61874999997</v>
      </c>
      <c r="AY37" s="89">
        <f t="shared" si="6"/>
        <v>73551.375</v>
      </c>
      <c r="AZ37" s="89">
        <f t="shared" si="6"/>
        <v>188373.24374999999</v>
      </c>
      <c r="BA37" s="89">
        <f t="shared" si="6"/>
        <v>14301.656250000002</v>
      </c>
      <c r="BB37" s="90">
        <f t="shared" si="6"/>
        <v>51485.962500000009</v>
      </c>
      <c r="BF37" s="7" t="s">
        <v>41</v>
      </c>
      <c r="BG37" s="66">
        <v>271780</v>
      </c>
      <c r="BH37" s="52">
        <v>65379</v>
      </c>
      <c r="BI37" s="72">
        <v>13010.420999999998</v>
      </c>
      <c r="BJ37" s="71">
        <v>7126.3109999999997</v>
      </c>
      <c r="BK37" s="71">
        <v>3399.7080000000001</v>
      </c>
      <c r="BL37" s="71">
        <v>980.68499999999995</v>
      </c>
      <c r="BM37" s="73">
        <v>1503.7169999999999</v>
      </c>
      <c r="BN37" s="71">
        <v>52368.578999999998</v>
      </c>
      <c r="BO37" s="71">
        <v>11768.22</v>
      </c>
      <c r="BP37" s="71">
        <v>30139.719000000001</v>
      </c>
      <c r="BQ37" s="71">
        <v>2288.2650000000003</v>
      </c>
      <c r="BR37" s="73">
        <v>8237.7540000000008</v>
      </c>
      <c r="BS37" s="74">
        <v>24.055853999558465</v>
      </c>
    </row>
    <row r="38" spans="2:71">
      <c r="B38" s="7" t="s">
        <v>42</v>
      </c>
      <c r="C38" s="66">
        <v>231449</v>
      </c>
      <c r="D38" s="52">
        <v>18247</v>
      </c>
      <c r="E38" s="72">
        <f t="shared" si="3"/>
        <v>3029.002</v>
      </c>
      <c r="F38" s="71">
        <f t="shared" si="3"/>
        <v>930.59699999999998</v>
      </c>
      <c r="G38" s="71">
        <f t="shared" si="3"/>
        <v>729.88</v>
      </c>
      <c r="H38" s="71">
        <f t="shared" si="3"/>
        <v>620.39800000000002</v>
      </c>
      <c r="I38" s="73">
        <f t="shared" si="3"/>
        <v>748.12699999999995</v>
      </c>
      <c r="J38" s="71">
        <f t="shared" si="3"/>
        <v>15217.998000000001</v>
      </c>
      <c r="K38" s="71">
        <f t="shared" si="3"/>
        <v>2682.3089999999997</v>
      </c>
      <c r="L38" s="71">
        <f t="shared" si="3"/>
        <v>8484.8549999999996</v>
      </c>
      <c r="M38" s="71">
        <f t="shared" si="3"/>
        <v>1386.7719999999999</v>
      </c>
      <c r="N38" s="73">
        <f t="shared" si="3"/>
        <v>2682.3089999999997</v>
      </c>
      <c r="O38" s="74">
        <f t="shared" si="4"/>
        <v>7.883810256255158</v>
      </c>
      <c r="Q38">
        <v>27</v>
      </c>
      <c r="R38" t="s">
        <v>80</v>
      </c>
      <c r="S38" t="s">
        <v>42</v>
      </c>
      <c r="T38" t="s">
        <v>132</v>
      </c>
      <c r="U38" s="166">
        <v>0.16600000000000001</v>
      </c>
      <c r="V38">
        <v>5.0999999999999997E-2</v>
      </c>
      <c r="W38">
        <v>0.04</v>
      </c>
      <c r="X38">
        <v>3.4000000000000002E-2</v>
      </c>
      <c r="Y38" s="167">
        <v>4.0999999999999995E-2</v>
      </c>
      <c r="Z38" s="166">
        <v>0.83400000000000007</v>
      </c>
      <c r="AA38">
        <v>0.14699999999999999</v>
      </c>
      <c r="AB38">
        <v>0.46500000000000002</v>
      </c>
      <c r="AC38">
        <v>7.5999999999999998E-2</v>
      </c>
      <c r="AD38">
        <v>0.14699999999999999</v>
      </c>
      <c r="AR38" t="s">
        <v>42</v>
      </c>
      <c r="AS38" s="88">
        <f t="shared" si="5"/>
        <v>11218.525925925926</v>
      </c>
      <c r="AT38" s="89">
        <f t="shared" si="5"/>
        <v>3446.6555555555551</v>
      </c>
      <c r="AU38" s="89">
        <f t="shared" si="5"/>
        <v>2703.2592592592591</v>
      </c>
      <c r="AV38" s="89">
        <f t="shared" si="5"/>
        <v>2297.7703703703705</v>
      </c>
      <c r="AW38" s="89">
        <f t="shared" si="5"/>
        <v>2770.8407407407408</v>
      </c>
      <c r="AX38" s="88">
        <f t="shared" si="6"/>
        <v>28181.477777777782</v>
      </c>
      <c r="AY38" s="89">
        <f t="shared" si="6"/>
        <v>4967.2388888888881</v>
      </c>
      <c r="AZ38" s="89">
        <f t="shared" si="6"/>
        <v>15712.694444444443</v>
      </c>
      <c r="BA38" s="89">
        <f t="shared" si="6"/>
        <v>2568.0962962962963</v>
      </c>
      <c r="BB38" s="90">
        <f t="shared" si="6"/>
        <v>4967.2388888888881</v>
      </c>
      <c r="BF38" s="7" t="s">
        <v>42</v>
      </c>
      <c r="BG38" s="66">
        <v>231449</v>
      </c>
      <c r="BH38" s="52">
        <v>18247</v>
      </c>
      <c r="BI38" s="72">
        <v>3029.002</v>
      </c>
      <c r="BJ38" s="71">
        <v>930.59699999999998</v>
      </c>
      <c r="BK38" s="71">
        <v>729.88</v>
      </c>
      <c r="BL38" s="71">
        <v>620.39800000000002</v>
      </c>
      <c r="BM38" s="73">
        <v>748.12699999999995</v>
      </c>
      <c r="BN38" s="71">
        <v>15217.998000000001</v>
      </c>
      <c r="BO38" s="71">
        <v>2682.3089999999997</v>
      </c>
      <c r="BP38" s="71">
        <v>8484.8549999999996</v>
      </c>
      <c r="BQ38" s="71">
        <v>1386.7719999999999</v>
      </c>
      <c r="BR38" s="73">
        <v>2682.3089999999997</v>
      </c>
      <c r="BS38" s="74">
        <v>7.883810256255158</v>
      </c>
    </row>
    <row r="39" spans="2:71">
      <c r="B39" s="7" t="s">
        <v>43</v>
      </c>
      <c r="C39" s="66">
        <v>34817</v>
      </c>
      <c r="D39" s="52">
        <v>5093</v>
      </c>
      <c r="E39" s="72">
        <f t="shared" si="3"/>
        <v>809.78700000000003</v>
      </c>
      <c r="F39" s="71">
        <f t="shared" si="3"/>
        <v>188.44100000000003</v>
      </c>
      <c r="G39" s="71">
        <f t="shared" si="3"/>
        <v>320.85899999999998</v>
      </c>
      <c r="H39" s="71">
        <f t="shared" si="3"/>
        <v>56.023000000000003</v>
      </c>
      <c r="I39" s="73">
        <f t="shared" si="3"/>
        <v>239.37100000000001</v>
      </c>
      <c r="J39" s="71">
        <f t="shared" si="3"/>
        <v>4283.2129999999997</v>
      </c>
      <c r="K39" s="71">
        <f t="shared" si="3"/>
        <v>555.13699999999994</v>
      </c>
      <c r="L39" s="71">
        <f t="shared" si="3"/>
        <v>2582.1509999999998</v>
      </c>
      <c r="M39" s="71">
        <f t="shared" si="3"/>
        <v>264.83600000000001</v>
      </c>
      <c r="N39" s="73">
        <f t="shared" si="3"/>
        <v>881.08900000000006</v>
      </c>
      <c r="O39" s="74">
        <f t="shared" si="4"/>
        <v>14.627911652353735</v>
      </c>
      <c r="Q39">
        <v>20</v>
      </c>
      <c r="R39" t="s">
        <v>107</v>
      </c>
      <c r="S39" t="s">
        <v>43</v>
      </c>
      <c r="T39" t="s">
        <v>133</v>
      </c>
      <c r="U39" s="166">
        <v>0.159</v>
      </c>
      <c r="V39">
        <v>3.7000000000000005E-2</v>
      </c>
      <c r="W39">
        <v>6.3E-2</v>
      </c>
      <c r="X39">
        <v>1.1000000000000001E-2</v>
      </c>
      <c r="Y39" s="167">
        <v>4.7E-2</v>
      </c>
      <c r="Z39" s="166">
        <v>0.84099999999999997</v>
      </c>
      <c r="AA39">
        <v>0.109</v>
      </c>
      <c r="AB39">
        <v>0.50700000000000001</v>
      </c>
      <c r="AC39">
        <v>5.2000000000000005E-2</v>
      </c>
      <c r="AD39">
        <v>0.17300000000000001</v>
      </c>
      <c r="AR39" t="s">
        <v>43</v>
      </c>
      <c r="AS39" s="88">
        <f t="shared" si="5"/>
        <v>4048.9350000000004</v>
      </c>
      <c r="AT39" s="89">
        <f t="shared" si="5"/>
        <v>942.20500000000027</v>
      </c>
      <c r="AU39" s="89">
        <f t="shared" si="5"/>
        <v>1604.2949999999998</v>
      </c>
      <c r="AV39" s="89">
        <f t="shared" si="5"/>
        <v>280.11500000000001</v>
      </c>
      <c r="AW39" s="89">
        <f t="shared" si="5"/>
        <v>1196.855</v>
      </c>
      <c r="AX39" s="88">
        <f t="shared" si="6"/>
        <v>10708.032499999999</v>
      </c>
      <c r="AY39" s="89">
        <f t="shared" si="6"/>
        <v>1387.8424999999997</v>
      </c>
      <c r="AZ39" s="89">
        <f t="shared" si="6"/>
        <v>6455.3775000000005</v>
      </c>
      <c r="BA39" s="89">
        <f t="shared" si="6"/>
        <v>662.09</v>
      </c>
      <c r="BB39" s="90">
        <f t="shared" si="6"/>
        <v>2202.7225000000003</v>
      </c>
      <c r="BF39" s="7" t="s">
        <v>43</v>
      </c>
      <c r="BG39" s="66">
        <v>34817</v>
      </c>
      <c r="BH39" s="52">
        <v>5093</v>
      </c>
      <c r="BI39" s="72">
        <v>809.78700000000003</v>
      </c>
      <c r="BJ39" s="71">
        <v>188.44100000000003</v>
      </c>
      <c r="BK39" s="71">
        <v>320.85899999999998</v>
      </c>
      <c r="BL39" s="71">
        <v>56.023000000000003</v>
      </c>
      <c r="BM39" s="73">
        <v>239.37100000000001</v>
      </c>
      <c r="BN39" s="71">
        <v>4283.2129999999997</v>
      </c>
      <c r="BO39" s="71">
        <v>555.13699999999994</v>
      </c>
      <c r="BP39" s="71">
        <v>2582.1509999999998</v>
      </c>
      <c r="BQ39" s="71">
        <v>264.83600000000001</v>
      </c>
      <c r="BR39" s="73">
        <v>881.08900000000006</v>
      </c>
      <c r="BS39" s="74">
        <v>14.627911652353735</v>
      </c>
    </row>
    <row r="40" spans="2:71">
      <c r="B40" s="7" t="s">
        <v>44</v>
      </c>
      <c r="C40" s="66">
        <v>213801</v>
      </c>
      <c r="D40" s="52">
        <v>32324</v>
      </c>
      <c r="E40" s="72">
        <f t="shared" si="3"/>
        <v>5139.5160000000005</v>
      </c>
      <c r="F40" s="71">
        <f t="shared" si="3"/>
        <v>1195.9880000000001</v>
      </c>
      <c r="G40" s="71">
        <f t="shared" si="3"/>
        <v>2036.412</v>
      </c>
      <c r="H40" s="71">
        <f t="shared" si="3"/>
        <v>355.56400000000002</v>
      </c>
      <c r="I40" s="73">
        <f t="shared" si="3"/>
        <v>1519.2280000000001</v>
      </c>
      <c r="J40" s="71">
        <f t="shared" si="3"/>
        <v>27184.484</v>
      </c>
      <c r="K40" s="71">
        <f t="shared" si="3"/>
        <v>3523.3159999999998</v>
      </c>
      <c r="L40" s="71">
        <f t="shared" si="3"/>
        <v>16388.268</v>
      </c>
      <c r="M40" s="71">
        <f t="shared" si="3"/>
        <v>1680.8480000000002</v>
      </c>
      <c r="N40" s="73">
        <f t="shared" si="3"/>
        <v>5592.0520000000006</v>
      </c>
      <c r="O40" s="74">
        <f t="shared" si="4"/>
        <v>15.118731904902221</v>
      </c>
      <c r="Q40">
        <v>13</v>
      </c>
      <c r="R40" t="s">
        <v>107</v>
      </c>
      <c r="S40" t="s">
        <v>44</v>
      </c>
      <c r="T40" t="s">
        <v>134</v>
      </c>
      <c r="U40" s="166">
        <v>0.159</v>
      </c>
      <c r="V40">
        <v>3.7000000000000005E-2</v>
      </c>
      <c r="W40">
        <v>6.3E-2</v>
      </c>
      <c r="X40">
        <v>1.1000000000000001E-2</v>
      </c>
      <c r="Y40" s="167">
        <v>4.7E-2</v>
      </c>
      <c r="Z40" s="166">
        <v>0.84099999999999997</v>
      </c>
      <c r="AA40">
        <v>0.109</v>
      </c>
      <c r="AB40">
        <v>0.50700000000000001</v>
      </c>
      <c r="AC40">
        <v>5.2000000000000005E-2</v>
      </c>
      <c r="AD40">
        <v>0.17300000000000001</v>
      </c>
      <c r="AR40" t="s">
        <v>44</v>
      </c>
      <c r="AS40" s="88">
        <f t="shared" si="5"/>
        <v>39534.738461538465</v>
      </c>
      <c r="AT40" s="89">
        <f t="shared" si="5"/>
        <v>9199.9076923076937</v>
      </c>
      <c r="AU40" s="89">
        <f t="shared" si="5"/>
        <v>15664.707692307693</v>
      </c>
      <c r="AV40" s="89">
        <f t="shared" si="5"/>
        <v>2735.1076923076926</v>
      </c>
      <c r="AW40" s="89">
        <f t="shared" si="5"/>
        <v>11686.369230769233</v>
      </c>
      <c r="AX40" s="88">
        <f t="shared" si="6"/>
        <v>104555.7076923077</v>
      </c>
      <c r="AY40" s="89">
        <f t="shared" si="6"/>
        <v>13551.215384615383</v>
      </c>
      <c r="AZ40" s="89">
        <f t="shared" si="6"/>
        <v>63031.799999999996</v>
      </c>
      <c r="BA40" s="89">
        <f t="shared" si="6"/>
        <v>6464.8000000000011</v>
      </c>
      <c r="BB40" s="90">
        <f t="shared" si="6"/>
        <v>21507.892307692309</v>
      </c>
      <c r="BF40" s="7" t="s">
        <v>44</v>
      </c>
      <c r="BG40" s="66">
        <v>213801</v>
      </c>
      <c r="BH40" s="52">
        <v>32324</v>
      </c>
      <c r="BI40" s="72">
        <v>5139.5160000000005</v>
      </c>
      <c r="BJ40" s="71">
        <v>1195.9880000000001</v>
      </c>
      <c r="BK40" s="71">
        <v>2036.412</v>
      </c>
      <c r="BL40" s="71">
        <v>355.56400000000002</v>
      </c>
      <c r="BM40" s="73">
        <v>1519.2280000000001</v>
      </c>
      <c r="BN40" s="71">
        <v>27184.484</v>
      </c>
      <c r="BO40" s="71">
        <v>3523.3159999999998</v>
      </c>
      <c r="BP40" s="71">
        <v>16388.268</v>
      </c>
      <c r="BQ40" s="71">
        <v>1680.8480000000002</v>
      </c>
      <c r="BR40" s="73">
        <v>5592.0520000000006</v>
      </c>
      <c r="BS40" s="74">
        <v>15.118731904902221</v>
      </c>
    </row>
    <row r="41" spans="2:71">
      <c r="B41" s="7" t="s">
        <v>45</v>
      </c>
      <c r="C41" s="66">
        <v>112401</v>
      </c>
      <c r="D41" s="52">
        <v>22107</v>
      </c>
      <c r="E41" s="72">
        <f t="shared" si="3"/>
        <v>3669.7620000000002</v>
      </c>
      <c r="F41" s="71">
        <f t="shared" si="3"/>
        <v>1127.4569999999999</v>
      </c>
      <c r="G41" s="71">
        <f t="shared" si="3"/>
        <v>884.28</v>
      </c>
      <c r="H41" s="71">
        <f t="shared" si="3"/>
        <v>751.63800000000003</v>
      </c>
      <c r="I41" s="73">
        <f t="shared" si="3"/>
        <v>906.38699999999983</v>
      </c>
      <c r="J41" s="71">
        <f t="shared" si="3"/>
        <v>18437.238000000001</v>
      </c>
      <c r="K41" s="71">
        <f t="shared" si="3"/>
        <v>3249.7289999999998</v>
      </c>
      <c r="L41" s="71">
        <f t="shared" si="3"/>
        <v>10279.755000000001</v>
      </c>
      <c r="M41" s="71">
        <f t="shared" si="3"/>
        <v>1680.1320000000001</v>
      </c>
      <c r="N41" s="73">
        <f t="shared" si="3"/>
        <v>3249.7289999999998</v>
      </c>
      <c r="O41" s="74">
        <f t="shared" si="4"/>
        <v>19.667974484212774</v>
      </c>
      <c r="Q41">
        <v>37</v>
      </c>
      <c r="R41" t="s">
        <v>80</v>
      </c>
      <c r="S41" t="s">
        <v>45</v>
      </c>
      <c r="T41" t="s">
        <v>135</v>
      </c>
      <c r="U41" s="166">
        <v>0.16600000000000001</v>
      </c>
      <c r="V41">
        <v>5.0999999999999997E-2</v>
      </c>
      <c r="W41">
        <v>0.04</v>
      </c>
      <c r="X41">
        <v>3.4000000000000002E-2</v>
      </c>
      <c r="Y41" s="167">
        <v>4.0999999999999995E-2</v>
      </c>
      <c r="Z41" s="166">
        <v>0.83400000000000007</v>
      </c>
      <c r="AA41">
        <v>0.14699999999999999</v>
      </c>
      <c r="AB41">
        <v>0.46500000000000002</v>
      </c>
      <c r="AC41">
        <v>7.5999999999999998E-2</v>
      </c>
      <c r="AD41">
        <v>0.14699999999999999</v>
      </c>
      <c r="AR41" t="s">
        <v>45</v>
      </c>
      <c r="AS41" s="88">
        <f t="shared" si="5"/>
        <v>9918.2756756756753</v>
      </c>
      <c r="AT41" s="89">
        <f t="shared" si="5"/>
        <v>3047.1810810810807</v>
      </c>
      <c r="AU41" s="89">
        <f t="shared" si="5"/>
        <v>2389.9459459459458</v>
      </c>
      <c r="AV41" s="89">
        <f t="shared" si="5"/>
        <v>2031.454054054054</v>
      </c>
      <c r="AW41" s="89">
        <f t="shared" si="5"/>
        <v>2449.694594594594</v>
      </c>
      <c r="AX41" s="88">
        <f t="shared" si="6"/>
        <v>24915.186486486487</v>
      </c>
      <c r="AY41" s="89">
        <f t="shared" si="6"/>
        <v>4391.5256756756753</v>
      </c>
      <c r="AZ41" s="89">
        <f t="shared" si="6"/>
        <v>13891.560810810814</v>
      </c>
      <c r="BA41" s="89">
        <f t="shared" si="6"/>
        <v>2270.4486486486489</v>
      </c>
      <c r="BB41" s="90">
        <f t="shared" si="6"/>
        <v>4391.5256756756753</v>
      </c>
      <c r="BF41" s="7" t="s">
        <v>45</v>
      </c>
      <c r="BG41" s="66">
        <v>112401</v>
      </c>
      <c r="BH41" s="52">
        <v>22107</v>
      </c>
      <c r="BI41" s="72">
        <v>3669.7620000000002</v>
      </c>
      <c r="BJ41" s="71">
        <v>1127.4569999999999</v>
      </c>
      <c r="BK41" s="71">
        <v>884.28</v>
      </c>
      <c r="BL41" s="71">
        <v>751.63800000000003</v>
      </c>
      <c r="BM41" s="73">
        <v>906.38699999999983</v>
      </c>
      <c r="BN41" s="71">
        <v>18437.238000000001</v>
      </c>
      <c r="BO41" s="71">
        <v>3249.7289999999998</v>
      </c>
      <c r="BP41" s="71">
        <v>10279.755000000001</v>
      </c>
      <c r="BQ41" s="71">
        <v>1680.1320000000001</v>
      </c>
      <c r="BR41" s="73">
        <v>3249.7289999999998</v>
      </c>
      <c r="BS41" s="74">
        <v>19.667974484212774</v>
      </c>
    </row>
    <row r="42" spans="2:71">
      <c r="B42" s="7" t="s">
        <v>46</v>
      </c>
      <c r="C42" s="66">
        <v>131085</v>
      </c>
      <c r="D42" s="52">
        <v>13639</v>
      </c>
      <c r="E42" s="72">
        <f t="shared" si="3"/>
        <v>1827.6260000000002</v>
      </c>
      <c r="F42" s="71">
        <f t="shared" si="3"/>
        <v>545.56000000000006</v>
      </c>
      <c r="G42" s="71">
        <f t="shared" si="3"/>
        <v>504.64300000000009</v>
      </c>
      <c r="H42" s="71">
        <f t="shared" si="3"/>
        <v>68.195000000000007</v>
      </c>
      <c r="I42" s="73">
        <f t="shared" si="3"/>
        <v>709.22800000000007</v>
      </c>
      <c r="J42" s="71">
        <f t="shared" si="3"/>
        <v>11811.374</v>
      </c>
      <c r="K42" s="71">
        <f t="shared" si="3"/>
        <v>4569.0650000000005</v>
      </c>
      <c r="L42" s="71">
        <f t="shared" si="3"/>
        <v>2250.4349999999999</v>
      </c>
      <c r="M42" s="71">
        <f t="shared" si="3"/>
        <v>381.89199999999994</v>
      </c>
      <c r="N42" s="73">
        <f t="shared" si="3"/>
        <v>4609.982</v>
      </c>
      <c r="O42" s="74">
        <f t="shared" si="4"/>
        <v>10.404699240950528</v>
      </c>
      <c r="Q42">
        <v>50</v>
      </c>
      <c r="R42" t="s">
        <v>83</v>
      </c>
      <c r="S42" t="s">
        <v>46</v>
      </c>
      <c r="T42" t="s">
        <v>136</v>
      </c>
      <c r="U42" s="166">
        <v>0.13400000000000001</v>
      </c>
      <c r="V42">
        <v>0.04</v>
      </c>
      <c r="W42">
        <v>3.7000000000000005E-2</v>
      </c>
      <c r="X42">
        <v>5.0000000000000001E-3</v>
      </c>
      <c r="Y42" s="167">
        <v>5.2000000000000005E-2</v>
      </c>
      <c r="Z42" s="166">
        <v>0.86599999999999999</v>
      </c>
      <c r="AA42">
        <v>0.33500000000000002</v>
      </c>
      <c r="AB42">
        <v>0.16500000000000001</v>
      </c>
      <c r="AC42">
        <v>2.7999999999999997E-2</v>
      </c>
      <c r="AD42">
        <v>0.33799999999999997</v>
      </c>
      <c r="AR42" t="s">
        <v>46</v>
      </c>
      <c r="AS42" s="88">
        <f t="shared" si="5"/>
        <v>3655.252</v>
      </c>
      <c r="AT42" s="89">
        <f t="shared" si="5"/>
        <v>1091.1200000000001</v>
      </c>
      <c r="AU42" s="89">
        <f t="shared" si="5"/>
        <v>1009.2860000000002</v>
      </c>
      <c r="AV42" s="89">
        <f t="shared" si="5"/>
        <v>136.39000000000001</v>
      </c>
      <c r="AW42" s="89">
        <f t="shared" si="5"/>
        <v>1418.4560000000001</v>
      </c>
      <c r="AX42" s="88">
        <f t="shared" si="6"/>
        <v>11811.374</v>
      </c>
      <c r="AY42" s="89">
        <f t="shared" si="6"/>
        <v>4569.0650000000005</v>
      </c>
      <c r="AZ42" s="89">
        <f t="shared" si="6"/>
        <v>2250.4349999999999</v>
      </c>
      <c r="BA42" s="89">
        <f t="shared" si="6"/>
        <v>381.89199999999994</v>
      </c>
      <c r="BB42" s="90">
        <f t="shared" si="6"/>
        <v>4609.982</v>
      </c>
      <c r="BF42" s="7" t="s">
        <v>46</v>
      </c>
      <c r="BG42" s="66">
        <v>131085</v>
      </c>
      <c r="BH42" s="52">
        <v>13639</v>
      </c>
      <c r="BI42" s="72">
        <v>1827.6260000000002</v>
      </c>
      <c r="BJ42" s="71">
        <v>545.56000000000006</v>
      </c>
      <c r="BK42" s="71">
        <v>504.64300000000009</v>
      </c>
      <c r="BL42" s="71">
        <v>68.195000000000007</v>
      </c>
      <c r="BM42" s="73">
        <v>709.22800000000007</v>
      </c>
      <c r="BN42" s="71">
        <v>11811.374</v>
      </c>
      <c r="BO42" s="71">
        <v>4569.0650000000005</v>
      </c>
      <c r="BP42" s="71">
        <v>2250.4349999999999</v>
      </c>
      <c r="BQ42" s="71">
        <v>381.89199999999994</v>
      </c>
      <c r="BR42" s="73">
        <v>4609.982</v>
      </c>
      <c r="BS42" s="74">
        <v>10.404699240950528</v>
      </c>
    </row>
    <row r="43" spans="2:71">
      <c r="B43" s="7" t="s">
        <v>47</v>
      </c>
      <c r="C43" s="66">
        <v>350797</v>
      </c>
      <c r="D43" s="52">
        <v>53633</v>
      </c>
      <c r="E43" s="72">
        <f t="shared" si="3"/>
        <v>10672.966999999999</v>
      </c>
      <c r="F43" s="71">
        <f t="shared" si="3"/>
        <v>5845.9970000000003</v>
      </c>
      <c r="G43" s="71">
        <f t="shared" si="3"/>
        <v>2788.9160000000002</v>
      </c>
      <c r="H43" s="71">
        <f t="shared" si="3"/>
        <v>804.495</v>
      </c>
      <c r="I43" s="73">
        <f t="shared" si="3"/>
        <v>1233.559</v>
      </c>
      <c r="J43" s="71">
        <f t="shared" si="3"/>
        <v>42960.032999999996</v>
      </c>
      <c r="K43" s="71">
        <f t="shared" si="3"/>
        <v>9653.94</v>
      </c>
      <c r="L43" s="71">
        <f t="shared" si="3"/>
        <v>24724.813000000002</v>
      </c>
      <c r="M43" s="71">
        <f t="shared" si="3"/>
        <v>1877.1550000000002</v>
      </c>
      <c r="N43" s="73">
        <f t="shared" si="3"/>
        <v>6757.7579999999998</v>
      </c>
      <c r="O43" s="74">
        <f t="shared" si="4"/>
        <v>15.288899277929971</v>
      </c>
      <c r="Q43">
        <v>9</v>
      </c>
      <c r="R43" t="s">
        <v>89</v>
      </c>
      <c r="S43" t="s">
        <v>47</v>
      </c>
      <c r="T43" t="s">
        <v>137</v>
      </c>
      <c r="U43" s="166">
        <v>0.19899999999999998</v>
      </c>
      <c r="V43">
        <v>0.109</v>
      </c>
      <c r="W43">
        <v>5.2000000000000005E-2</v>
      </c>
      <c r="X43">
        <v>1.4999999999999999E-2</v>
      </c>
      <c r="Y43" s="167">
        <v>2.3E-2</v>
      </c>
      <c r="Z43" s="166">
        <v>0.80099999999999993</v>
      </c>
      <c r="AA43">
        <v>0.18</v>
      </c>
      <c r="AB43">
        <v>0.46100000000000002</v>
      </c>
      <c r="AC43">
        <v>3.5000000000000003E-2</v>
      </c>
      <c r="AD43">
        <v>0.126</v>
      </c>
      <c r="AR43" t="s">
        <v>47</v>
      </c>
      <c r="AS43" s="88">
        <f t="shared" si="5"/>
        <v>118588.52222222222</v>
      </c>
      <c r="AT43" s="89">
        <f t="shared" si="5"/>
        <v>64955.522222222222</v>
      </c>
      <c r="AU43" s="89">
        <f t="shared" si="5"/>
        <v>30987.955555555556</v>
      </c>
      <c r="AV43" s="89">
        <f t="shared" si="5"/>
        <v>8938.8333333333339</v>
      </c>
      <c r="AW43" s="89">
        <f t="shared" si="5"/>
        <v>13706.211111111112</v>
      </c>
      <c r="AX43" s="88">
        <f t="shared" si="6"/>
        <v>238666.84999999998</v>
      </c>
      <c r="AY43" s="89">
        <f t="shared" si="6"/>
        <v>53633.000000000007</v>
      </c>
      <c r="AZ43" s="89">
        <f t="shared" si="6"/>
        <v>137360.07222222225</v>
      </c>
      <c r="BA43" s="89">
        <f t="shared" si="6"/>
        <v>10428.638888888889</v>
      </c>
      <c r="BB43" s="90">
        <f t="shared" si="6"/>
        <v>37543.1</v>
      </c>
      <c r="BF43" s="7" t="s">
        <v>47</v>
      </c>
      <c r="BG43" s="66">
        <v>350797</v>
      </c>
      <c r="BH43" s="52">
        <v>53633</v>
      </c>
      <c r="BI43" s="72">
        <v>10672.966999999999</v>
      </c>
      <c r="BJ43" s="71">
        <v>5845.9970000000003</v>
      </c>
      <c r="BK43" s="71">
        <v>2788.9160000000002</v>
      </c>
      <c r="BL43" s="71">
        <v>804.495</v>
      </c>
      <c r="BM43" s="73">
        <v>1233.559</v>
      </c>
      <c r="BN43" s="71">
        <v>42960.032999999996</v>
      </c>
      <c r="BO43" s="71">
        <v>9653.94</v>
      </c>
      <c r="BP43" s="71">
        <v>24724.813000000002</v>
      </c>
      <c r="BQ43" s="71">
        <v>1877.1550000000002</v>
      </c>
      <c r="BR43" s="73">
        <v>6757.7579999999998</v>
      </c>
      <c r="BS43" s="74">
        <v>15.288899277929971</v>
      </c>
    </row>
    <row r="44" spans="2:71">
      <c r="B44" s="7" t="s">
        <v>48</v>
      </c>
      <c r="C44" s="66">
        <v>27494</v>
      </c>
      <c r="D44" s="52">
        <v>1759</v>
      </c>
      <c r="E44" s="72">
        <f t="shared" si="3"/>
        <v>350.041</v>
      </c>
      <c r="F44" s="71">
        <f t="shared" si="3"/>
        <v>191.73099999999999</v>
      </c>
      <c r="G44" s="71">
        <f t="shared" si="3"/>
        <v>91.468000000000004</v>
      </c>
      <c r="H44" s="71">
        <f t="shared" si="3"/>
        <v>26.384999999999998</v>
      </c>
      <c r="I44" s="73">
        <f t="shared" si="3"/>
        <v>40.457000000000001</v>
      </c>
      <c r="J44" s="71">
        <f t="shared" si="3"/>
        <v>1408.9589999999998</v>
      </c>
      <c r="K44" s="71">
        <f t="shared" si="3"/>
        <v>316.62</v>
      </c>
      <c r="L44" s="71">
        <f t="shared" si="3"/>
        <v>810.899</v>
      </c>
      <c r="M44" s="71">
        <f t="shared" si="3"/>
        <v>61.565000000000005</v>
      </c>
      <c r="N44" s="73">
        <f t="shared" si="3"/>
        <v>221.63400000000001</v>
      </c>
      <c r="O44" s="74">
        <f t="shared" si="4"/>
        <v>6.3977595111660719</v>
      </c>
      <c r="Q44">
        <v>5</v>
      </c>
      <c r="R44" t="s">
        <v>89</v>
      </c>
      <c r="S44" t="s">
        <v>48</v>
      </c>
      <c r="T44" t="s">
        <v>138</v>
      </c>
      <c r="U44" s="166">
        <v>0.19899999999999998</v>
      </c>
      <c r="V44">
        <v>0.109</v>
      </c>
      <c r="W44">
        <v>5.2000000000000005E-2</v>
      </c>
      <c r="X44">
        <v>1.4999999999999999E-2</v>
      </c>
      <c r="Y44" s="167">
        <v>2.3E-2</v>
      </c>
      <c r="Z44" s="166">
        <v>0.80099999999999993</v>
      </c>
      <c r="AA44">
        <v>0.18</v>
      </c>
      <c r="AB44">
        <v>0.46100000000000002</v>
      </c>
      <c r="AC44">
        <v>3.5000000000000003E-2</v>
      </c>
      <c r="AD44">
        <v>0.126</v>
      </c>
      <c r="AR44" t="s">
        <v>48</v>
      </c>
      <c r="AS44" s="88">
        <f t="shared" si="5"/>
        <v>7000.8200000000006</v>
      </c>
      <c r="AT44" s="89">
        <f t="shared" si="5"/>
        <v>3834.6199999999994</v>
      </c>
      <c r="AU44" s="89">
        <f t="shared" si="5"/>
        <v>1829.3600000000001</v>
      </c>
      <c r="AV44" s="89">
        <f t="shared" si="5"/>
        <v>527.69999999999993</v>
      </c>
      <c r="AW44" s="89">
        <f t="shared" si="5"/>
        <v>809.14</v>
      </c>
      <c r="AX44" s="88">
        <f t="shared" si="6"/>
        <v>14089.589999999998</v>
      </c>
      <c r="AY44" s="89">
        <f t="shared" si="6"/>
        <v>3166.2</v>
      </c>
      <c r="AZ44" s="89">
        <f t="shared" si="6"/>
        <v>8108.99</v>
      </c>
      <c r="BA44" s="89">
        <f t="shared" si="6"/>
        <v>615.65</v>
      </c>
      <c r="BB44" s="90">
        <f t="shared" si="6"/>
        <v>2216.34</v>
      </c>
      <c r="BF44" s="7" t="s">
        <v>48</v>
      </c>
      <c r="BG44" s="66">
        <v>27494</v>
      </c>
      <c r="BH44" s="52">
        <v>1759</v>
      </c>
      <c r="BI44" s="72">
        <v>350.041</v>
      </c>
      <c r="BJ44" s="71">
        <v>191.73099999999999</v>
      </c>
      <c r="BK44" s="71">
        <v>91.468000000000004</v>
      </c>
      <c r="BL44" s="71">
        <v>26.384999999999998</v>
      </c>
      <c r="BM44" s="73">
        <v>40.457000000000001</v>
      </c>
      <c r="BN44" s="71">
        <v>1408.9589999999998</v>
      </c>
      <c r="BO44" s="71">
        <v>316.62</v>
      </c>
      <c r="BP44" s="71">
        <v>810.899</v>
      </c>
      <c r="BQ44" s="71">
        <v>61.565000000000005</v>
      </c>
      <c r="BR44" s="73">
        <v>221.63400000000001</v>
      </c>
      <c r="BS44" s="74">
        <v>6.3977595111660719</v>
      </c>
    </row>
    <row r="45" spans="2:71">
      <c r="B45" s="7" t="s">
        <v>49</v>
      </c>
      <c r="C45" s="66">
        <v>158298</v>
      </c>
      <c r="D45" s="52">
        <v>30020</v>
      </c>
      <c r="E45" s="72">
        <f t="shared" si="3"/>
        <v>4983.3200000000006</v>
      </c>
      <c r="F45" s="71">
        <f t="shared" si="3"/>
        <v>1531.02</v>
      </c>
      <c r="G45" s="71">
        <f t="shared" si="3"/>
        <v>1200.8</v>
      </c>
      <c r="H45" s="71">
        <f t="shared" si="3"/>
        <v>1020.6800000000001</v>
      </c>
      <c r="I45" s="73">
        <f t="shared" si="3"/>
        <v>1230.82</v>
      </c>
      <c r="J45" s="71">
        <f t="shared" si="3"/>
        <v>25036.680000000004</v>
      </c>
      <c r="K45" s="71">
        <f t="shared" si="3"/>
        <v>4412.9399999999996</v>
      </c>
      <c r="L45" s="71">
        <f t="shared" si="3"/>
        <v>13959.300000000001</v>
      </c>
      <c r="M45" s="71">
        <f t="shared" si="3"/>
        <v>2281.52</v>
      </c>
      <c r="N45" s="73">
        <f t="shared" si="3"/>
        <v>4412.9399999999996</v>
      </c>
      <c r="O45" s="74">
        <f t="shared" si="4"/>
        <v>18.96423201809246</v>
      </c>
      <c r="Q45">
        <v>28</v>
      </c>
      <c r="R45" t="s">
        <v>80</v>
      </c>
      <c r="S45" t="s">
        <v>49</v>
      </c>
      <c r="T45" t="s">
        <v>139</v>
      </c>
      <c r="U45" s="166">
        <v>0.16600000000000001</v>
      </c>
      <c r="V45">
        <v>5.0999999999999997E-2</v>
      </c>
      <c r="W45">
        <v>0.04</v>
      </c>
      <c r="X45">
        <v>3.4000000000000002E-2</v>
      </c>
      <c r="Y45" s="167">
        <v>4.0999999999999995E-2</v>
      </c>
      <c r="Z45" s="166">
        <v>0.83400000000000007</v>
      </c>
      <c r="AA45">
        <v>0.14699999999999999</v>
      </c>
      <c r="AB45">
        <v>0.46500000000000002</v>
      </c>
      <c r="AC45">
        <v>7.5999999999999998E-2</v>
      </c>
      <c r="AD45">
        <v>0.14699999999999999</v>
      </c>
      <c r="AR45" t="s">
        <v>49</v>
      </c>
      <c r="AS45" s="88">
        <f t="shared" si="5"/>
        <v>17797.571428571431</v>
      </c>
      <c r="AT45" s="89">
        <f t="shared" si="5"/>
        <v>5467.9285714285716</v>
      </c>
      <c r="AU45" s="89">
        <f t="shared" si="5"/>
        <v>4288.5714285714284</v>
      </c>
      <c r="AV45" s="89">
        <f t="shared" si="5"/>
        <v>3645.2857142857147</v>
      </c>
      <c r="AW45" s="89">
        <f t="shared" si="5"/>
        <v>4395.7857142857147</v>
      </c>
      <c r="AX45" s="88">
        <f t="shared" si="6"/>
        <v>44708.357142857145</v>
      </c>
      <c r="AY45" s="89">
        <f t="shared" si="6"/>
        <v>7880.2499999999991</v>
      </c>
      <c r="AZ45" s="89">
        <f t="shared" si="6"/>
        <v>24927.321428571431</v>
      </c>
      <c r="BA45" s="89">
        <f t="shared" si="6"/>
        <v>4074.1428571428569</v>
      </c>
      <c r="BB45" s="90">
        <f t="shared" si="6"/>
        <v>7880.2499999999991</v>
      </c>
      <c r="BF45" s="7" t="s">
        <v>49</v>
      </c>
      <c r="BG45" s="66">
        <v>158298</v>
      </c>
      <c r="BH45" s="52">
        <v>30020</v>
      </c>
      <c r="BI45" s="72">
        <v>4983.3200000000006</v>
      </c>
      <c r="BJ45" s="71">
        <v>1531.02</v>
      </c>
      <c r="BK45" s="71">
        <v>1200.8</v>
      </c>
      <c r="BL45" s="71">
        <v>1020.6800000000001</v>
      </c>
      <c r="BM45" s="73">
        <v>1230.82</v>
      </c>
      <c r="BN45" s="71">
        <v>25036.680000000004</v>
      </c>
      <c r="BO45" s="71">
        <v>4412.9399999999996</v>
      </c>
      <c r="BP45" s="71">
        <v>13959.300000000001</v>
      </c>
      <c r="BQ45" s="71">
        <v>2281.52</v>
      </c>
      <c r="BR45" s="73">
        <v>4412.9399999999996</v>
      </c>
      <c r="BS45" s="74">
        <v>18.96423201809246</v>
      </c>
    </row>
    <row r="46" spans="2:71">
      <c r="B46" s="7" t="s">
        <v>50</v>
      </c>
      <c r="C46" s="66">
        <v>47214</v>
      </c>
      <c r="D46" s="52">
        <v>7912</v>
      </c>
      <c r="E46" s="72">
        <f t="shared" ref="E46:N56" si="7">$D46*U46</f>
        <v>1258.008</v>
      </c>
      <c r="F46" s="71">
        <f t="shared" si="7"/>
        <v>292.74400000000003</v>
      </c>
      <c r="G46" s="71">
        <f t="shared" si="7"/>
        <v>498.45600000000002</v>
      </c>
      <c r="H46" s="71">
        <f t="shared" si="7"/>
        <v>87.032000000000011</v>
      </c>
      <c r="I46" s="73">
        <f t="shared" si="7"/>
        <v>371.86399999999998</v>
      </c>
      <c r="J46" s="71">
        <f t="shared" si="7"/>
        <v>6653.9920000000002</v>
      </c>
      <c r="K46" s="71">
        <f t="shared" si="7"/>
        <v>862.40800000000002</v>
      </c>
      <c r="L46" s="71">
        <f t="shared" si="7"/>
        <v>4011.384</v>
      </c>
      <c r="M46" s="71">
        <f t="shared" si="7"/>
        <v>411.42400000000004</v>
      </c>
      <c r="N46" s="73">
        <f t="shared" si="7"/>
        <v>1368.7760000000001</v>
      </c>
      <c r="O46" s="74">
        <f t="shared" si="4"/>
        <v>16.757741347905284</v>
      </c>
      <c r="Q46">
        <v>21</v>
      </c>
      <c r="R46" t="s">
        <v>107</v>
      </c>
      <c r="S46" t="s">
        <v>50</v>
      </c>
      <c r="T46" t="s">
        <v>140</v>
      </c>
      <c r="U46" s="166">
        <v>0.159</v>
      </c>
      <c r="V46">
        <v>3.7000000000000005E-2</v>
      </c>
      <c r="W46">
        <v>6.3E-2</v>
      </c>
      <c r="X46">
        <v>1.1000000000000001E-2</v>
      </c>
      <c r="Y46" s="167">
        <v>4.7E-2</v>
      </c>
      <c r="Z46" s="166">
        <v>0.84099999999999997</v>
      </c>
      <c r="AA46">
        <v>0.109</v>
      </c>
      <c r="AB46">
        <v>0.50700000000000001</v>
      </c>
      <c r="AC46">
        <v>5.2000000000000005E-2</v>
      </c>
      <c r="AD46">
        <v>0.17300000000000001</v>
      </c>
      <c r="AR46" t="s">
        <v>50</v>
      </c>
      <c r="AS46" s="88">
        <f t="shared" si="5"/>
        <v>5990.5142857142855</v>
      </c>
      <c r="AT46" s="89">
        <f t="shared" si="5"/>
        <v>1394.0190476190476</v>
      </c>
      <c r="AU46" s="89">
        <f t="shared" si="5"/>
        <v>2373.6</v>
      </c>
      <c r="AV46" s="89">
        <f t="shared" si="5"/>
        <v>414.43809523809529</v>
      </c>
      <c r="AW46" s="89">
        <f t="shared" si="5"/>
        <v>1770.7809523809524</v>
      </c>
      <c r="AX46" s="88">
        <f t="shared" si="6"/>
        <v>15842.838095238096</v>
      </c>
      <c r="AY46" s="89">
        <f t="shared" si="6"/>
        <v>2053.3523809523808</v>
      </c>
      <c r="AZ46" s="89">
        <f t="shared" si="6"/>
        <v>9550.914285714287</v>
      </c>
      <c r="BA46" s="89">
        <f t="shared" si="6"/>
        <v>979.58095238095234</v>
      </c>
      <c r="BB46" s="90">
        <f t="shared" si="6"/>
        <v>3258.9904761904763</v>
      </c>
      <c r="BF46" s="7" t="s">
        <v>50</v>
      </c>
      <c r="BG46" s="66">
        <v>47214</v>
      </c>
      <c r="BH46" s="52">
        <v>7912</v>
      </c>
      <c r="BI46" s="72">
        <v>1258.008</v>
      </c>
      <c r="BJ46" s="71">
        <v>292.74400000000003</v>
      </c>
      <c r="BK46" s="71">
        <v>498.45600000000002</v>
      </c>
      <c r="BL46" s="71">
        <v>87.032000000000011</v>
      </c>
      <c r="BM46" s="73">
        <v>371.86399999999998</v>
      </c>
      <c r="BN46" s="71">
        <v>6653.9920000000002</v>
      </c>
      <c r="BO46" s="71">
        <v>862.40800000000002</v>
      </c>
      <c r="BP46" s="71">
        <v>4011.384</v>
      </c>
      <c r="BQ46" s="71">
        <v>411.42400000000004</v>
      </c>
      <c r="BR46" s="73">
        <v>1368.7760000000001</v>
      </c>
      <c r="BS46" s="74">
        <v>16.757741347905284</v>
      </c>
    </row>
    <row r="47" spans="2:71">
      <c r="B47" s="7" t="s">
        <v>51</v>
      </c>
      <c r="C47" s="66">
        <v>339280</v>
      </c>
      <c r="D47" s="52">
        <v>44185</v>
      </c>
      <c r="E47" s="72">
        <f t="shared" si="7"/>
        <v>7334.71</v>
      </c>
      <c r="F47" s="71">
        <f t="shared" si="7"/>
        <v>2253.4349999999999</v>
      </c>
      <c r="G47" s="71">
        <f t="shared" si="7"/>
        <v>1767.4</v>
      </c>
      <c r="H47" s="71">
        <f t="shared" si="7"/>
        <v>1502.2900000000002</v>
      </c>
      <c r="I47" s="73">
        <f t="shared" si="7"/>
        <v>1811.5849999999998</v>
      </c>
      <c r="J47" s="71">
        <f t="shared" si="7"/>
        <v>36850.29</v>
      </c>
      <c r="K47" s="71">
        <f t="shared" si="7"/>
        <v>6495.1949999999997</v>
      </c>
      <c r="L47" s="71">
        <f t="shared" si="7"/>
        <v>20546.025000000001</v>
      </c>
      <c r="M47" s="71">
        <f t="shared" si="7"/>
        <v>3358.06</v>
      </c>
      <c r="N47" s="73">
        <f t="shared" si="7"/>
        <v>6495.1949999999997</v>
      </c>
      <c r="O47" s="74">
        <f t="shared" si="4"/>
        <v>13.023166705965576</v>
      </c>
      <c r="Q47">
        <v>34</v>
      </c>
      <c r="R47" t="s">
        <v>80</v>
      </c>
      <c r="S47" t="s">
        <v>51</v>
      </c>
      <c r="T47" t="s">
        <v>141</v>
      </c>
      <c r="U47" s="166">
        <v>0.16600000000000001</v>
      </c>
      <c r="V47">
        <v>5.0999999999999997E-2</v>
      </c>
      <c r="W47">
        <v>0.04</v>
      </c>
      <c r="X47">
        <v>3.4000000000000002E-2</v>
      </c>
      <c r="Y47" s="167">
        <v>4.0999999999999995E-2</v>
      </c>
      <c r="Z47" s="166">
        <v>0.83400000000000007</v>
      </c>
      <c r="AA47">
        <v>0.14699999999999999</v>
      </c>
      <c r="AB47">
        <v>0.46500000000000002</v>
      </c>
      <c r="AC47">
        <v>7.5999999999999998E-2</v>
      </c>
      <c r="AD47">
        <v>0.14699999999999999</v>
      </c>
      <c r="AR47" t="s">
        <v>51</v>
      </c>
      <c r="AS47" s="88">
        <f t="shared" si="5"/>
        <v>21572.676470588234</v>
      </c>
      <c r="AT47" s="89">
        <f t="shared" si="5"/>
        <v>6627.75</v>
      </c>
      <c r="AU47" s="89">
        <f t="shared" si="5"/>
        <v>5198.2352941176468</v>
      </c>
      <c r="AV47" s="89">
        <f t="shared" si="5"/>
        <v>4418.5</v>
      </c>
      <c r="AW47" s="89">
        <f t="shared" si="5"/>
        <v>5328.1911764705874</v>
      </c>
      <c r="AX47" s="88">
        <f t="shared" si="6"/>
        <v>54191.602941176476</v>
      </c>
      <c r="AY47" s="89">
        <f t="shared" si="6"/>
        <v>9551.7573529411766</v>
      </c>
      <c r="AZ47" s="89">
        <f t="shared" si="6"/>
        <v>30214.742647058825</v>
      </c>
      <c r="BA47" s="89">
        <f t="shared" si="6"/>
        <v>4938.3235294117649</v>
      </c>
      <c r="BB47" s="90">
        <f t="shared" si="6"/>
        <v>9551.7573529411766</v>
      </c>
      <c r="BF47" s="7" t="s">
        <v>51</v>
      </c>
      <c r="BG47" s="66">
        <v>339280</v>
      </c>
      <c r="BH47" s="52">
        <v>44185</v>
      </c>
      <c r="BI47" s="72">
        <v>7334.71</v>
      </c>
      <c r="BJ47" s="71">
        <v>2253.4349999999999</v>
      </c>
      <c r="BK47" s="71">
        <v>1767.4</v>
      </c>
      <c r="BL47" s="71">
        <v>1502.2900000000002</v>
      </c>
      <c r="BM47" s="73">
        <v>1811.5849999999998</v>
      </c>
      <c r="BN47" s="71">
        <v>36850.29</v>
      </c>
      <c r="BO47" s="71">
        <v>6495.1949999999997</v>
      </c>
      <c r="BP47" s="71">
        <v>20546.025000000001</v>
      </c>
      <c r="BQ47" s="71">
        <v>3358.06</v>
      </c>
      <c r="BR47" s="73">
        <v>6495.1949999999997</v>
      </c>
      <c r="BS47" s="74">
        <v>13.023166705965576</v>
      </c>
    </row>
    <row r="48" spans="2:71">
      <c r="B48" s="7" t="s">
        <v>52</v>
      </c>
      <c r="C48" s="66">
        <v>820979</v>
      </c>
      <c r="D48" s="52">
        <v>140314</v>
      </c>
      <c r="E48" s="72">
        <f t="shared" si="7"/>
        <v>23292.124</v>
      </c>
      <c r="F48" s="71">
        <f t="shared" si="7"/>
        <v>7156.0139999999992</v>
      </c>
      <c r="G48" s="71">
        <f t="shared" si="7"/>
        <v>5612.56</v>
      </c>
      <c r="H48" s="71">
        <f t="shared" si="7"/>
        <v>4770.6760000000004</v>
      </c>
      <c r="I48" s="73">
        <f t="shared" si="7"/>
        <v>5752.8739999999989</v>
      </c>
      <c r="J48" s="71">
        <f t="shared" si="7"/>
        <v>117021.876</v>
      </c>
      <c r="K48" s="71">
        <f t="shared" si="7"/>
        <v>20626.157999999999</v>
      </c>
      <c r="L48" s="71">
        <f t="shared" si="7"/>
        <v>65246.01</v>
      </c>
      <c r="M48" s="71">
        <f t="shared" si="7"/>
        <v>10663.864</v>
      </c>
      <c r="N48" s="73">
        <f t="shared" si="7"/>
        <v>20626.157999999999</v>
      </c>
      <c r="O48" s="74">
        <f t="shared" si="4"/>
        <v>17.091058358374575</v>
      </c>
      <c r="Q48">
        <v>38</v>
      </c>
      <c r="R48" t="s">
        <v>80</v>
      </c>
      <c r="S48" t="s">
        <v>52</v>
      </c>
      <c r="T48" t="s">
        <v>142</v>
      </c>
      <c r="U48" s="166">
        <v>0.16600000000000001</v>
      </c>
      <c r="V48">
        <v>5.0999999999999997E-2</v>
      </c>
      <c r="W48">
        <v>0.04</v>
      </c>
      <c r="X48">
        <v>3.4000000000000002E-2</v>
      </c>
      <c r="Y48" s="167">
        <v>4.0999999999999995E-2</v>
      </c>
      <c r="Z48" s="166">
        <v>0.83400000000000007</v>
      </c>
      <c r="AA48">
        <v>0.14699999999999999</v>
      </c>
      <c r="AB48">
        <v>0.46500000000000002</v>
      </c>
      <c r="AC48">
        <v>7.5999999999999998E-2</v>
      </c>
      <c r="AD48">
        <v>0.14699999999999999</v>
      </c>
      <c r="AR48" t="s">
        <v>52</v>
      </c>
      <c r="AS48" s="88">
        <f t="shared" si="5"/>
        <v>61295.063157894729</v>
      </c>
      <c r="AT48" s="89">
        <f t="shared" si="5"/>
        <v>18831.615789473683</v>
      </c>
      <c r="AU48" s="89">
        <f t="shared" si="5"/>
        <v>14769.894736842107</v>
      </c>
      <c r="AV48" s="89">
        <f t="shared" si="5"/>
        <v>12554.410526315791</v>
      </c>
      <c r="AW48" s="89">
        <f t="shared" si="5"/>
        <v>15139.142105263156</v>
      </c>
      <c r="AX48" s="88">
        <f t="shared" si="6"/>
        <v>153976.15263157897</v>
      </c>
      <c r="AY48" s="89">
        <f t="shared" si="6"/>
        <v>27139.681578947369</v>
      </c>
      <c r="AZ48" s="89">
        <f t="shared" si="6"/>
        <v>85850.013157894733</v>
      </c>
      <c r="BA48" s="89">
        <f t="shared" si="6"/>
        <v>14031.4</v>
      </c>
      <c r="BB48" s="90">
        <f t="shared" si="6"/>
        <v>27139.681578947369</v>
      </c>
      <c r="BF48" s="7" t="s">
        <v>52</v>
      </c>
      <c r="BG48" s="66">
        <v>820979</v>
      </c>
      <c r="BH48" s="52">
        <v>140314</v>
      </c>
      <c r="BI48" s="72">
        <v>23292.124</v>
      </c>
      <c r="BJ48" s="71">
        <v>7156.0139999999992</v>
      </c>
      <c r="BK48" s="71">
        <v>5612.56</v>
      </c>
      <c r="BL48" s="71">
        <v>4770.6760000000004</v>
      </c>
      <c r="BM48" s="73">
        <v>5752.8739999999989</v>
      </c>
      <c r="BN48" s="71">
        <v>117021.876</v>
      </c>
      <c r="BO48" s="71">
        <v>20626.157999999999</v>
      </c>
      <c r="BP48" s="71">
        <v>65246.01</v>
      </c>
      <c r="BQ48" s="71">
        <v>10663.864</v>
      </c>
      <c r="BR48" s="73">
        <v>20626.157999999999</v>
      </c>
      <c r="BS48" s="74">
        <v>17.091058358374575</v>
      </c>
    </row>
    <row r="49" spans="2:71">
      <c r="B49" s="7" t="s">
        <v>53</v>
      </c>
      <c r="C49" s="66">
        <v>102988</v>
      </c>
      <c r="D49" s="52">
        <v>15111</v>
      </c>
      <c r="E49" s="72">
        <f t="shared" si="7"/>
        <v>2024.874</v>
      </c>
      <c r="F49" s="71">
        <f t="shared" si="7"/>
        <v>604.44000000000005</v>
      </c>
      <c r="G49" s="71">
        <f t="shared" si="7"/>
        <v>559.10700000000008</v>
      </c>
      <c r="H49" s="71">
        <f t="shared" si="7"/>
        <v>75.555000000000007</v>
      </c>
      <c r="I49" s="73">
        <f t="shared" si="7"/>
        <v>785.77200000000005</v>
      </c>
      <c r="J49" s="71">
        <f t="shared" si="7"/>
        <v>13086.126</v>
      </c>
      <c r="K49" s="71">
        <f t="shared" si="7"/>
        <v>5062.1850000000004</v>
      </c>
      <c r="L49" s="71">
        <f t="shared" si="7"/>
        <v>2493.3150000000001</v>
      </c>
      <c r="M49" s="71">
        <f t="shared" si="7"/>
        <v>423.10799999999995</v>
      </c>
      <c r="N49" s="73">
        <f t="shared" si="7"/>
        <v>5107.5179999999991</v>
      </c>
      <c r="O49" s="74">
        <f t="shared" si="4"/>
        <v>14.67258321357828</v>
      </c>
      <c r="Q49">
        <v>45</v>
      </c>
      <c r="R49" t="s">
        <v>83</v>
      </c>
      <c r="S49" t="s">
        <v>53</v>
      </c>
      <c r="T49" t="s">
        <v>143</v>
      </c>
      <c r="U49" s="166">
        <v>0.13400000000000001</v>
      </c>
      <c r="V49">
        <v>0.04</v>
      </c>
      <c r="W49">
        <v>3.7000000000000005E-2</v>
      </c>
      <c r="X49">
        <v>5.0000000000000001E-3</v>
      </c>
      <c r="Y49" s="167">
        <v>5.2000000000000005E-2</v>
      </c>
      <c r="Z49" s="166">
        <v>0.86599999999999999</v>
      </c>
      <c r="AA49">
        <v>0.33500000000000002</v>
      </c>
      <c r="AB49">
        <v>0.16500000000000001</v>
      </c>
      <c r="AC49">
        <v>2.7999999999999997E-2</v>
      </c>
      <c r="AD49">
        <v>0.33799999999999997</v>
      </c>
      <c r="AR49" t="s">
        <v>53</v>
      </c>
      <c r="AS49" s="88">
        <f t="shared" si="5"/>
        <v>4499.72</v>
      </c>
      <c r="AT49" s="89">
        <f t="shared" si="5"/>
        <v>1343.2</v>
      </c>
      <c r="AU49" s="89">
        <f t="shared" si="5"/>
        <v>1242.4600000000003</v>
      </c>
      <c r="AV49" s="89">
        <f t="shared" si="5"/>
        <v>167.9</v>
      </c>
      <c r="AW49" s="89">
        <f t="shared" si="5"/>
        <v>1746.16</v>
      </c>
      <c r="AX49" s="88">
        <f t="shared" si="6"/>
        <v>14540.14</v>
      </c>
      <c r="AY49" s="89">
        <f t="shared" si="6"/>
        <v>5624.6500000000005</v>
      </c>
      <c r="AZ49" s="89">
        <f t="shared" si="6"/>
        <v>2770.3500000000004</v>
      </c>
      <c r="BA49" s="89">
        <f t="shared" si="6"/>
        <v>470.11999999999989</v>
      </c>
      <c r="BB49" s="90">
        <f t="shared" si="6"/>
        <v>5675.0199999999995</v>
      </c>
      <c r="BF49" s="7" t="s">
        <v>53</v>
      </c>
      <c r="BG49" s="66">
        <v>102988</v>
      </c>
      <c r="BH49" s="52">
        <v>15111</v>
      </c>
      <c r="BI49" s="72">
        <v>2024.874</v>
      </c>
      <c r="BJ49" s="71">
        <v>604.44000000000005</v>
      </c>
      <c r="BK49" s="71">
        <v>559.10700000000008</v>
      </c>
      <c r="BL49" s="71">
        <v>75.555000000000007</v>
      </c>
      <c r="BM49" s="73">
        <v>785.77200000000005</v>
      </c>
      <c r="BN49" s="71">
        <v>13086.126</v>
      </c>
      <c r="BO49" s="71">
        <v>5062.1850000000004</v>
      </c>
      <c r="BP49" s="71">
        <v>2493.3150000000001</v>
      </c>
      <c r="BQ49" s="71">
        <v>423.10799999999995</v>
      </c>
      <c r="BR49" s="73">
        <v>5107.5179999999991</v>
      </c>
      <c r="BS49" s="74">
        <v>14.67258321357828</v>
      </c>
    </row>
    <row r="50" spans="2:71">
      <c r="B50" s="7" t="s">
        <v>54</v>
      </c>
      <c r="C50" s="66">
        <v>8062</v>
      </c>
      <c r="D50" s="52">
        <v>593</v>
      </c>
      <c r="E50" s="72">
        <f t="shared" si="7"/>
        <v>118.00699999999999</v>
      </c>
      <c r="F50" s="71">
        <f t="shared" si="7"/>
        <v>64.637</v>
      </c>
      <c r="G50" s="71">
        <f t="shared" si="7"/>
        <v>30.836000000000002</v>
      </c>
      <c r="H50" s="71">
        <f t="shared" si="7"/>
        <v>8.8949999999999996</v>
      </c>
      <c r="I50" s="73">
        <f t="shared" si="7"/>
        <v>13.638999999999999</v>
      </c>
      <c r="J50" s="71">
        <f t="shared" si="7"/>
        <v>474.99299999999994</v>
      </c>
      <c r="K50" s="71">
        <f t="shared" si="7"/>
        <v>106.74</v>
      </c>
      <c r="L50" s="71">
        <f t="shared" si="7"/>
        <v>273.37299999999999</v>
      </c>
      <c r="M50" s="71">
        <f t="shared" si="7"/>
        <v>20.755000000000003</v>
      </c>
      <c r="N50" s="73">
        <f t="shared" si="7"/>
        <v>74.718000000000004</v>
      </c>
      <c r="O50" s="74">
        <f t="shared" si="4"/>
        <v>7.3554949144132964</v>
      </c>
      <c r="Q50">
        <v>6</v>
      </c>
      <c r="R50" t="s">
        <v>89</v>
      </c>
      <c r="S50" t="s">
        <v>54</v>
      </c>
      <c r="T50" t="s">
        <v>144</v>
      </c>
      <c r="U50" s="166">
        <v>0.19899999999999998</v>
      </c>
      <c r="V50">
        <v>0.109</v>
      </c>
      <c r="W50">
        <v>5.2000000000000005E-2</v>
      </c>
      <c r="X50">
        <v>1.4999999999999999E-2</v>
      </c>
      <c r="Y50" s="167">
        <v>2.3E-2</v>
      </c>
      <c r="Z50" s="166">
        <v>0.80099999999999993</v>
      </c>
      <c r="AA50">
        <v>0.18</v>
      </c>
      <c r="AB50">
        <v>0.46100000000000002</v>
      </c>
      <c r="AC50">
        <v>3.5000000000000003E-2</v>
      </c>
      <c r="AD50">
        <v>0.126</v>
      </c>
      <c r="AR50" t="s">
        <v>54</v>
      </c>
      <c r="AS50" s="88">
        <f t="shared" si="5"/>
        <v>1966.7833333333331</v>
      </c>
      <c r="AT50" s="89">
        <f t="shared" si="5"/>
        <v>1077.2833333333333</v>
      </c>
      <c r="AU50" s="89">
        <f t="shared" si="5"/>
        <v>513.93333333333339</v>
      </c>
      <c r="AV50" s="89">
        <f t="shared" si="5"/>
        <v>148.25</v>
      </c>
      <c r="AW50" s="89">
        <f t="shared" si="5"/>
        <v>227.31666666666666</v>
      </c>
      <c r="AX50" s="88">
        <f t="shared" si="6"/>
        <v>3958.2749999999996</v>
      </c>
      <c r="AY50" s="89">
        <f t="shared" si="6"/>
        <v>889.5</v>
      </c>
      <c r="AZ50" s="89">
        <f t="shared" si="6"/>
        <v>2278.1083333333331</v>
      </c>
      <c r="BA50" s="89">
        <f t="shared" si="6"/>
        <v>172.95833333333334</v>
      </c>
      <c r="BB50" s="90">
        <f t="shared" si="6"/>
        <v>622.65000000000009</v>
      </c>
      <c r="BF50" s="7" t="s">
        <v>54</v>
      </c>
      <c r="BG50" s="66">
        <v>8062</v>
      </c>
      <c r="BH50" s="52">
        <v>593</v>
      </c>
      <c r="BI50" s="72">
        <v>118.00699999999999</v>
      </c>
      <c r="BJ50" s="71">
        <v>64.637</v>
      </c>
      <c r="BK50" s="71">
        <v>30.836000000000002</v>
      </c>
      <c r="BL50" s="71">
        <v>8.8949999999999996</v>
      </c>
      <c r="BM50" s="73">
        <v>13.638999999999999</v>
      </c>
      <c r="BN50" s="71">
        <v>474.99299999999994</v>
      </c>
      <c r="BO50" s="71">
        <v>106.74</v>
      </c>
      <c r="BP50" s="71">
        <v>273.37299999999999</v>
      </c>
      <c r="BQ50" s="71">
        <v>20.755000000000003</v>
      </c>
      <c r="BR50" s="73">
        <v>74.718000000000004</v>
      </c>
      <c r="BS50" s="74">
        <v>7.3554949144132964</v>
      </c>
    </row>
    <row r="51" spans="2:71">
      <c r="B51" s="7" t="s">
        <v>55</v>
      </c>
      <c r="C51" s="66">
        <v>271921</v>
      </c>
      <c r="D51" s="52">
        <v>39132</v>
      </c>
      <c r="E51" s="72">
        <f t="shared" si="7"/>
        <v>6495.9120000000003</v>
      </c>
      <c r="F51" s="71">
        <f t="shared" si="7"/>
        <v>1995.732</v>
      </c>
      <c r="G51" s="71">
        <f t="shared" si="7"/>
        <v>1565.28</v>
      </c>
      <c r="H51" s="71">
        <f t="shared" si="7"/>
        <v>1330.4880000000001</v>
      </c>
      <c r="I51" s="73">
        <f t="shared" si="7"/>
        <v>1604.4119999999998</v>
      </c>
      <c r="J51" s="71">
        <f t="shared" si="7"/>
        <v>32636.088000000003</v>
      </c>
      <c r="K51" s="71">
        <f t="shared" si="7"/>
        <v>5752.4039999999995</v>
      </c>
      <c r="L51" s="71">
        <f t="shared" si="7"/>
        <v>18196.38</v>
      </c>
      <c r="M51" s="71">
        <f t="shared" si="7"/>
        <v>2974.0320000000002</v>
      </c>
      <c r="N51" s="73">
        <f t="shared" si="7"/>
        <v>5752.4039999999995</v>
      </c>
      <c r="O51" s="74">
        <f t="shared" si="4"/>
        <v>14.390944428712752</v>
      </c>
      <c r="Q51">
        <v>29</v>
      </c>
      <c r="R51" t="s">
        <v>80</v>
      </c>
      <c r="S51" t="s">
        <v>55</v>
      </c>
      <c r="T51" t="s">
        <v>145</v>
      </c>
      <c r="U51" s="166">
        <v>0.16600000000000001</v>
      </c>
      <c r="V51">
        <v>5.0999999999999997E-2</v>
      </c>
      <c r="W51">
        <v>0.04</v>
      </c>
      <c r="X51">
        <v>3.4000000000000002E-2</v>
      </c>
      <c r="Y51" s="167">
        <v>4.0999999999999995E-2</v>
      </c>
      <c r="Z51" s="166">
        <v>0.83400000000000007</v>
      </c>
      <c r="AA51">
        <v>0.14699999999999999</v>
      </c>
      <c r="AB51">
        <v>0.46500000000000002</v>
      </c>
      <c r="AC51">
        <v>7.5999999999999998E-2</v>
      </c>
      <c r="AD51">
        <v>0.14699999999999999</v>
      </c>
      <c r="AR51" t="s">
        <v>55</v>
      </c>
      <c r="AS51" s="88">
        <f t="shared" si="5"/>
        <v>22399.696551724141</v>
      </c>
      <c r="AT51" s="89">
        <f t="shared" si="5"/>
        <v>6881.8344827586207</v>
      </c>
      <c r="AU51" s="89">
        <f t="shared" si="5"/>
        <v>5397.5172413793107</v>
      </c>
      <c r="AV51" s="89">
        <f t="shared" si="5"/>
        <v>4587.8896551724138</v>
      </c>
      <c r="AW51" s="89">
        <f t="shared" si="5"/>
        <v>5532.4551724137928</v>
      </c>
      <c r="AX51" s="88">
        <f t="shared" si="6"/>
        <v>56269.117241379317</v>
      </c>
      <c r="AY51" s="89">
        <f t="shared" si="6"/>
        <v>9917.9379310344812</v>
      </c>
      <c r="AZ51" s="89">
        <f t="shared" si="6"/>
        <v>31373.068965517246</v>
      </c>
      <c r="BA51" s="89">
        <f t="shared" si="6"/>
        <v>5127.6413793103447</v>
      </c>
      <c r="BB51" s="90">
        <f t="shared" si="6"/>
        <v>9917.9379310344812</v>
      </c>
      <c r="BF51" s="7" t="s">
        <v>55</v>
      </c>
      <c r="BG51" s="66">
        <v>271921</v>
      </c>
      <c r="BH51" s="52">
        <v>39132</v>
      </c>
      <c r="BI51" s="72">
        <v>6495.9120000000003</v>
      </c>
      <c r="BJ51" s="71">
        <v>1995.732</v>
      </c>
      <c r="BK51" s="71">
        <v>1565.28</v>
      </c>
      <c r="BL51" s="71">
        <v>1330.4880000000001</v>
      </c>
      <c r="BM51" s="73">
        <v>1604.4119999999998</v>
      </c>
      <c r="BN51" s="71">
        <v>32636.088000000003</v>
      </c>
      <c r="BO51" s="71">
        <v>5752.4039999999995</v>
      </c>
      <c r="BP51" s="71">
        <v>18196.38</v>
      </c>
      <c r="BQ51" s="71">
        <v>2974.0320000000002</v>
      </c>
      <c r="BR51" s="73">
        <v>5752.4039999999995</v>
      </c>
      <c r="BS51" s="74">
        <v>14.390944428712752</v>
      </c>
    </row>
    <row r="52" spans="2:71">
      <c r="B52" s="7" t="s">
        <v>56</v>
      </c>
      <c r="C52" s="66">
        <v>171211</v>
      </c>
      <c r="D52" s="52">
        <v>11017</v>
      </c>
      <c r="E52" s="72">
        <f t="shared" si="7"/>
        <v>1476.278</v>
      </c>
      <c r="F52" s="71">
        <f t="shared" si="7"/>
        <v>440.68</v>
      </c>
      <c r="G52" s="71">
        <f t="shared" si="7"/>
        <v>407.62900000000008</v>
      </c>
      <c r="H52" s="71">
        <f t="shared" si="7"/>
        <v>55.085000000000001</v>
      </c>
      <c r="I52" s="73">
        <f t="shared" si="7"/>
        <v>572.88400000000001</v>
      </c>
      <c r="J52" s="71">
        <f t="shared" si="7"/>
        <v>9540.7219999999998</v>
      </c>
      <c r="K52" s="71">
        <f t="shared" si="7"/>
        <v>3690.6950000000002</v>
      </c>
      <c r="L52" s="71">
        <f t="shared" si="7"/>
        <v>1817.8050000000001</v>
      </c>
      <c r="M52" s="71">
        <f t="shared" si="7"/>
        <v>308.47599999999994</v>
      </c>
      <c r="N52" s="73">
        <f t="shared" si="7"/>
        <v>3723.7459999999996</v>
      </c>
      <c r="O52" s="74">
        <f t="shared" si="4"/>
        <v>6.4347501036732453</v>
      </c>
      <c r="Q52">
        <v>51</v>
      </c>
      <c r="R52" t="s">
        <v>83</v>
      </c>
      <c r="S52" t="s">
        <v>56</v>
      </c>
      <c r="T52" t="s">
        <v>146</v>
      </c>
      <c r="U52" s="166">
        <v>0.13400000000000001</v>
      </c>
      <c r="V52">
        <v>0.04</v>
      </c>
      <c r="W52">
        <v>3.7000000000000005E-2</v>
      </c>
      <c r="X52">
        <v>5.0000000000000001E-3</v>
      </c>
      <c r="Y52" s="167">
        <v>5.2000000000000005E-2</v>
      </c>
      <c r="Z52" s="166">
        <v>0.86599999999999999</v>
      </c>
      <c r="AA52">
        <v>0.33500000000000002</v>
      </c>
      <c r="AB52">
        <v>0.16500000000000001</v>
      </c>
      <c r="AC52">
        <v>2.7999999999999997E-2</v>
      </c>
      <c r="AD52">
        <v>0.33799999999999997</v>
      </c>
      <c r="AR52" t="s">
        <v>56</v>
      </c>
      <c r="AS52" s="88">
        <f t="shared" si="5"/>
        <v>2894.6627450980395</v>
      </c>
      <c r="AT52" s="89">
        <f t="shared" si="5"/>
        <v>864.07843137254895</v>
      </c>
      <c r="AU52" s="89">
        <f t="shared" si="5"/>
        <v>799.27254901960805</v>
      </c>
      <c r="AV52" s="89">
        <f t="shared" si="5"/>
        <v>108.00980392156862</v>
      </c>
      <c r="AW52" s="89">
        <f t="shared" si="5"/>
        <v>1123.3019607843139</v>
      </c>
      <c r="AX52" s="88">
        <f t="shared" si="6"/>
        <v>9353.649019607843</v>
      </c>
      <c r="AY52" s="89">
        <f t="shared" si="6"/>
        <v>3618.3284313725494</v>
      </c>
      <c r="AZ52" s="89">
        <f t="shared" si="6"/>
        <v>1782.1617647058827</v>
      </c>
      <c r="BA52" s="89">
        <f t="shared" si="6"/>
        <v>302.42745098039211</v>
      </c>
      <c r="BB52" s="90">
        <f t="shared" si="6"/>
        <v>3650.7313725490194</v>
      </c>
      <c r="BF52" s="7" t="s">
        <v>56</v>
      </c>
      <c r="BG52" s="66">
        <v>171211</v>
      </c>
      <c r="BH52" s="52">
        <v>11017</v>
      </c>
      <c r="BI52" s="72">
        <v>1476.278</v>
      </c>
      <c r="BJ52" s="71">
        <v>440.68</v>
      </c>
      <c r="BK52" s="71">
        <v>407.62900000000008</v>
      </c>
      <c r="BL52" s="71">
        <v>55.085000000000001</v>
      </c>
      <c r="BM52" s="73">
        <v>572.88400000000001</v>
      </c>
      <c r="BN52" s="71">
        <v>9540.7219999999998</v>
      </c>
      <c r="BO52" s="71">
        <v>3690.6950000000002</v>
      </c>
      <c r="BP52" s="71">
        <v>1817.8050000000001</v>
      </c>
      <c r="BQ52" s="71">
        <v>308.47599999999994</v>
      </c>
      <c r="BR52" s="73">
        <v>3723.7459999999996</v>
      </c>
      <c r="BS52" s="74">
        <v>6.4347501036732453</v>
      </c>
    </row>
    <row r="53" spans="2:71">
      <c r="B53" s="7" t="s">
        <v>57</v>
      </c>
      <c r="C53" s="66">
        <v>39742</v>
      </c>
      <c r="D53" s="52">
        <v>6267</v>
      </c>
      <c r="E53" s="72">
        <f t="shared" si="7"/>
        <v>1040.3220000000001</v>
      </c>
      <c r="F53" s="71">
        <f t="shared" si="7"/>
        <v>319.61699999999996</v>
      </c>
      <c r="G53" s="71">
        <f t="shared" si="7"/>
        <v>250.68</v>
      </c>
      <c r="H53" s="71">
        <f t="shared" si="7"/>
        <v>213.078</v>
      </c>
      <c r="I53" s="73">
        <f t="shared" si="7"/>
        <v>256.94699999999995</v>
      </c>
      <c r="J53" s="71">
        <f t="shared" si="7"/>
        <v>5226.6780000000008</v>
      </c>
      <c r="K53" s="71">
        <f t="shared" si="7"/>
        <v>921.24899999999991</v>
      </c>
      <c r="L53" s="71">
        <f t="shared" si="7"/>
        <v>2914.1550000000002</v>
      </c>
      <c r="M53" s="71">
        <f t="shared" si="7"/>
        <v>476.29199999999997</v>
      </c>
      <c r="N53" s="73">
        <f t="shared" si="7"/>
        <v>921.24899999999991</v>
      </c>
      <c r="O53" s="74">
        <f t="shared" si="4"/>
        <v>15.769211413617834</v>
      </c>
      <c r="Q53">
        <v>30</v>
      </c>
      <c r="R53" t="s">
        <v>80</v>
      </c>
      <c r="S53" t="s">
        <v>57</v>
      </c>
      <c r="T53" t="s">
        <v>147</v>
      </c>
      <c r="U53" s="166">
        <v>0.16600000000000001</v>
      </c>
      <c r="V53">
        <v>5.0999999999999997E-2</v>
      </c>
      <c r="W53">
        <v>0.04</v>
      </c>
      <c r="X53">
        <v>3.4000000000000002E-2</v>
      </c>
      <c r="Y53" s="167">
        <v>4.0999999999999995E-2</v>
      </c>
      <c r="Z53" s="166">
        <v>0.83400000000000007</v>
      </c>
      <c r="AA53">
        <v>0.14699999999999999</v>
      </c>
      <c r="AB53">
        <v>0.46500000000000002</v>
      </c>
      <c r="AC53">
        <v>7.5999999999999998E-2</v>
      </c>
      <c r="AD53">
        <v>0.14699999999999999</v>
      </c>
      <c r="AR53" t="s">
        <v>57</v>
      </c>
      <c r="AS53" s="88">
        <f t="shared" si="5"/>
        <v>3467.7400000000007</v>
      </c>
      <c r="AT53" s="89">
        <f t="shared" si="5"/>
        <v>1065.3899999999999</v>
      </c>
      <c r="AU53" s="89">
        <f t="shared" si="5"/>
        <v>835.6</v>
      </c>
      <c r="AV53" s="89">
        <f t="shared" si="5"/>
        <v>710.26</v>
      </c>
      <c r="AW53" s="89">
        <f t="shared" si="5"/>
        <v>856.48999999999978</v>
      </c>
      <c r="AX53" s="88">
        <f t="shared" si="6"/>
        <v>8711.130000000001</v>
      </c>
      <c r="AY53" s="89">
        <f t="shared" si="6"/>
        <v>1535.415</v>
      </c>
      <c r="AZ53" s="89">
        <f t="shared" si="6"/>
        <v>4856.9250000000002</v>
      </c>
      <c r="BA53" s="89">
        <f t="shared" si="6"/>
        <v>793.81999999999994</v>
      </c>
      <c r="BB53" s="90">
        <f t="shared" si="6"/>
        <v>1535.415</v>
      </c>
      <c r="BF53" s="7" t="s">
        <v>57</v>
      </c>
      <c r="BG53" s="66">
        <v>39742</v>
      </c>
      <c r="BH53" s="52">
        <v>6267</v>
      </c>
      <c r="BI53" s="72">
        <v>1040.3220000000001</v>
      </c>
      <c r="BJ53" s="71">
        <v>319.61699999999996</v>
      </c>
      <c r="BK53" s="71">
        <v>250.68</v>
      </c>
      <c r="BL53" s="71">
        <v>213.078</v>
      </c>
      <c r="BM53" s="73">
        <v>256.94699999999995</v>
      </c>
      <c r="BN53" s="71">
        <v>5226.6780000000008</v>
      </c>
      <c r="BO53" s="71">
        <v>921.24899999999991</v>
      </c>
      <c r="BP53" s="71">
        <v>2914.1550000000002</v>
      </c>
      <c r="BQ53" s="71">
        <v>476.29199999999997</v>
      </c>
      <c r="BR53" s="73">
        <v>921.24899999999991</v>
      </c>
      <c r="BS53" s="74">
        <v>15.769211413617834</v>
      </c>
    </row>
    <row r="54" spans="2:71">
      <c r="B54" s="7" t="s">
        <v>58</v>
      </c>
      <c r="C54" s="66">
        <v>261400</v>
      </c>
      <c r="D54" s="52">
        <v>28025</v>
      </c>
      <c r="E54" s="72">
        <f t="shared" si="7"/>
        <v>4455.9750000000004</v>
      </c>
      <c r="F54" s="71">
        <f t="shared" si="7"/>
        <v>1036.9250000000002</v>
      </c>
      <c r="G54" s="71">
        <f t="shared" si="7"/>
        <v>1765.575</v>
      </c>
      <c r="H54" s="71">
        <f t="shared" si="7"/>
        <v>308.27500000000003</v>
      </c>
      <c r="I54" s="73">
        <f t="shared" si="7"/>
        <v>1317.175</v>
      </c>
      <c r="J54" s="71">
        <f t="shared" si="7"/>
        <v>23569.024999999998</v>
      </c>
      <c r="K54" s="71">
        <f t="shared" si="7"/>
        <v>3054.7249999999999</v>
      </c>
      <c r="L54" s="71">
        <f t="shared" si="7"/>
        <v>14208.674999999999</v>
      </c>
      <c r="M54" s="71">
        <f t="shared" si="7"/>
        <v>1457.3000000000002</v>
      </c>
      <c r="N54" s="73">
        <f t="shared" si="7"/>
        <v>4848.3250000000007</v>
      </c>
      <c r="O54" s="74">
        <f t="shared" si="4"/>
        <v>10.721117061973986</v>
      </c>
      <c r="Q54">
        <v>14</v>
      </c>
      <c r="R54" t="s">
        <v>107</v>
      </c>
      <c r="S54" t="s">
        <v>58</v>
      </c>
      <c r="T54" t="s">
        <v>148</v>
      </c>
      <c r="U54" s="166">
        <v>0.159</v>
      </c>
      <c r="V54">
        <v>3.7000000000000005E-2</v>
      </c>
      <c r="W54">
        <v>6.3E-2</v>
      </c>
      <c r="X54">
        <v>1.1000000000000001E-2</v>
      </c>
      <c r="Y54" s="167">
        <v>4.7E-2</v>
      </c>
      <c r="Z54" s="166">
        <v>0.84099999999999997</v>
      </c>
      <c r="AA54">
        <v>0.109</v>
      </c>
      <c r="AB54">
        <v>0.50700000000000001</v>
      </c>
      <c r="AC54">
        <v>5.2000000000000005E-2</v>
      </c>
      <c r="AD54">
        <v>0.17300000000000001</v>
      </c>
      <c r="AR54" t="s">
        <v>58</v>
      </c>
      <c r="AS54" s="88">
        <f t="shared" si="5"/>
        <v>31828.392857142859</v>
      </c>
      <c r="AT54" s="89">
        <f t="shared" si="5"/>
        <v>7406.6071428571449</v>
      </c>
      <c r="AU54" s="89">
        <f t="shared" si="5"/>
        <v>12611.25</v>
      </c>
      <c r="AV54" s="89">
        <f t="shared" si="5"/>
        <v>2201.9642857142858</v>
      </c>
      <c r="AW54" s="89">
        <f t="shared" si="5"/>
        <v>9408.3928571428569</v>
      </c>
      <c r="AX54" s="88">
        <f t="shared" si="6"/>
        <v>84175.089285714275</v>
      </c>
      <c r="AY54" s="89">
        <f t="shared" si="6"/>
        <v>10909.732142857141</v>
      </c>
      <c r="AZ54" s="89">
        <f t="shared" si="6"/>
        <v>50745.267857142855</v>
      </c>
      <c r="BA54" s="89">
        <f t="shared" si="6"/>
        <v>5204.6428571428578</v>
      </c>
      <c r="BB54" s="90">
        <f t="shared" si="6"/>
        <v>17315.446428571431</v>
      </c>
      <c r="BF54" s="7" t="s">
        <v>58</v>
      </c>
      <c r="BG54" s="66">
        <v>261400</v>
      </c>
      <c r="BH54" s="52">
        <v>28025</v>
      </c>
      <c r="BI54" s="72">
        <v>4455.9750000000004</v>
      </c>
      <c r="BJ54" s="71">
        <v>1036.9250000000002</v>
      </c>
      <c r="BK54" s="71">
        <v>1765.575</v>
      </c>
      <c r="BL54" s="71">
        <v>308.27500000000003</v>
      </c>
      <c r="BM54" s="73">
        <v>1317.175</v>
      </c>
      <c r="BN54" s="71">
        <v>23569.024999999998</v>
      </c>
      <c r="BO54" s="71">
        <v>3054.7249999999999</v>
      </c>
      <c r="BP54" s="71">
        <v>14208.674999999999</v>
      </c>
      <c r="BQ54" s="71">
        <v>1457.3000000000002</v>
      </c>
      <c r="BR54" s="73">
        <v>4848.3250000000007</v>
      </c>
      <c r="BS54" s="74">
        <v>10.721117061973986</v>
      </c>
    </row>
    <row r="55" spans="2:71">
      <c r="B55" s="7" t="s">
        <v>59</v>
      </c>
      <c r="C55" s="66">
        <v>28213</v>
      </c>
      <c r="D55" s="52">
        <v>4482</v>
      </c>
      <c r="E55" s="72">
        <f t="shared" si="7"/>
        <v>600.58800000000008</v>
      </c>
      <c r="F55" s="71">
        <f t="shared" si="7"/>
        <v>179.28</v>
      </c>
      <c r="G55" s="71">
        <f t="shared" si="7"/>
        <v>165.83400000000003</v>
      </c>
      <c r="H55" s="71">
        <f t="shared" si="7"/>
        <v>22.41</v>
      </c>
      <c r="I55" s="73">
        <f t="shared" si="7"/>
        <v>233.06400000000002</v>
      </c>
      <c r="J55" s="71">
        <f t="shared" si="7"/>
        <v>3881.4119999999998</v>
      </c>
      <c r="K55" s="71">
        <f t="shared" si="7"/>
        <v>1501.47</v>
      </c>
      <c r="L55" s="71">
        <f t="shared" si="7"/>
        <v>739.53000000000009</v>
      </c>
      <c r="M55" s="71">
        <f t="shared" si="7"/>
        <v>125.49599999999998</v>
      </c>
      <c r="N55" s="73">
        <f t="shared" si="7"/>
        <v>1514.9159999999999</v>
      </c>
      <c r="O55" s="74">
        <f t="shared" si="4"/>
        <v>15.886293552617586</v>
      </c>
      <c r="Q55">
        <v>46</v>
      </c>
      <c r="R55" t="s">
        <v>83</v>
      </c>
      <c r="S55" t="s">
        <v>59</v>
      </c>
      <c r="T55" t="s">
        <v>149</v>
      </c>
      <c r="U55" s="166">
        <v>0.13400000000000001</v>
      </c>
      <c r="V55">
        <v>0.04</v>
      </c>
      <c r="W55">
        <v>3.7000000000000005E-2</v>
      </c>
      <c r="X55">
        <v>5.0000000000000001E-3</v>
      </c>
      <c r="Y55" s="167">
        <v>5.2000000000000005E-2</v>
      </c>
      <c r="Z55" s="166">
        <v>0.86599999999999999</v>
      </c>
      <c r="AA55">
        <v>0.33500000000000002</v>
      </c>
      <c r="AB55">
        <v>0.16500000000000001</v>
      </c>
      <c r="AC55">
        <v>2.7999999999999997E-2</v>
      </c>
      <c r="AD55">
        <v>0.33799999999999997</v>
      </c>
      <c r="AR55" t="s">
        <v>59</v>
      </c>
      <c r="AS55" s="88">
        <f t="shared" si="5"/>
        <v>1305.6260869565219</v>
      </c>
      <c r="AT55" s="89">
        <f t="shared" si="5"/>
        <v>389.73913043478262</v>
      </c>
      <c r="AU55" s="89">
        <f t="shared" si="5"/>
        <v>360.50869565217397</v>
      </c>
      <c r="AV55" s="89">
        <f t="shared" si="5"/>
        <v>48.717391304347828</v>
      </c>
      <c r="AW55" s="89">
        <f t="shared" si="5"/>
        <v>506.66086956521747</v>
      </c>
      <c r="AX55" s="88">
        <f t="shared" si="6"/>
        <v>4218.9260869565214</v>
      </c>
      <c r="AY55" s="89">
        <f t="shared" si="6"/>
        <v>1632.0326086956522</v>
      </c>
      <c r="AZ55" s="89">
        <f t="shared" si="6"/>
        <v>803.83695652173924</v>
      </c>
      <c r="BA55" s="89">
        <f t="shared" si="6"/>
        <v>136.40869565217389</v>
      </c>
      <c r="BB55" s="90">
        <f t="shared" si="6"/>
        <v>1646.6478260869565</v>
      </c>
      <c r="BF55" s="7" t="s">
        <v>59</v>
      </c>
      <c r="BG55" s="66">
        <v>28213</v>
      </c>
      <c r="BH55" s="52">
        <v>4482</v>
      </c>
      <c r="BI55" s="72">
        <v>600.58800000000008</v>
      </c>
      <c r="BJ55" s="71">
        <v>179.28</v>
      </c>
      <c r="BK55" s="71">
        <v>165.83400000000003</v>
      </c>
      <c r="BL55" s="71">
        <v>22.41</v>
      </c>
      <c r="BM55" s="73">
        <v>233.06400000000002</v>
      </c>
      <c r="BN55" s="71">
        <v>3881.4119999999998</v>
      </c>
      <c r="BO55" s="71">
        <v>1501.47</v>
      </c>
      <c r="BP55" s="71">
        <v>739.53000000000009</v>
      </c>
      <c r="BQ55" s="71">
        <v>125.49599999999998</v>
      </c>
      <c r="BR55" s="73">
        <v>1514.9159999999999</v>
      </c>
      <c r="BS55" s="74">
        <v>15.886293552617586</v>
      </c>
    </row>
    <row r="56" spans="2:71" ht="16" thickBot="1">
      <c r="B56" s="17" t="s">
        <v>221</v>
      </c>
      <c r="C56" s="76">
        <v>10271</v>
      </c>
      <c r="D56" s="77">
        <v>328</v>
      </c>
      <c r="E56" s="78">
        <f t="shared" si="7"/>
        <v>54.448</v>
      </c>
      <c r="F56" s="79">
        <f t="shared" si="7"/>
        <v>16.727999999999998</v>
      </c>
      <c r="G56" s="79">
        <f t="shared" si="7"/>
        <v>13.120000000000001</v>
      </c>
      <c r="H56" s="79">
        <f t="shared" si="7"/>
        <v>11.152000000000001</v>
      </c>
      <c r="I56" s="80">
        <f t="shared" si="7"/>
        <v>13.447999999999999</v>
      </c>
      <c r="J56" s="79">
        <f t="shared" si="7"/>
        <v>273.55200000000002</v>
      </c>
      <c r="K56" s="79">
        <f t="shared" si="7"/>
        <v>48.215999999999994</v>
      </c>
      <c r="L56" s="79">
        <f t="shared" si="7"/>
        <v>152.52000000000001</v>
      </c>
      <c r="M56" s="79">
        <f t="shared" si="7"/>
        <v>24.928000000000001</v>
      </c>
      <c r="N56" s="80">
        <f t="shared" si="7"/>
        <v>48.215999999999994</v>
      </c>
      <c r="O56" s="81">
        <f t="shared" si="4"/>
        <v>3.1934573069808194</v>
      </c>
      <c r="Q56">
        <v>23</v>
      </c>
      <c r="R56" t="s">
        <v>80</v>
      </c>
      <c r="S56" t="s">
        <v>151</v>
      </c>
      <c r="T56" t="s">
        <v>60</v>
      </c>
      <c r="U56" s="166">
        <v>0.16600000000000001</v>
      </c>
      <c r="V56">
        <v>5.0999999999999997E-2</v>
      </c>
      <c r="W56">
        <v>0.04</v>
      </c>
      <c r="X56">
        <v>3.4000000000000002E-2</v>
      </c>
      <c r="Y56" s="167">
        <v>4.0999999999999995E-2</v>
      </c>
      <c r="Z56" s="166">
        <v>0.83400000000000007</v>
      </c>
      <c r="AA56">
        <v>0.14699999999999999</v>
      </c>
      <c r="AB56">
        <v>0.46500000000000002</v>
      </c>
      <c r="AC56">
        <v>7.5999999999999998E-2</v>
      </c>
      <c r="AD56">
        <v>0.14699999999999999</v>
      </c>
      <c r="AR56" t="s">
        <v>151</v>
      </c>
      <c r="AS56" s="91">
        <f t="shared" si="5"/>
        <v>236.73043478260868</v>
      </c>
      <c r="AT56" s="92">
        <f t="shared" si="5"/>
        <v>72.730434782608683</v>
      </c>
      <c r="AU56" s="92">
        <f t="shared" si="5"/>
        <v>57.043478260869577</v>
      </c>
      <c r="AV56" s="92">
        <f t="shared" si="5"/>
        <v>48.486956521739131</v>
      </c>
      <c r="AW56" s="92">
        <f t="shared" si="5"/>
        <v>58.469565217391292</v>
      </c>
      <c r="AX56" s="91">
        <f t="shared" si="6"/>
        <v>594.67826086956529</v>
      </c>
      <c r="AY56" s="92">
        <f t="shared" si="6"/>
        <v>104.81739130434782</v>
      </c>
      <c r="AZ56" s="92">
        <f t="shared" si="6"/>
        <v>331.56521739130437</v>
      </c>
      <c r="BA56" s="92">
        <f t="shared" si="6"/>
        <v>54.191304347826083</v>
      </c>
      <c r="BB56" s="93">
        <f t="shared" si="6"/>
        <v>104.81739130434782</v>
      </c>
      <c r="BF56" s="17" t="s">
        <v>150</v>
      </c>
      <c r="BG56" s="76">
        <v>10271</v>
      </c>
      <c r="BH56" s="77">
        <v>328</v>
      </c>
      <c r="BI56" s="78">
        <v>54.448</v>
      </c>
      <c r="BJ56" s="79">
        <v>16.727999999999998</v>
      </c>
      <c r="BK56" s="79">
        <v>13.120000000000001</v>
      </c>
      <c r="BL56" s="79">
        <v>11.152000000000001</v>
      </c>
      <c r="BM56" s="80">
        <v>13.447999999999999</v>
      </c>
      <c r="BN56" s="79">
        <v>273.55200000000002</v>
      </c>
      <c r="BO56" s="79">
        <v>48.215999999999994</v>
      </c>
      <c r="BP56" s="79">
        <v>152.52000000000001</v>
      </c>
      <c r="BQ56" s="79">
        <v>24.928000000000001</v>
      </c>
      <c r="BR56" s="80">
        <v>48.215999999999994</v>
      </c>
      <c r="BS56" s="81">
        <v>3.1934573069808194</v>
      </c>
    </row>
    <row r="57" spans="2:71">
      <c r="B57" s="7" t="s">
        <v>152</v>
      </c>
      <c r="C57">
        <f>10662252-SUM(C6:C56)</f>
        <v>1454254</v>
      </c>
      <c r="D57">
        <f>1572579-SUM(D6:D56)</f>
        <v>207379</v>
      </c>
    </row>
    <row r="59" spans="2:71">
      <c r="C59">
        <f>SUM(C6:C56)</f>
        <v>9207998</v>
      </c>
      <c r="D59">
        <f>SUM(D6:D56)</f>
        <v>1365200</v>
      </c>
      <c r="BF59" s="176"/>
    </row>
    <row r="60" spans="2:71">
      <c r="BF60" s="176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</row>
    <row r="61" spans="2:71">
      <c r="BF61" s="52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</row>
  </sheetData>
  <mergeCells count="14">
    <mergeCell ref="B2:O2"/>
    <mergeCell ref="B3:O3"/>
    <mergeCell ref="B4:B5"/>
    <mergeCell ref="C4:D4"/>
    <mergeCell ref="E4:I4"/>
    <mergeCell ref="J4:N4"/>
    <mergeCell ref="BF2:BS2"/>
    <mergeCell ref="BF3:BS3"/>
    <mergeCell ref="BN4:BR4"/>
    <mergeCell ref="AS4:AW4"/>
    <mergeCell ref="AX4:BB4"/>
    <mergeCell ref="BF4:BF5"/>
    <mergeCell ref="BG4:BH4"/>
    <mergeCell ref="BI4:B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 1-6</vt:lpstr>
      <vt:lpstr>Table 7</vt:lpstr>
      <vt:lpstr>Table 8</vt:lpstr>
      <vt:lpstr>Table 9</vt:lpstr>
      <vt:lpstr>Appendix A-E</vt:lpstr>
      <vt:lpstr>Other Appendices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EPartin</dc:creator>
  <cp:lastModifiedBy>William Houston</cp:lastModifiedBy>
  <dcterms:created xsi:type="dcterms:W3CDTF">2018-05-22T12:20:38Z</dcterms:created>
  <dcterms:modified xsi:type="dcterms:W3CDTF">2023-01-10T16:11:32Z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2023-01-10T06:34:18Z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b56820bb-278d-43ba-87ec-a3437746115e</vt:lpwstr>
  </property>
  <property fmtid="{D5CDD505-2E9C-101B-9397-08002B2CF9AE}" pid="7" name="MSIP_Label_defa4170-0d19-0005-0004-bc88714345d2_ActionId">
    <vt:lpwstr>886e80ff-ca4e-48ea-a045-f1f8bf138490</vt:lpwstr>
  </property>
  <property fmtid="{D5CDD505-2E9C-101B-9397-08002B2CF9AE}" pid="8" name="MSIP_Label_defa4170-0d19-0005-0004-bc88714345d2_ContentBits">
    <vt:lpwstr>0</vt:lpwstr>
  </property>
</Properties>
</file>