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onoghue\Documents\Development\LogicAnalyser\"/>
    </mc:Choice>
  </mc:AlternateContent>
  <xr:revisionPtr revIDLastSave="0" documentId="10_ncr:100000_{A1A06E59-C7BC-4C44-92EB-59B85F111AB1}" xr6:coauthVersionLast="31" xr6:coauthVersionMax="31" xr10:uidLastSave="{00000000-0000-0000-0000-000000000000}"/>
  <bookViews>
    <workbookView xWindow="0" yWindow="0" windowWidth="20520" windowHeight="9465" xr2:uid="{C7578021-A985-4469-AD12-8C87FE43AE67}"/>
  </bookViews>
  <sheets>
    <sheet name="Overall LUT Mapping " sheetId="4" r:id="rId1"/>
    <sheet name="Trigger LUTs" sheetId="3" r:id="rId2"/>
    <sheet name="Combiner LUTs 2x" sheetId="5" r:id="rId3"/>
    <sheet name="Sheet4" sheetId="6" r:id="rId4"/>
  </sheets>
  <definedNames>
    <definedName name="MATCH_COUNTER_BITS">'Overall LUT Mapping '!$C$6</definedName>
    <definedName name="MAX_TRIGGER_CONDITIONS">'Overall LUT Mapping '!$C$5</definedName>
    <definedName name="MAX_TRIGGER_STEPS">'Overall LUT Mapping '!$C$4</definedName>
    <definedName name="NUM_CONFIG_WORDS">'Overall LUT Mapping '!$C$2</definedName>
    <definedName name="NUM_TRIGGER_FLAGS">'Overall LUT Mapping '!$C$7</definedName>
    <definedName name="SAMPLE_WIDTH">'Overall LUT Mapping '!$C$3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F21" i="4" l="1"/>
  <c r="E20" i="4"/>
  <c r="E14" i="4"/>
  <c r="C19" i="5"/>
  <c r="C17" i="5"/>
  <c r="C15" i="5"/>
  <c r="C13" i="5"/>
  <c r="C11" i="5"/>
  <c r="C18" i="5"/>
  <c r="C16" i="5"/>
  <c r="C14" i="5"/>
  <c r="C12" i="5"/>
  <c r="E12" i="5" s="1"/>
  <c r="C8" i="5"/>
  <c r="B19" i="5"/>
  <c r="B18" i="5"/>
  <c r="B15" i="5"/>
  <c r="E15" i="5" s="1"/>
  <c r="B14" i="5"/>
  <c r="B17" i="5"/>
  <c r="B16" i="5"/>
  <c r="B13" i="5"/>
  <c r="B12" i="5"/>
  <c r="B10" i="5"/>
  <c r="E10" i="5" s="1"/>
  <c r="B9" i="5"/>
  <c r="E9" i="5" s="1"/>
  <c r="E14" i="5"/>
  <c r="G9" i="5"/>
  <c r="H9" i="5"/>
  <c r="I9" i="5"/>
  <c r="J9" i="5"/>
  <c r="K9" i="5"/>
  <c r="L9" i="5"/>
  <c r="M9" i="5"/>
  <c r="N9" i="5"/>
  <c r="N21" i="5" s="1"/>
  <c r="O9" i="5"/>
  <c r="P9" i="5"/>
  <c r="Q9" i="5"/>
  <c r="R9" i="5"/>
  <c r="S9" i="5"/>
  <c r="T9" i="5"/>
  <c r="U9" i="5"/>
  <c r="V9" i="5"/>
  <c r="V21" i="5" s="1"/>
  <c r="Y21" i="5" s="1"/>
  <c r="G10" i="5"/>
  <c r="H10" i="5"/>
  <c r="I10" i="5"/>
  <c r="J10" i="5"/>
  <c r="K10" i="5"/>
  <c r="L10" i="5"/>
  <c r="M10" i="5"/>
  <c r="N10" i="5"/>
  <c r="N22" i="5" s="1"/>
  <c r="O10" i="5"/>
  <c r="P10" i="5"/>
  <c r="Q10" i="5"/>
  <c r="R10" i="5"/>
  <c r="S10" i="5"/>
  <c r="T10" i="5"/>
  <c r="U10" i="5"/>
  <c r="V10" i="5"/>
  <c r="V22" i="5" s="1"/>
  <c r="Y22" i="5" s="1"/>
  <c r="G11" i="5"/>
  <c r="H11" i="5"/>
  <c r="I11" i="5"/>
  <c r="J11" i="5"/>
  <c r="K11" i="5"/>
  <c r="L11" i="5"/>
  <c r="M11" i="5"/>
  <c r="N11" i="5"/>
  <c r="N35" i="5" s="1"/>
  <c r="O11" i="5"/>
  <c r="P11" i="5"/>
  <c r="Q11" i="5"/>
  <c r="R11" i="5"/>
  <c r="S11" i="5"/>
  <c r="T11" i="5"/>
  <c r="U11" i="5"/>
  <c r="V11" i="5"/>
  <c r="Y11" i="5" s="1"/>
  <c r="G12" i="5"/>
  <c r="H12" i="5"/>
  <c r="I12" i="5"/>
  <c r="J12" i="5"/>
  <c r="K12" i="5"/>
  <c r="L12" i="5"/>
  <c r="M12" i="5"/>
  <c r="N12" i="5"/>
  <c r="N36" i="5" s="1"/>
  <c r="O12" i="5"/>
  <c r="P12" i="5"/>
  <c r="Q12" i="5"/>
  <c r="R12" i="5"/>
  <c r="S12" i="5"/>
  <c r="T12" i="5"/>
  <c r="U12" i="5"/>
  <c r="V12" i="5"/>
  <c r="V24" i="5" s="1"/>
  <c r="G13" i="5"/>
  <c r="H13" i="5"/>
  <c r="I13" i="5"/>
  <c r="J13" i="5"/>
  <c r="K13" i="5"/>
  <c r="K49" i="5" s="1"/>
  <c r="L13" i="5"/>
  <c r="M13" i="5"/>
  <c r="N13" i="5"/>
  <c r="N49" i="5" s="1"/>
  <c r="O13" i="5"/>
  <c r="P13" i="5"/>
  <c r="Q13" i="5"/>
  <c r="R13" i="5"/>
  <c r="S13" i="5"/>
  <c r="T13" i="5"/>
  <c r="U13" i="5"/>
  <c r="V13" i="5"/>
  <c r="Y13" i="5" s="1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Y15" i="5" s="1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Y16" i="5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Y17" i="5" s="1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X18" i="5" s="1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Y19" i="5" s="1"/>
  <c r="E16" i="5"/>
  <c r="E13" i="5"/>
  <c r="E11" i="5"/>
  <c r="E8" i="5"/>
  <c r="Y14" i="5"/>
  <c r="X14" i="5"/>
  <c r="Z14" i="5" s="1"/>
  <c r="V49" i="5"/>
  <c r="U49" i="5"/>
  <c r="T49" i="5"/>
  <c r="S49" i="5"/>
  <c r="R49" i="5"/>
  <c r="Q49" i="5"/>
  <c r="P49" i="5"/>
  <c r="O49" i="5"/>
  <c r="M49" i="5"/>
  <c r="L49" i="5"/>
  <c r="J49" i="5"/>
  <c r="I49" i="5"/>
  <c r="H49" i="5"/>
  <c r="G49" i="5"/>
  <c r="F49" i="5"/>
  <c r="V48" i="5"/>
  <c r="U48" i="5"/>
  <c r="T48" i="5"/>
  <c r="S48" i="5"/>
  <c r="R48" i="5"/>
  <c r="Q48" i="5"/>
  <c r="P48" i="5"/>
  <c r="O48" i="5"/>
  <c r="M48" i="5"/>
  <c r="L48" i="5"/>
  <c r="K48" i="5"/>
  <c r="J48" i="5"/>
  <c r="I48" i="5"/>
  <c r="H48" i="5"/>
  <c r="G48" i="5"/>
  <c r="F48" i="5"/>
  <c r="V47" i="5"/>
  <c r="U47" i="5"/>
  <c r="T47" i="5"/>
  <c r="S47" i="5"/>
  <c r="R47" i="5"/>
  <c r="Q47" i="5"/>
  <c r="P47" i="5"/>
  <c r="O47" i="5"/>
  <c r="M47" i="5"/>
  <c r="L47" i="5"/>
  <c r="K47" i="5"/>
  <c r="J47" i="5"/>
  <c r="I47" i="5"/>
  <c r="H47" i="5"/>
  <c r="G47" i="5"/>
  <c r="F47" i="5"/>
  <c r="V46" i="5"/>
  <c r="U46" i="5"/>
  <c r="T46" i="5"/>
  <c r="S46" i="5"/>
  <c r="R46" i="5"/>
  <c r="Q46" i="5"/>
  <c r="P46" i="5"/>
  <c r="O46" i="5"/>
  <c r="M46" i="5"/>
  <c r="L46" i="5"/>
  <c r="K46" i="5"/>
  <c r="J46" i="5"/>
  <c r="I46" i="5"/>
  <c r="H46" i="5"/>
  <c r="G46" i="5"/>
  <c r="F46" i="5"/>
  <c r="V45" i="5"/>
  <c r="U45" i="5"/>
  <c r="T45" i="5"/>
  <c r="S45" i="5"/>
  <c r="R45" i="5"/>
  <c r="Q45" i="5"/>
  <c r="P45" i="5"/>
  <c r="O45" i="5"/>
  <c r="M45" i="5"/>
  <c r="L45" i="5"/>
  <c r="K45" i="5"/>
  <c r="J45" i="5"/>
  <c r="I45" i="5"/>
  <c r="H45" i="5"/>
  <c r="G45" i="5"/>
  <c r="F45" i="5"/>
  <c r="V44" i="5"/>
  <c r="U44" i="5"/>
  <c r="X44" i="5" s="1"/>
  <c r="Z44" i="5" s="1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V43" i="5"/>
  <c r="X43" i="5" s="1"/>
  <c r="Z43" i="5" s="1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V42" i="5"/>
  <c r="U42" i="5"/>
  <c r="T42" i="5"/>
  <c r="S42" i="5"/>
  <c r="Y42" i="5" s="1"/>
  <c r="R42" i="5"/>
  <c r="Q42" i="5"/>
  <c r="P42" i="5"/>
  <c r="X42" i="5" s="1"/>
  <c r="Z42" i="5" s="1"/>
  <c r="O42" i="5"/>
  <c r="N42" i="5"/>
  <c r="M42" i="5"/>
  <c r="L42" i="5"/>
  <c r="K42" i="5"/>
  <c r="J42" i="5"/>
  <c r="I42" i="5"/>
  <c r="H42" i="5"/>
  <c r="G42" i="5"/>
  <c r="F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V37" i="5"/>
  <c r="Y37" i="5" s="1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V36" i="5"/>
  <c r="U36" i="5"/>
  <c r="T36" i="5"/>
  <c r="S36" i="5"/>
  <c r="R36" i="5"/>
  <c r="Q36" i="5"/>
  <c r="P36" i="5"/>
  <c r="O36" i="5"/>
  <c r="M36" i="5"/>
  <c r="L36" i="5"/>
  <c r="K36" i="5"/>
  <c r="J36" i="5"/>
  <c r="I36" i="5"/>
  <c r="H36" i="5"/>
  <c r="G36" i="5"/>
  <c r="F36" i="5"/>
  <c r="V35" i="5"/>
  <c r="U35" i="5"/>
  <c r="T35" i="5"/>
  <c r="S35" i="5"/>
  <c r="R35" i="5"/>
  <c r="Q35" i="5"/>
  <c r="P35" i="5"/>
  <c r="O35" i="5"/>
  <c r="M35" i="5"/>
  <c r="L35" i="5"/>
  <c r="K35" i="5"/>
  <c r="J35" i="5"/>
  <c r="I35" i="5"/>
  <c r="H35" i="5"/>
  <c r="G35" i="5"/>
  <c r="F35" i="5"/>
  <c r="V34" i="5"/>
  <c r="U34" i="5"/>
  <c r="T34" i="5"/>
  <c r="S34" i="5"/>
  <c r="R34" i="5"/>
  <c r="Q34" i="5"/>
  <c r="P34" i="5"/>
  <c r="O34" i="5"/>
  <c r="M34" i="5"/>
  <c r="L34" i="5"/>
  <c r="K34" i="5"/>
  <c r="J34" i="5"/>
  <c r="I34" i="5"/>
  <c r="H34" i="5"/>
  <c r="G34" i="5"/>
  <c r="F34" i="5"/>
  <c r="V33" i="5"/>
  <c r="U33" i="5"/>
  <c r="T33" i="5"/>
  <c r="S33" i="5"/>
  <c r="R33" i="5"/>
  <c r="Q33" i="5"/>
  <c r="P33" i="5"/>
  <c r="O33" i="5"/>
  <c r="M33" i="5"/>
  <c r="L33" i="5"/>
  <c r="K33" i="5"/>
  <c r="J33" i="5"/>
  <c r="I33" i="5"/>
  <c r="H33" i="5"/>
  <c r="G33" i="5"/>
  <c r="F33" i="5"/>
  <c r="V32" i="5"/>
  <c r="U32" i="5"/>
  <c r="Y32" i="5" s="1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V30" i="5"/>
  <c r="Y30" i="5" s="1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V27" i="5"/>
  <c r="U27" i="5"/>
  <c r="X27" i="5" s="1"/>
  <c r="Z27" i="5" s="1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U25" i="5"/>
  <c r="T25" i="5"/>
  <c r="S25" i="5"/>
  <c r="R25" i="5"/>
  <c r="Q25" i="5"/>
  <c r="P25" i="5"/>
  <c r="O25" i="5"/>
  <c r="M25" i="5"/>
  <c r="L25" i="5"/>
  <c r="K25" i="5"/>
  <c r="J25" i="5"/>
  <c r="I25" i="5"/>
  <c r="H25" i="5"/>
  <c r="G25" i="5"/>
  <c r="F25" i="5"/>
  <c r="U24" i="5"/>
  <c r="T24" i="5"/>
  <c r="S24" i="5"/>
  <c r="R24" i="5"/>
  <c r="Q24" i="5"/>
  <c r="P24" i="5"/>
  <c r="O24" i="5"/>
  <c r="M24" i="5"/>
  <c r="L24" i="5"/>
  <c r="K24" i="5"/>
  <c r="J24" i="5"/>
  <c r="I24" i="5"/>
  <c r="H24" i="5"/>
  <c r="G24" i="5"/>
  <c r="F24" i="5"/>
  <c r="V23" i="5"/>
  <c r="Y23" i="5" s="1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U22" i="5"/>
  <c r="T22" i="5"/>
  <c r="S22" i="5"/>
  <c r="R22" i="5"/>
  <c r="Q22" i="5"/>
  <c r="P22" i="5"/>
  <c r="O22" i="5"/>
  <c r="M22" i="5"/>
  <c r="L22" i="5"/>
  <c r="K22" i="5"/>
  <c r="J22" i="5"/>
  <c r="I22" i="5"/>
  <c r="H22" i="5"/>
  <c r="G22" i="5"/>
  <c r="F22" i="5"/>
  <c r="U21" i="5"/>
  <c r="T21" i="5"/>
  <c r="S21" i="5"/>
  <c r="R21" i="5"/>
  <c r="Q21" i="5"/>
  <c r="P21" i="5"/>
  <c r="O21" i="5"/>
  <c r="M21" i="5"/>
  <c r="L21" i="5"/>
  <c r="K21" i="5"/>
  <c r="J21" i="5"/>
  <c r="I21" i="5"/>
  <c r="H21" i="5"/>
  <c r="G21" i="5"/>
  <c r="F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X12" i="5"/>
  <c r="Z12" i="5" s="1"/>
  <c r="Y8" i="5"/>
  <c r="X8" i="5"/>
  <c r="Z8" i="5" s="1"/>
  <c r="E19" i="5" l="1"/>
  <c r="E17" i="5"/>
  <c r="E18" i="5"/>
  <c r="Y31" i="5"/>
  <c r="Y44" i="5"/>
  <c r="Y18" i="5"/>
  <c r="Y38" i="5"/>
  <c r="X9" i="5"/>
  <c r="Z9" i="5" s="1"/>
  <c r="N25" i="5"/>
  <c r="V25" i="5"/>
  <c r="Y25" i="5" s="1"/>
  <c r="Y29" i="5"/>
  <c r="X37" i="5"/>
  <c r="Z37" i="5" s="1"/>
  <c r="X38" i="5"/>
  <c r="Z38" i="5" s="1"/>
  <c r="N45" i="5"/>
  <c r="Y45" i="5" s="1"/>
  <c r="X15" i="5"/>
  <c r="X19" i="5"/>
  <c r="Y26" i="5"/>
  <c r="X39" i="5"/>
  <c r="Z39" i="5" s="1"/>
  <c r="N46" i="5"/>
  <c r="Y46" i="5"/>
  <c r="Y12" i="5"/>
  <c r="X13" i="5"/>
  <c r="Z13" i="5" s="1"/>
  <c r="X10" i="5"/>
  <c r="Z10" i="5" s="1"/>
  <c r="Y27" i="5"/>
  <c r="X28" i="5"/>
  <c r="Z28" i="5" s="1"/>
  <c r="X32" i="5"/>
  <c r="Z32" i="5" s="1"/>
  <c r="N33" i="5"/>
  <c r="X33" i="5" s="1"/>
  <c r="Z33" i="5" s="1"/>
  <c r="Y40" i="5"/>
  <c r="N47" i="5"/>
  <c r="Y47" i="5" s="1"/>
  <c r="X16" i="5"/>
  <c r="X22" i="5"/>
  <c r="Z22" i="5" s="1"/>
  <c r="Y10" i="5"/>
  <c r="X21" i="5"/>
  <c r="Z21" i="5" s="1"/>
  <c r="Y28" i="5"/>
  <c r="N34" i="5"/>
  <c r="X34" i="5" s="1"/>
  <c r="Z34" i="5" s="1"/>
  <c r="Y41" i="5"/>
  <c r="Y48" i="5"/>
  <c r="Y9" i="5"/>
  <c r="Y20" i="5"/>
  <c r="X11" i="5"/>
  <c r="Z11" i="5" s="1"/>
  <c r="X23" i="5"/>
  <c r="Z23" i="5" s="1"/>
  <c r="Y35" i="5"/>
  <c r="Y39" i="5"/>
  <c r="N48" i="5"/>
  <c r="X48" i="5"/>
  <c r="Z48" i="5" s="1"/>
  <c r="Y49" i="5"/>
  <c r="X17" i="5"/>
  <c r="Z17" i="5" s="1"/>
  <c r="N24" i="5"/>
  <c r="X24" i="5" s="1"/>
  <c r="Z24" i="5" s="1"/>
  <c r="X29" i="5"/>
  <c r="Z29" i="5" s="1"/>
  <c r="Y36" i="5"/>
  <c r="Y43" i="5"/>
  <c r="X20" i="5"/>
  <c r="Z20" i="5" s="1"/>
  <c r="X25" i="5"/>
  <c r="Z25" i="5" s="1"/>
  <c r="X30" i="5"/>
  <c r="Z30" i="5" s="1"/>
  <c r="X35" i="5"/>
  <c r="Z35" i="5" s="1"/>
  <c r="X40" i="5"/>
  <c r="Z40" i="5" s="1"/>
  <c r="X26" i="5"/>
  <c r="Z26" i="5" s="1"/>
  <c r="X31" i="5"/>
  <c r="Z31" i="5" s="1"/>
  <c r="X36" i="5"/>
  <c r="Z36" i="5" s="1"/>
  <c r="X41" i="5"/>
  <c r="Z41" i="5" s="1"/>
  <c r="X46" i="5"/>
  <c r="Z46" i="5" s="1"/>
  <c r="X49" i="5"/>
  <c r="Z49" i="5" s="1"/>
  <c r="Z15" i="5"/>
  <c r="Z18" i="5"/>
  <c r="Z16" i="5"/>
  <c r="Z19" i="5"/>
  <c r="E9" i="4"/>
  <c r="I9" i="4" s="1"/>
  <c r="Y34" i="5" l="1"/>
  <c r="Y33" i="5"/>
  <c r="X47" i="5"/>
  <c r="Z47" i="5" s="1"/>
  <c r="Y24" i="5"/>
  <c r="X45" i="5"/>
  <c r="Z45" i="5" s="1"/>
  <c r="H13" i="4"/>
  <c r="C17" i="4"/>
  <c r="D26" i="4" l="1"/>
  <c r="C27" i="4"/>
  <c r="C28" i="4" s="1"/>
  <c r="C29" i="4" s="1"/>
  <c r="C30" i="4" s="1"/>
  <c r="C31" i="4" s="1"/>
  <c r="C32" i="4" s="1"/>
  <c r="C33" i="4" s="1"/>
  <c r="C34" i="4" s="1"/>
  <c r="C35" i="4" s="1"/>
  <c r="B22" i="4"/>
  <c r="C12" i="4"/>
  <c r="C22" i="4" s="1"/>
  <c r="I20" i="4"/>
  <c r="I14" i="4"/>
  <c r="F18" i="4"/>
  <c r="F15" i="4"/>
  <c r="F13" i="4"/>
  <c r="D19" i="4"/>
  <c r="D16" i="4"/>
  <c r="E12" i="4"/>
  <c r="I12" i="4" s="1"/>
  <c r="V8" i="3"/>
  <c r="U8" i="3"/>
  <c r="H18" i="4" l="1"/>
  <c r="H15" i="4"/>
  <c r="E19" i="4"/>
  <c r="I17" i="4"/>
  <c r="I22" i="4" s="1"/>
  <c r="E16" i="4"/>
  <c r="S43" i="3"/>
  <c r="R43" i="3"/>
  <c r="Q43" i="3"/>
  <c r="P43" i="3"/>
  <c r="G43" i="3"/>
  <c r="F43" i="3"/>
  <c r="E43" i="3"/>
  <c r="D43" i="3"/>
  <c r="C43" i="3"/>
  <c r="S42" i="3"/>
  <c r="R42" i="3"/>
  <c r="Q42" i="3"/>
  <c r="P42" i="3"/>
  <c r="G42" i="3"/>
  <c r="F42" i="3"/>
  <c r="E42" i="3"/>
  <c r="D42" i="3"/>
  <c r="C42" i="3"/>
  <c r="S41" i="3"/>
  <c r="R41" i="3"/>
  <c r="Q41" i="3"/>
  <c r="P41" i="3"/>
  <c r="G41" i="3"/>
  <c r="F41" i="3"/>
  <c r="E41" i="3"/>
  <c r="D41" i="3"/>
  <c r="C41" i="3"/>
  <c r="S40" i="3"/>
  <c r="R40" i="3"/>
  <c r="Q40" i="3"/>
  <c r="P40" i="3"/>
  <c r="G40" i="3"/>
  <c r="F40" i="3"/>
  <c r="E40" i="3"/>
  <c r="D40" i="3"/>
  <c r="C40" i="3"/>
  <c r="S39" i="3"/>
  <c r="R39" i="3"/>
  <c r="Q39" i="3"/>
  <c r="P39" i="3"/>
  <c r="G39" i="3"/>
  <c r="F39" i="3"/>
  <c r="E39" i="3"/>
  <c r="D39" i="3"/>
  <c r="C39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S37" i="3"/>
  <c r="R37" i="3"/>
  <c r="Q37" i="3"/>
  <c r="P37" i="3"/>
  <c r="K37" i="3"/>
  <c r="J37" i="3"/>
  <c r="I37" i="3"/>
  <c r="H37" i="3"/>
  <c r="G37" i="3"/>
  <c r="F37" i="3"/>
  <c r="E37" i="3"/>
  <c r="D37" i="3"/>
  <c r="C37" i="3"/>
  <c r="S36" i="3"/>
  <c r="R36" i="3"/>
  <c r="Q36" i="3"/>
  <c r="P36" i="3"/>
  <c r="K36" i="3"/>
  <c r="J36" i="3"/>
  <c r="I36" i="3"/>
  <c r="H36" i="3"/>
  <c r="G36" i="3"/>
  <c r="F36" i="3"/>
  <c r="E36" i="3"/>
  <c r="D36" i="3"/>
  <c r="C36" i="3"/>
  <c r="S35" i="3"/>
  <c r="R35" i="3"/>
  <c r="Q35" i="3"/>
  <c r="P35" i="3"/>
  <c r="K35" i="3"/>
  <c r="J35" i="3"/>
  <c r="I35" i="3"/>
  <c r="H35" i="3"/>
  <c r="G35" i="3"/>
  <c r="F35" i="3"/>
  <c r="E35" i="3"/>
  <c r="D35" i="3"/>
  <c r="C35" i="3"/>
  <c r="S34" i="3"/>
  <c r="R34" i="3"/>
  <c r="Q34" i="3"/>
  <c r="P34" i="3"/>
  <c r="K34" i="3"/>
  <c r="J34" i="3"/>
  <c r="I34" i="3"/>
  <c r="H34" i="3"/>
  <c r="G34" i="3"/>
  <c r="F34" i="3"/>
  <c r="E34" i="3"/>
  <c r="D34" i="3"/>
  <c r="C34" i="3"/>
  <c r="S33" i="3"/>
  <c r="R33" i="3"/>
  <c r="Q33" i="3"/>
  <c r="P33" i="3"/>
  <c r="K33" i="3"/>
  <c r="J33" i="3"/>
  <c r="I33" i="3"/>
  <c r="H33" i="3"/>
  <c r="G33" i="3"/>
  <c r="F33" i="3"/>
  <c r="E33" i="3"/>
  <c r="D33" i="3"/>
  <c r="C33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S31" i="3"/>
  <c r="R31" i="3"/>
  <c r="Q31" i="3"/>
  <c r="P31" i="3"/>
  <c r="O31" i="3"/>
  <c r="N31" i="3"/>
  <c r="M31" i="3"/>
  <c r="L31" i="3"/>
  <c r="G31" i="3"/>
  <c r="F31" i="3"/>
  <c r="E31" i="3"/>
  <c r="D31" i="3"/>
  <c r="C31" i="3"/>
  <c r="S30" i="3"/>
  <c r="R30" i="3"/>
  <c r="Q30" i="3"/>
  <c r="P30" i="3"/>
  <c r="O30" i="3"/>
  <c r="N30" i="3"/>
  <c r="M30" i="3"/>
  <c r="L30" i="3"/>
  <c r="G30" i="3"/>
  <c r="F30" i="3"/>
  <c r="E30" i="3"/>
  <c r="D30" i="3"/>
  <c r="C30" i="3"/>
  <c r="S29" i="3"/>
  <c r="R29" i="3"/>
  <c r="Q29" i="3"/>
  <c r="P29" i="3"/>
  <c r="O29" i="3"/>
  <c r="N29" i="3"/>
  <c r="M29" i="3"/>
  <c r="L29" i="3"/>
  <c r="G29" i="3"/>
  <c r="F29" i="3"/>
  <c r="E29" i="3"/>
  <c r="D29" i="3"/>
  <c r="C29" i="3"/>
  <c r="S28" i="3"/>
  <c r="R28" i="3"/>
  <c r="Q28" i="3"/>
  <c r="P28" i="3"/>
  <c r="O28" i="3"/>
  <c r="N28" i="3"/>
  <c r="M28" i="3"/>
  <c r="L28" i="3"/>
  <c r="G28" i="3"/>
  <c r="F28" i="3"/>
  <c r="E28" i="3"/>
  <c r="D28" i="3"/>
  <c r="C28" i="3"/>
  <c r="S27" i="3"/>
  <c r="R27" i="3"/>
  <c r="Q27" i="3"/>
  <c r="P27" i="3"/>
  <c r="O27" i="3"/>
  <c r="N27" i="3"/>
  <c r="M27" i="3"/>
  <c r="L27" i="3"/>
  <c r="G27" i="3"/>
  <c r="F27" i="3"/>
  <c r="E27" i="3"/>
  <c r="D27" i="3"/>
  <c r="C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S25" i="3"/>
  <c r="R25" i="3"/>
  <c r="Q25" i="3"/>
  <c r="P25" i="3"/>
  <c r="K25" i="3"/>
  <c r="J25" i="3"/>
  <c r="I25" i="3"/>
  <c r="H25" i="3"/>
  <c r="C25" i="3"/>
  <c r="S24" i="3"/>
  <c r="R24" i="3"/>
  <c r="Q24" i="3"/>
  <c r="P24" i="3"/>
  <c r="K24" i="3"/>
  <c r="J24" i="3"/>
  <c r="I24" i="3"/>
  <c r="H24" i="3"/>
  <c r="C24" i="3"/>
  <c r="S23" i="3"/>
  <c r="R23" i="3"/>
  <c r="Q23" i="3"/>
  <c r="P23" i="3"/>
  <c r="K23" i="3"/>
  <c r="J23" i="3"/>
  <c r="I23" i="3"/>
  <c r="H23" i="3"/>
  <c r="C23" i="3"/>
  <c r="S22" i="3"/>
  <c r="R22" i="3"/>
  <c r="Q22" i="3"/>
  <c r="P22" i="3"/>
  <c r="K22" i="3"/>
  <c r="J22" i="3"/>
  <c r="I22" i="3"/>
  <c r="H22" i="3"/>
  <c r="C22" i="3"/>
  <c r="S21" i="3"/>
  <c r="R21" i="3"/>
  <c r="Q21" i="3"/>
  <c r="P21" i="3"/>
  <c r="K21" i="3"/>
  <c r="J21" i="3"/>
  <c r="I21" i="3"/>
  <c r="H21" i="3"/>
  <c r="C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O19" i="3"/>
  <c r="N19" i="3"/>
  <c r="M19" i="3"/>
  <c r="L19" i="3"/>
  <c r="G19" i="3"/>
  <c r="F19" i="3"/>
  <c r="E19" i="3"/>
  <c r="D19" i="3"/>
  <c r="C19" i="3"/>
  <c r="O18" i="3"/>
  <c r="N18" i="3"/>
  <c r="M18" i="3"/>
  <c r="L18" i="3"/>
  <c r="G18" i="3"/>
  <c r="F18" i="3"/>
  <c r="E18" i="3"/>
  <c r="D18" i="3"/>
  <c r="C18" i="3"/>
  <c r="O17" i="3"/>
  <c r="N17" i="3"/>
  <c r="M17" i="3"/>
  <c r="L17" i="3"/>
  <c r="G17" i="3"/>
  <c r="F17" i="3"/>
  <c r="E17" i="3"/>
  <c r="D17" i="3"/>
  <c r="C17" i="3"/>
  <c r="O16" i="3"/>
  <c r="N16" i="3"/>
  <c r="M16" i="3"/>
  <c r="L16" i="3"/>
  <c r="G16" i="3"/>
  <c r="F16" i="3"/>
  <c r="E16" i="3"/>
  <c r="D16" i="3"/>
  <c r="C16" i="3"/>
  <c r="O15" i="3"/>
  <c r="N15" i="3"/>
  <c r="M15" i="3"/>
  <c r="L15" i="3"/>
  <c r="G15" i="3"/>
  <c r="F15" i="3"/>
  <c r="E15" i="3"/>
  <c r="D15" i="3"/>
  <c r="C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S13" i="3"/>
  <c r="R13" i="3"/>
  <c r="R19" i="3" s="1"/>
  <c r="Q13" i="3"/>
  <c r="Q19" i="3" s="1"/>
  <c r="P13" i="3"/>
  <c r="P19" i="3" s="1"/>
  <c r="O13" i="3"/>
  <c r="O25" i="3" s="1"/>
  <c r="N13" i="3"/>
  <c r="N25" i="3" s="1"/>
  <c r="M13" i="3"/>
  <c r="M25" i="3" s="1"/>
  <c r="L13" i="3"/>
  <c r="L25" i="3" s="1"/>
  <c r="K13" i="3"/>
  <c r="K43" i="3" s="1"/>
  <c r="J13" i="3"/>
  <c r="J43" i="3" s="1"/>
  <c r="I13" i="3"/>
  <c r="I43" i="3" s="1"/>
  <c r="H13" i="3"/>
  <c r="H31" i="3" s="1"/>
  <c r="G13" i="3"/>
  <c r="G25" i="3" s="1"/>
  <c r="F13" i="3"/>
  <c r="F25" i="3" s="1"/>
  <c r="E13" i="3"/>
  <c r="E25" i="3" s="1"/>
  <c r="D13" i="3"/>
  <c r="D25" i="3" s="1"/>
  <c r="C13" i="3"/>
  <c r="S12" i="3"/>
  <c r="R12" i="3"/>
  <c r="R18" i="3" s="1"/>
  <c r="Q12" i="3"/>
  <c r="Q18" i="3" s="1"/>
  <c r="P12" i="3"/>
  <c r="P18" i="3" s="1"/>
  <c r="O12" i="3"/>
  <c r="O24" i="3" s="1"/>
  <c r="N12" i="3"/>
  <c r="N24" i="3" s="1"/>
  <c r="M12" i="3"/>
  <c r="M24" i="3" s="1"/>
  <c r="L12" i="3"/>
  <c r="L24" i="3" s="1"/>
  <c r="K12" i="3"/>
  <c r="K42" i="3" s="1"/>
  <c r="J12" i="3"/>
  <c r="J42" i="3" s="1"/>
  <c r="I12" i="3"/>
  <c r="I30" i="3" s="1"/>
  <c r="H12" i="3"/>
  <c r="H18" i="3" s="1"/>
  <c r="G12" i="3"/>
  <c r="G24" i="3" s="1"/>
  <c r="F12" i="3"/>
  <c r="F24" i="3" s="1"/>
  <c r="E12" i="3"/>
  <c r="E24" i="3" s="1"/>
  <c r="D12" i="3"/>
  <c r="D24" i="3" s="1"/>
  <c r="C12" i="3"/>
  <c r="S11" i="3"/>
  <c r="R11" i="3"/>
  <c r="R17" i="3" s="1"/>
  <c r="Q11" i="3"/>
  <c r="Q17" i="3" s="1"/>
  <c r="P11" i="3"/>
  <c r="P17" i="3" s="1"/>
  <c r="O11" i="3"/>
  <c r="O23" i="3" s="1"/>
  <c r="N11" i="3"/>
  <c r="N23" i="3" s="1"/>
  <c r="M11" i="3"/>
  <c r="M41" i="3" s="1"/>
  <c r="L11" i="3"/>
  <c r="L41" i="3" s="1"/>
  <c r="K11" i="3"/>
  <c r="K29" i="3" s="1"/>
  <c r="J11" i="3"/>
  <c r="J17" i="3" s="1"/>
  <c r="I11" i="3"/>
  <c r="I29" i="3" s="1"/>
  <c r="H11" i="3"/>
  <c r="H17" i="3" s="1"/>
  <c r="G11" i="3"/>
  <c r="G23" i="3" s="1"/>
  <c r="F11" i="3"/>
  <c r="F23" i="3" s="1"/>
  <c r="E11" i="3"/>
  <c r="E23" i="3" s="1"/>
  <c r="D11" i="3"/>
  <c r="D23" i="3" s="1"/>
  <c r="C11" i="3"/>
  <c r="S10" i="3"/>
  <c r="R10" i="3"/>
  <c r="R16" i="3" s="1"/>
  <c r="Q10" i="3"/>
  <c r="Q16" i="3" s="1"/>
  <c r="P10" i="3"/>
  <c r="P16" i="3" s="1"/>
  <c r="O10" i="3"/>
  <c r="O22" i="3" s="1"/>
  <c r="N10" i="3"/>
  <c r="N40" i="3" s="1"/>
  <c r="M10" i="3"/>
  <c r="M40" i="3" s="1"/>
  <c r="L10" i="3"/>
  <c r="L34" i="3" s="1"/>
  <c r="K10" i="3"/>
  <c r="K16" i="3" s="1"/>
  <c r="J10" i="3"/>
  <c r="J28" i="3" s="1"/>
  <c r="I10" i="3"/>
  <c r="I16" i="3" s="1"/>
  <c r="H10" i="3"/>
  <c r="H16" i="3" s="1"/>
  <c r="G10" i="3"/>
  <c r="G22" i="3" s="1"/>
  <c r="F10" i="3"/>
  <c r="F22" i="3" s="1"/>
  <c r="E10" i="3"/>
  <c r="E22" i="3" s="1"/>
  <c r="D10" i="3"/>
  <c r="D22" i="3" s="1"/>
  <c r="C10" i="3"/>
  <c r="S9" i="3"/>
  <c r="R9" i="3"/>
  <c r="R15" i="3" s="1"/>
  <c r="Q9" i="3"/>
  <c r="Q15" i="3" s="1"/>
  <c r="P9" i="3"/>
  <c r="P15" i="3" s="1"/>
  <c r="O9" i="3"/>
  <c r="O21" i="3" s="1"/>
  <c r="N9" i="3"/>
  <c r="N39" i="3" s="1"/>
  <c r="M9" i="3"/>
  <c r="M33" i="3" s="1"/>
  <c r="L9" i="3"/>
  <c r="L21" i="3" s="1"/>
  <c r="K9" i="3"/>
  <c r="K27" i="3" s="1"/>
  <c r="J9" i="3"/>
  <c r="J15" i="3" s="1"/>
  <c r="I9" i="3"/>
  <c r="I15" i="3" s="1"/>
  <c r="H9" i="3"/>
  <c r="H27" i="3" s="1"/>
  <c r="G9" i="3"/>
  <c r="G21" i="3" s="1"/>
  <c r="F9" i="3"/>
  <c r="F21" i="3" s="1"/>
  <c r="E9" i="3"/>
  <c r="E21" i="3" s="1"/>
  <c r="D9" i="3"/>
  <c r="D21" i="3" s="1"/>
  <c r="C9" i="3"/>
  <c r="C8" i="3"/>
  <c r="W8" i="3" s="1"/>
  <c r="H21" i="4" l="1"/>
  <c r="U13" i="3"/>
  <c r="W13" i="3" s="1"/>
  <c r="V13" i="3"/>
  <c r="V11" i="3"/>
  <c r="U11" i="3"/>
  <c r="U12" i="3"/>
  <c r="W12" i="3" s="1"/>
  <c r="V12" i="3"/>
  <c r="U20" i="3"/>
  <c r="V20" i="3"/>
  <c r="U32" i="3"/>
  <c r="V32" i="3"/>
  <c r="U14" i="3"/>
  <c r="W14" i="3" s="1"/>
  <c r="V14" i="3"/>
  <c r="U38" i="3"/>
  <c r="W38" i="3" s="1"/>
  <c r="V38" i="3"/>
  <c r="V39" i="3"/>
  <c r="V24" i="3"/>
  <c r="U24" i="3"/>
  <c r="W24" i="3" s="1"/>
  <c r="V9" i="3"/>
  <c r="U9" i="3"/>
  <c r="W9" i="3" s="1"/>
  <c r="V25" i="3"/>
  <c r="U25" i="3"/>
  <c r="V10" i="3"/>
  <c r="U10" i="3"/>
  <c r="V26" i="3"/>
  <c r="U26" i="3"/>
  <c r="W26" i="3" s="1"/>
  <c r="W25" i="3"/>
  <c r="W10" i="3"/>
  <c r="W11" i="3"/>
  <c r="W20" i="3"/>
  <c r="W32" i="3"/>
  <c r="N22" i="3"/>
  <c r="V22" i="3" s="1"/>
  <c r="J18" i="3"/>
  <c r="H30" i="3"/>
  <c r="N34" i="3"/>
  <c r="M21" i="3"/>
  <c r="V21" i="3" s="1"/>
  <c r="J30" i="3"/>
  <c r="L33" i="3"/>
  <c r="L42" i="3"/>
  <c r="J16" i="3"/>
  <c r="N21" i="3"/>
  <c r="U21" i="3" s="1"/>
  <c r="L23" i="3"/>
  <c r="J29" i="3"/>
  <c r="U29" i="3" s="1"/>
  <c r="W29" i="3" s="1"/>
  <c r="N33" i="3"/>
  <c r="S16" i="3"/>
  <c r="H19" i="3"/>
  <c r="M39" i="3"/>
  <c r="S15" i="3"/>
  <c r="K28" i="3"/>
  <c r="H15" i="3"/>
  <c r="I17" i="3"/>
  <c r="L40" i="3"/>
  <c r="S19" i="3"/>
  <c r="K15" i="3"/>
  <c r="L22" i="3"/>
  <c r="L35" i="3"/>
  <c r="H39" i="3"/>
  <c r="O40" i="3"/>
  <c r="N41" i="3"/>
  <c r="V41" i="3" s="1"/>
  <c r="M42" i="3"/>
  <c r="L43" i="3"/>
  <c r="I18" i="3"/>
  <c r="O39" i="3"/>
  <c r="O33" i="3"/>
  <c r="U33" i="3" s="1"/>
  <c r="L36" i="3"/>
  <c r="K18" i="3"/>
  <c r="S18" i="3"/>
  <c r="J19" i="3"/>
  <c r="M23" i="3"/>
  <c r="K31" i="3"/>
  <c r="V31" i="3" s="1"/>
  <c r="O34" i="3"/>
  <c r="V34" i="3" s="1"/>
  <c r="N35" i="3"/>
  <c r="M36" i="3"/>
  <c r="L37" i="3"/>
  <c r="I39" i="3"/>
  <c r="H40" i="3"/>
  <c r="O41" i="3"/>
  <c r="N42" i="3"/>
  <c r="M43" i="3"/>
  <c r="K17" i="3"/>
  <c r="J31" i="3"/>
  <c r="M35" i="3"/>
  <c r="K19" i="3"/>
  <c r="I27" i="3"/>
  <c r="H28" i="3"/>
  <c r="O35" i="3"/>
  <c r="V35" i="3" s="1"/>
  <c r="N36" i="3"/>
  <c r="M37" i="3"/>
  <c r="J39" i="3"/>
  <c r="I40" i="3"/>
  <c r="H41" i="3"/>
  <c r="O42" i="3"/>
  <c r="N43" i="3"/>
  <c r="J27" i="3"/>
  <c r="V27" i="3" s="1"/>
  <c r="I28" i="3"/>
  <c r="H29" i="3"/>
  <c r="O36" i="3"/>
  <c r="N37" i="3"/>
  <c r="K39" i="3"/>
  <c r="U39" i="3" s="1"/>
  <c r="J40" i="3"/>
  <c r="I41" i="3"/>
  <c r="H42" i="3"/>
  <c r="O43" i="3"/>
  <c r="V43" i="3" s="1"/>
  <c r="S17" i="3"/>
  <c r="I31" i="3"/>
  <c r="M34" i="3"/>
  <c r="I19" i="3"/>
  <c r="M22" i="3"/>
  <c r="K30" i="3"/>
  <c r="O37" i="3"/>
  <c r="V37" i="3" s="1"/>
  <c r="L39" i="3"/>
  <c r="K40" i="3"/>
  <c r="J41" i="3"/>
  <c r="I42" i="3"/>
  <c r="H43" i="3"/>
  <c r="K41" i="3"/>
  <c r="U41" i="3" s="1"/>
  <c r="W41" i="3" l="1"/>
  <c r="V19" i="3"/>
  <c r="U19" i="3"/>
  <c r="W19" i="3" s="1"/>
  <c r="U16" i="3"/>
  <c r="W16" i="3" s="1"/>
  <c r="V16" i="3"/>
  <c r="U31" i="3"/>
  <c r="W31" i="3" s="1"/>
  <c r="V18" i="3"/>
  <c r="U18" i="3"/>
  <c r="U43" i="3"/>
  <c r="V33" i="3"/>
  <c r="V40" i="3"/>
  <c r="U27" i="3"/>
  <c r="W27" i="3" s="1"/>
  <c r="U34" i="3"/>
  <c r="V42" i="3"/>
  <c r="W39" i="3"/>
  <c r="W28" i="3"/>
  <c r="W21" i="3"/>
  <c r="U40" i="3"/>
  <c r="W40" i="3" s="1"/>
  <c r="U17" i="3"/>
  <c r="W17" i="3" s="1"/>
  <c r="V17" i="3"/>
  <c r="W33" i="3"/>
  <c r="U15" i="3"/>
  <c r="W15" i="3" s="1"/>
  <c r="V15" i="3"/>
  <c r="U35" i="3"/>
  <c r="W35" i="3" s="1"/>
  <c r="V29" i="3"/>
  <c r="V36" i="3"/>
  <c r="V23" i="3"/>
  <c r="V30" i="3"/>
  <c r="V28" i="3"/>
  <c r="W43" i="3"/>
  <c r="W34" i="3"/>
  <c r="U36" i="3"/>
  <c r="W36" i="3" s="1"/>
  <c r="U23" i="3"/>
  <c r="W23" i="3" s="1"/>
  <c r="U30" i="3"/>
  <c r="W30" i="3" s="1"/>
  <c r="U28" i="3"/>
  <c r="U42" i="3"/>
  <c r="W42" i="3" s="1"/>
  <c r="W37" i="3"/>
  <c r="U37" i="3"/>
  <c r="U22" i="3"/>
  <c r="W22" i="3" s="1"/>
  <c r="W18" i="3"/>
</calcChain>
</file>

<file path=xl/sharedStrings.xml><?xml version="1.0" encoding="utf-8"?>
<sst xmlns="http://schemas.openxmlformats.org/spreadsheetml/2006/main" count="225" uniqueCount="71">
  <si>
    <t>last</t>
  </si>
  <si>
    <t>current</t>
  </si>
  <si>
    <t>mode</t>
  </si>
  <si>
    <t>X</t>
  </si>
  <si>
    <t>H</t>
  </si>
  <si>
    <t>L</t>
  </si>
  <si>
    <t>R</t>
  </si>
  <si>
    <t>F</t>
  </si>
  <si>
    <t>C</t>
  </si>
  <si>
    <t>I4</t>
  </si>
  <si>
    <t>I3</t>
  </si>
  <si>
    <t>I2</t>
  </si>
  <si>
    <t>I1</t>
  </si>
  <si>
    <t>I0</t>
  </si>
  <si>
    <t>I3,I2</t>
  </si>
  <si>
    <t>I1,I0</t>
  </si>
  <si>
    <t>};</t>
  </si>
  <si>
    <t>static const uint16_t data[] = {</t>
  </si>
  <si>
    <t>MATCH_COUNTER_BITS</t>
  </si>
  <si>
    <t>MAX_TRIGGER_STEPS</t>
  </si>
  <si>
    <t>LogicAnalyser</t>
  </si>
  <si>
    <t>MAX_TRIGGER_STEPS/2
CountMatcherPair
MATCH_COUNTER_BITS/4</t>
  </si>
  <si>
    <t>1
CountMatches
(MAX_TRIGGER_STEPS/2) * (MATCH_COUNTER_BITS/4)</t>
  </si>
  <si>
    <t>SAMPLE_WIDTH</t>
  </si>
  <si>
    <t>Combiner</t>
  </si>
  <si>
    <t>Countmatcher</t>
  </si>
  <si>
    <t>StepFlags</t>
  </si>
  <si>
    <t>NUM_TRIGGER_FLAGS</t>
  </si>
  <si>
    <t>NUM_TRIGGER_FLAGS
StepFlags
MAX_TRIGGER_STEPS/16</t>
  </si>
  <si>
    <t>MAX_TRIGGER_CONDITIONS</t>
  </si>
  <si>
    <t>1
TriggerMatches
(MAX_TRIGGER_STEPS*MAX_TRIGGER_CONDITIONS/2 * SAMPLE_WIDTH/2) +
(MAX_TRIGGER_STEPS*MAX_TRIGGER_CONDITIONS/4)</t>
  </si>
  <si>
    <t>1
TriggerBlock
1*(MAX_TRIGGER_STEPS*MAX_TRIGGER_CONDITIONS/2 * SAMPLE_WIDTH/2) + 1*((MAX_TRIGGER_STEPS*MAX_TRIGGER_CONDITIONS/4) +
    (MAX_TRIGGER_STEPS/2) * (MATCH_COUNTER_BITS/4)) +
NUM_FLAGS*MAX_TRIGGER_STEPS/16</t>
  </si>
  <si>
    <t>MAX_TRIGGER_STEPS*MAX_TRIGGER_CONDITIONS/2 TriggerMatcher
SAMPLE_WIDTH/2</t>
  </si>
  <si>
    <t>1
Combiner
MAX_TRIGGER_STEPS*MAX_TRIGGER_CONDITIONS/4</t>
  </si>
  <si>
    <t>START_TRIGGER_LUTS</t>
  </si>
  <si>
    <t>START_TRIGGER_COMBINER_LUTS</t>
  </si>
  <si>
    <t>START_TRIGGER_COUNTS</t>
  </si>
  <si>
    <t>START_TRIGGER_FLAG_LUTS</t>
  </si>
  <si>
    <t>Config</t>
  </si>
  <si>
    <t>NUM_CONFIG_LUTS</t>
  </si>
  <si>
    <t>Name</t>
  </si>
  <si>
    <t>Value</t>
  </si>
  <si>
    <t>START_CONFIG_LUTS</t>
  </si>
  <si>
    <t>NUM_CONFIG_WORDS</t>
  </si>
  <si>
    <t>NUM_CONFIG_WORDS
ConfigData
1</t>
  </si>
  <si>
    <t>Total</t>
  </si>
  <si>
    <t>trigger[STEPS][COND]</t>
  </si>
  <si>
    <t>Release</t>
  </si>
  <si>
    <t>Number of sample inputs</t>
  </si>
  <si>
    <t>Description</t>
  </si>
  <si>
    <t>Maximum number of steps in complex trigger sequence</t>
  </si>
  <si>
    <t>Maximum number of conditions for each trigger step (either 2 or 4)</t>
  </si>
  <si>
    <t>Number of bits for counter for each trigger step</t>
  </si>
  <si>
    <t>Configuration readback</t>
  </si>
  <si>
    <t>Last step,</t>
  </si>
  <si>
    <t>Offset</t>
  </si>
  <si>
    <t>Size(LUTs)</t>
  </si>
  <si>
    <t>T1</t>
  </si>
  <si>
    <t>Op</t>
  </si>
  <si>
    <t>T0</t>
  </si>
  <si>
    <t>Result</t>
  </si>
  <si>
    <t>and</t>
  </si>
  <si>
    <t>or</t>
  </si>
  <si>
    <t>T0.C0</t>
  </si>
  <si>
    <t>T0.C1</t>
  </si>
  <si>
    <t>T1.C0</t>
  </si>
  <si>
    <t>T1.C1</t>
  </si>
  <si>
    <t>F1</t>
  </si>
  <si>
    <t>F0</t>
  </si>
  <si>
    <t>Test</t>
  </si>
  <si>
    <t>PatternMatch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</si>
</sst>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quotePrefix="1" applyFill="1" applyAlignment="1"/>
    <xf numFmtId="0" fontId="0" fillId="0" borderId="0" xfId="0" quotePrefix="1" applyAlignme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2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7" borderId="1" xfId="0" applyFill="1" applyBorder="1" applyAlignment="1">
      <alignment horizontal="left" vertical="center" wrapText="1" indent="1"/>
    </xf>
    <xf numFmtId="0" fontId="0" fillId="6" borderId="1" xfId="0" applyFill="1" applyBorder="1" applyAlignment="1">
      <alignment horizontal="left" vertical="center" wrapText="1" indent="1"/>
    </xf>
    <xf numFmtId="0" fontId="0" fillId="6" borderId="1" xfId="0" applyFill="1" applyBorder="1" applyAlignment="1">
      <alignment horizontal="left" vertical="center" indent="1"/>
    </xf>
    <xf numFmtId="0" fontId="0" fillId="7" borderId="1" xfId="0" applyFill="1" applyBorder="1" applyAlignment="1">
      <alignment horizontal="left" vertical="center" indent="1"/>
    </xf>
    <xf numFmtId="0" fontId="0" fillId="5" borderId="7" xfId="0" applyFill="1" applyBorder="1" applyAlignment="1">
      <alignment horizontal="left" vertical="center" wrapText="1" indent="1"/>
    </xf>
    <xf numFmtId="0" fontId="0" fillId="7" borderId="7" xfId="0" applyFill="1" applyBorder="1" applyAlignment="1">
      <alignment horizontal="left" vertical="center" wrapText="1" indent="1"/>
    </xf>
    <xf numFmtId="0" fontId="0" fillId="6" borderId="7" xfId="0" applyFill="1" applyBorder="1" applyAlignment="1">
      <alignment horizontal="left" vertical="center" wrapText="1" indent="1"/>
    </xf>
    <xf numFmtId="0" fontId="0" fillId="8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0" fillId="5" borderId="1" xfId="0" applyFill="1" applyBorder="1" applyAlignment="1">
      <alignment horizontal="left" vertical="center" wrapText="1" indent="1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9" borderId="1" xfId="0" applyFill="1" applyBorder="1" applyAlignment="1">
      <alignment horizontal="left" vertical="center" wrapText="1" indent="1"/>
    </xf>
    <xf numFmtId="0" fontId="0" fillId="9" borderId="0" xfId="0" applyFill="1" applyAlignment="1">
      <alignment vertical="center"/>
    </xf>
    <xf numFmtId="0" fontId="0" fillId="9" borderId="1" xfId="0" applyFill="1" applyBorder="1" applyAlignment="1">
      <alignment horizontal="left" vertical="center" indent="1"/>
    </xf>
    <xf numFmtId="0" fontId="0" fillId="7" borderId="0" xfId="0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9" borderId="0" xfId="0" applyFont="1" applyFill="1" applyAlignment="1">
      <alignment horizontal="left" vertical="center" inden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wrapText="1" indent="1"/>
    </xf>
    <xf numFmtId="0" fontId="0" fillId="5" borderId="2" xfId="0" applyFill="1" applyBorder="1" applyAlignment="1">
      <alignment horizontal="left" vertical="center" wrapText="1" indent="1"/>
    </xf>
    <xf numFmtId="0" fontId="0" fillId="5" borderId="6" xfId="0" applyFill="1" applyBorder="1" applyAlignment="1">
      <alignment horizontal="left" vertical="center" wrapText="1" indent="1"/>
    </xf>
    <xf numFmtId="0" fontId="0" fillId="8" borderId="0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 wrapText="1" indent="1"/>
    </xf>
    <xf numFmtId="0" fontId="0" fillId="7" borderId="6" xfId="0" applyFill="1" applyBorder="1" applyAlignment="1">
      <alignment horizontal="left" vertical="center" wrapText="1" indent="1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00B88-B6D4-46ED-8BFA-DBFF4B88843E}" name="Table1" displayName="Table1" ref="B1:E7" totalsRowShown="0">
  <autoFilter ref="B1:E7" xr:uid="{0DD3D7C4-8888-4AEF-9B38-C756BDB9843C}"/>
  <tableColumns count="4">
    <tableColumn id="1" xr3:uid="{D6668D92-D35A-429F-9637-DCFA486C1432}" name="Name" dataDxfId="3"/>
    <tableColumn id="2" xr3:uid="{6DA3F888-31ED-476B-8F89-18FBA3FAFECD}" name="Value" dataDxfId="2"/>
    <tableColumn id="3" xr3:uid="{A253B217-979F-4650-83A1-233E543FADCE}" name="Description" dataDxfId="1"/>
    <tableColumn id="5" xr3:uid="{67BD7C75-A811-4BC3-8738-7F4D1996FF7E}" name="T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6CBC-2DE2-49B7-9D4A-AEDF3E3034D1}">
  <dimension ref="A1:J35"/>
  <sheetViews>
    <sheetView tabSelected="1" topLeftCell="E4" zoomScaleNormal="100" workbookViewId="0">
      <selection activeCell="H13" sqref="H13"/>
    </sheetView>
  </sheetViews>
  <sheetFormatPr defaultRowHeight="14.25" x14ac:dyDescent="0.45"/>
  <cols>
    <col min="1" max="1" width="11.46484375" style="16" bestFit="1" customWidth="1"/>
    <col min="2" max="2" width="66.3984375" style="19" bestFit="1" customWidth="1"/>
    <col min="3" max="3" width="9.19921875" style="16" customWidth="1"/>
    <col min="4" max="4" width="64.265625" style="19" customWidth="1"/>
    <col min="5" max="5" width="10.33203125" style="16" customWidth="1"/>
    <col min="6" max="6" width="47.06640625" style="19" customWidth="1"/>
    <col min="7" max="7" width="1.9296875" style="15" customWidth="1"/>
    <col min="8" max="8" width="11.9296875" style="15" bestFit="1" customWidth="1"/>
    <col min="9" max="9" width="9.06640625" style="15"/>
    <col min="10" max="10" width="30.06640625" style="19" bestFit="1" customWidth="1"/>
    <col min="11" max="16384" width="9.06640625" style="15"/>
  </cols>
  <sheetData>
    <row r="1" spans="1:10" x14ac:dyDescent="0.45">
      <c r="A1" s="49" t="s">
        <v>47</v>
      </c>
      <c r="B1" s="30" t="s">
        <v>40</v>
      </c>
      <c r="C1" s="31" t="s">
        <v>41</v>
      </c>
      <c r="D1" s="19" t="s">
        <v>49</v>
      </c>
      <c r="E1" s="16" t="s">
        <v>69</v>
      </c>
    </row>
    <row r="2" spans="1:10" x14ac:dyDescent="0.45">
      <c r="A2" s="47">
        <v>4</v>
      </c>
      <c r="B2" s="15" t="s">
        <v>43</v>
      </c>
      <c r="C2" s="19">
        <v>0</v>
      </c>
      <c r="D2" s="19" t="s">
        <v>53</v>
      </c>
      <c r="E2" s="19">
        <v>4</v>
      </c>
    </row>
    <row r="3" spans="1:10" x14ac:dyDescent="0.45">
      <c r="A3" s="47">
        <v>16</v>
      </c>
      <c r="B3" s="15" t="s">
        <v>23</v>
      </c>
      <c r="C3" s="19">
        <v>2</v>
      </c>
      <c r="D3" s="19" t="s">
        <v>48</v>
      </c>
      <c r="E3" s="19">
        <v>2</v>
      </c>
    </row>
    <row r="4" spans="1:10" x14ac:dyDescent="0.45">
      <c r="A4" s="47">
        <v>16</v>
      </c>
      <c r="B4" s="15" t="s">
        <v>19</v>
      </c>
      <c r="C4" s="19">
        <v>4</v>
      </c>
      <c r="D4" s="19" t="s">
        <v>50</v>
      </c>
      <c r="E4" s="19">
        <v>4</v>
      </c>
    </row>
    <row r="5" spans="1:10" x14ac:dyDescent="0.45">
      <c r="A5" s="47">
        <v>2</v>
      </c>
      <c r="B5" s="15" t="s">
        <v>29</v>
      </c>
      <c r="C5" s="19">
        <v>2</v>
      </c>
      <c r="D5" s="19" t="s">
        <v>51</v>
      </c>
      <c r="E5" s="19">
        <v>2</v>
      </c>
    </row>
    <row r="6" spans="1:10" x14ac:dyDescent="0.45">
      <c r="A6" s="47">
        <v>16</v>
      </c>
      <c r="B6" s="15" t="s">
        <v>18</v>
      </c>
      <c r="C6" s="19">
        <v>16</v>
      </c>
      <c r="D6" s="19" t="s">
        <v>52</v>
      </c>
      <c r="E6" s="19">
        <v>16</v>
      </c>
    </row>
    <row r="7" spans="1:10" x14ac:dyDescent="0.45">
      <c r="A7" s="48">
        <v>2</v>
      </c>
      <c r="B7" s="15" t="s">
        <v>27</v>
      </c>
      <c r="C7" s="19">
        <v>2</v>
      </c>
      <c r="D7" s="19" t="s">
        <v>54</v>
      </c>
      <c r="E7" s="19">
        <v>2</v>
      </c>
    </row>
    <row r="8" spans="1:10" x14ac:dyDescent="0.45">
      <c r="H8" s="15" t="s">
        <v>55</v>
      </c>
      <c r="I8" s="15" t="s">
        <v>56</v>
      </c>
    </row>
    <row r="9" spans="1:10" ht="41.35" customHeight="1" x14ac:dyDescent="0.45">
      <c r="B9" s="58" t="s">
        <v>31</v>
      </c>
      <c r="E9" s="51">
        <f>NUM_CONFIG_WORDS*1</f>
        <v>0</v>
      </c>
      <c r="F9" s="32" t="s">
        <v>44</v>
      </c>
      <c r="G9" s="33"/>
      <c r="H9" s="39" t="s">
        <v>38</v>
      </c>
      <c r="I9" s="39">
        <f>E9</f>
        <v>0</v>
      </c>
      <c r="J9" s="43" t="s">
        <v>39</v>
      </c>
    </row>
    <row r="10" spans="1:10" x14ac:dyDescent="0.45">
      <c r="B10" s="58"/>
      <c r="E10" s="52"/>
      <c r="F10" s="29">
        <v>1</v>
      </c>
      <c r="G10" s="33"/>
      <c r="H10" s="39">
        <v>0</v>
      </c>
      <c r="I10" s="39"/>
      <c r="J10" s="43" t="s">
        <v>42</v>
      </c>
    </row>
    <row r="11" spans="1:10" x14ac:dyDescent="0.45">
      <c r="B11" s="58"/>
    </row>
    <row r="12" spans="1:10" ht="42.75" customHeight="1" x14ac:dyDescent="0.45">
      <c r="A12" s="53" t="s">
        <v>20</v>
      </c>
      <c r="B12" s="58"/>
      <c r="C12" s="54">
        <f>1*((MAX_TRIGGER_STEPS*MAX_TRIGGER_CONDITIONS/2 * SAMPLE_WIDTH/2) +(MAX_TRIGGER_STEPS*MAX_TRIGGER_CONDITIONS/4))</f>
        <v>6</v>
      </c>
      <c r="D12" s="55" t="s">
        <v>30</v>
      </c>
      <c r="E12" s="51">
        <f>MAX_TRIGGER_STEPS*(MAX_TRIGGER_CONDITIONS/2) * (SAMPLE_WIDTH/2)</f>
        <v>4</v>
      </c>
      <c r="F12" s="21" t="s">
        <v>32</v>
      </c>
      <c r="G12" s="34"/>
      <c r="H12" s="40" t="s">
        <v>70</v>
      </c>
      <c r="I12" s="40">
        <f>E12</f>
        <v>4</v>
      </c>
      <c r="J12" s="44" t="s">
        <v>46</v>
      </c>
    </row>
    <row r="13" spans="1:10" x14ac:dyDescent="0.45">
      <c r="A13" s="53"/>
      <c r="B13" s="58"/>
      <c r="C13" s="54"/>
      <c r="D13" s="56"/>
      <c r="E13" s="52"/>
      <c r="F13" s="22">
        <f>SAMPLE_WIDTH/2</f>
        <v>1</v>
      </c>
      <c r="G13" s="34"/>
      <c r="H13" s="40">
        <f>SUM($I$9:I10)</f>
        <v>0</v>
      </c>
      <c r="I13" s="40"/>
      <c r="J13" s="44" t="s">
        <v>34</v>
      </c>
    </row>
    <row r="14" spans="1:10" ht="42.75" x14ac:dyDescent="0.45">
      <c r="A14" s="53"/>
      <c r="B14" s="58"/>
      <c r="C14" s="54"/>
      <c r="D14" s="56"/>
      <c r="E14" s="51">
        <f>1*(MAX_TRIGGER_STEPS)</f>
        <v>4</v>
      </c>
      <c r="F14" s="20" t="s">
        <v>33</v>
      </c>
      <c r="G14" s="38"/>
      <c r="H14" s="41" t="s">
        <v>24</v>
      </c>
      <c r="I14" s="41">
        <f>E14</f>
        <v>4</v>
      </c>
      <c r="J14" s="45"/>
    </row>
    <row r="15" spans="1:10" x14ac:dyDescent="0.45">
      <c r="A15" s="53"/>
      <c r="B15" s="58"/>
      <c r="C15" s="54"/>
      <c r="D15" s="57"/>
      <c r="E15" s="52"/>
      <c r="F15" s="23">
        <f>MAX_TRIGGER_STEPS*MAX_TRIGGER_CONDITIONS/4</f>
        <v>2</v>
      </c>
      <c r="G15" s="38"/>
      <c r="H15" s="41">
        <f>SUM($I$9:I13)</f>
        <v>4</v>
      </c>
      <c r="I15" s="41"/>
      <c r="J15" s="45" t="s">
        <v>35</v>
      </c>
    </row>
    <row r="16" spans="1:10" x14ac:dyDescent="0.45">
      <c r="A16" s="53"/>
      <c r="B16" s="58"/>
      <c r="C16" s="54"/>
      <c r="D16" s="24">
        <f>(MAX_TRIGGER_STEPS*MAX_TRIGGER_CONDITIONS/2 * SAMPLE_WIDTH/2) +(MAX_TRIGGER_STEPS*MAX_TRIGGER_CONDITIONS/4)</f>
        <v>6</v>
      </c>
      <c r="E16" s="17">
        <f>SUM(E12:E14)</f>
        <v>8</v>
      </c>
      <c r="H16" s="30"/>
      <c r="I16" s="30"/>
    </row>
    <row r="17" spans="1:10" ht="42.75" x14ac:dyDescent="0.45">
      <c r="A17" s="53"/>
      <c r="B17" s="58"/>
      <c r="C17" s="54">
        <f>(MAX_TRIGGER_STEPS/2) * (MATCH_COUNTER_BITS/4)</f>
        <v>8</v>
      </c>
      <c r="D17" s="62" t="s">
        <v>22</v>
      </c>
      <c r="E17" s="60">
        <f>MATCH_COUNTER_BITS</f>
        <v>16</v>
      </c>
      <c r="F17" s="35" t="s">
        <v>21</v>
      </c>
      <c r="G17" s="36"/>
      <c r="H17" s="42" t="s">
        <v>25</v>
      </c>
      <c r="I17" s="42">
        <f>E17</f>
        <v>16</v>
      </c>
      <c r="J17" s="46"/>
    </row>
    <row r="18" spans="1:10" x14ac:dyDescent="0.45">
      <c r="A18" s="53"/>
      <c r="B18" s="58"/>
      <c r="C18" s="54"/>
      <c r="D18" s="63"/>
      <c r="E18" s="61"/>
      <c r="F18" s="37">
        <f>MATCH_COUNTER_BITS/4</f>
        <v>4</v>
      </c>
      <c r="G18" s="36"/>
      <c r="H18" s="42">
        <f>SUM($I$9:I16)</f>
        <v>8</v>
      </c>
      <c r="I18" s="42"/>
      <c r="J18" s="46" t="s">
        <v>36</v>
      </c>
    </row>
    <row r="19" spans="1:10" x14ac:dyDescent="0.45">
      <c r="A19" s="53"/>
      <c r="B19" s="58"/>
      <c r="C19" s="54"/>
      <c r="D19" s="25">
        <f>(MAX_TRIGGER_STEPS/2) * (MATCH_COUNTER_BITS/4)</f>
        <v>8</v>
      </c>
      <c r="E19" s="18">
        <f>SUM(E17)</f>
        <v>16</v>
      </c>
      <c r="H19" s="30"/>
      <c r="I19" s="30"/>
    </row>
    <row r="20" spans="1:10" ht="42.75" x14ac:dyDescent="0.45">
      <c r="A20" s="53"/>
      <c r="B20" s="58"/>
      <c r="E20" s="64">
        <f>NUM_TRIGGER_FLAGS*MAX(1,(MAX_TRIGGER_STEPS/16))</f>
        <v>2</v>
      </c>
      <c r="F20" s="26" t="s">
        <v>28</v>
      </c>
      <c r="G20" s="34"/>
      <c r="H20" s="40" t="s">
        <v>26</v>
      </c>
      <c r="I20" s="40">
        <f>E20</f>
        <v>2</v>
      </c>
      <c r="J20" s="44"/>
    </row>
    <row r="21" spans="1:10" x14ac:dyDescent="0.45">
      <c r="A21" s="53"/>
      <c r="B21" s="59"/>
      <c r="E21" s="64"/>
      <c r="F21" s="22">
        <f>MAX(1,(MAX_TRIGGER_STEPS/16))</f>
        <v>1</v>
      </c>
      <c r="G21" s="34"/>
      <c r="H21" s="40">
        <f>SUM($I$9:I18)</f>
        <v>24</v>
      </c>
      <c r="I21" s="40"/>
      <c r="J21" s="44" t="s">
        <v>37</v>
      </c>
    </row>
    <row r="22" spans="1:10" x14ac:dyDescent="0.45">
      <c r="A22" s="53"/>
      <c r="B22" s="27">
        <f>1*(MAX_TRIGGER_STEPS*MAX_TRIGGER_CONDITIONS/2 * SAMPLE_WIDTH/2) + 1*((MAX_TRIGGER_STEPS*MAX_TRIGGER_CONDITIONS/4) +    (MAX_TRIGGER_STEPS/2) * (MATCH_COUNTER_BITS/4)) + NUM_TRIGGER_FLAGS*MAX_TRIGGER_STEPS/16</f>
        <v>14.5</v>
      </c>
      <c r="C22" s="28">
        <f>SUM(C12:C21)</f>
        <v>14</v>
      </c>
      <c r="F22" s="16"/>
      <c r="H22" s="15" t="s">
        <v>45</v>
      </c>
      <c r="I22" s="30">
        <f>SUM(I9:I21)</f>
        <v>26</v>
      </c>
    </row>
    <row r="26" spans="1:10" x14ac:dyDescent="0.45">
      <c r="C26" s="16">
        <v>224</v>
      </c>
      <c r="D26" s="19">
        <f>C26+8</f>
        <v>232</v>
      </c>
    </row>
    <row r="27" spans="1:10" x14ac:dyDescent="0.45">
      <c r="C27" s="16">
        <f>C26+16</f>
        <v>240</v>
      </c>
    </row>
    <row r="28" spans="1:10" x14ac:dyDescent="0.45">
      <c r="C28" s="16">
        <f t="shared" ref="C28:C35" si="0">C27+16</f>
        <v>256</v>
      </c>
    </row>
    <row r="29" spans="1:10" x14ac:dyDescent="0.45">
      <c r="C29" s="16">
        <f t="shared" si="0"/>
        <v>272</v>
      </c>
    </row>
    <row r="30" spans="1:10" x14ac:dyDescent="0.45">
      <c r="C30" s="16">
        <f t="shared" si="0"/>
        <v>288</v>
      </c>
    </row>
    <row r="31" spans="1:10" x14ac:dyDescent="0.45">
      <c r="C31" s="16">
        <f t="shared" si="0"/>
        <v>304</v>
      </c>
    </row>
    <row r="32" spans="1:10" x14ac:dyDescent="0.45">
      <c r="C32" s="16">
        <f t="shared" si="0"/>
        <v>320</v>
      </c>
    </row>
    <row r="33" spans="3:3" x14ac:dyDescent="0.45">
      <c r="C33" s="16">
        <f t="shared" si="0"/>
        <v>336</v>
      </c>
    </row>
    <row r="34" spans="3:3" x14ac:dyDescent="0.45">
      <c r="C34" s="16">
        <f t="shared" si="0"/>
        <v>352</v>
      </c>
    </row>
    <row r="35" spans="3:3" x14ac:dyDescent="0.45">
      <c r="C35" s="16">
        <f t="shared" si="0"/>
        <v>368</v>
      </c>
    </row>
  </sheetData>
  <mergeCells count="11">
    <mergeCell ref="E9:E10"/>
    <mergeCell ref="A12:A22"/>
    <mergeCell ref="C12:C16"/>
    <mergeCell ref="C17:C19"/>
    <mergeCell ref="D12:D15"/>
    <mergeCell ref="B9:B21"/>
    <mergeCell ref="E12:E13"/>
    <mergeCell ref="E14:E15"/>
    <mergeCell ref="E17:E18"/>
    <mergeCell ref="D17:D18"/>
    <mergeCell ref="E20:E2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9BFC-C2E4-437E-9E48-4DBA89B84118}">
  <dimension ref="A1:W44"/>
  <sheetViews>
    <sheetView workbookViewId="0">
      <selection sqref="A1:XFD1048576"/>
    </sheetView>
  </sheetViews>
  <sheetFormatPr defaultRowHeight="14.25" x14ac:dyDescent="0.45"/>
  <cols>
    <col min="1" max="1" width="7.3984375" customWidth="1"/>
    <col min="2" max="2" width="8.796875" customWidth="1"/>
    <col min="3" max="3" width="4.265625" customWidth="1"/>
    <col min="4" max="20" width="3.796875" customWidth="1"/>
    <col min="21" max="21" width="17.73046875" style="13" customWidth="1"/>
    <col min="22" max="22" width="5.265625" style="13" customWidth="1"/>
    <col min="23" max="23" width="27.3984375" customWidth="1"/>
  </cols>
  <sheetData>
    <row r="1" spans="1:23" x14ac:dyDescent="0.45">
      <c r="A1" s="2"/>
      <c r="B1" s="2"/>
      <c r="C1" s="2"/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/>
      <c r="U1" s="11"/>
      <c r="V1" s="11"/>
    </row>
    <row r="2" spans="1:23" x14ac:dyDescent="0.45">
      <c r="A2" s="1"/>
      <c r="B2" s="2" t="s">
        <v>2</v>
      </c>
      <c r="C2" s="2" t="s">
        <v>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/>
      <c r="U2" s="12"/>
      <c r="V2" s="12"/>
    </row>
    <row r="3" spans="1:23" x14ac:dyDescent="0.45">
      <c r="A3" s="1"/>
      <c r="B3" s="2" t="s">
        <v>0</v>
      </c>
      <c r="C3" s="2" t="s">
        <v>10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/>
      <c r="U3" s="12"/>
      <c r="V3" s="12"/>
    </row>
    <row r="4" spans="1:23" x14ac:dyDescent="0.45">
      <c r="A4" s="1"/>
      <c r="B4" s="2" t="s">
        <v>1</v>
      </c>
      <c r="C4" s="2" t="s">
        <v>11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/>
      <c r="U4" s="12"/>
      <c r="V4" s="12"/>
    </row>
    <row r="5" spans="1:23" x14ac:dyDescent="0.45">
      <c r="A5" s="1"/>
      <c r="B5" s="2" t="s">
        <v>0</v>
      </c>
      <c r="C5" s="2" t="s">
        <v>12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1</v>
      </c>
      <c r="K5" s="5">
        <v>1</v>
      </c>
      <c r="L5" s="5">
        <v>0</v>
      </c>
      <c r="M5" s="5">
        <v>0</v>
      </c>
      <c r="N5" s="5">
        <v>1</v>
      </c>
      <c r="O5" s="5">
        <v>1</v>
      </c>
      <c r="P5" s="5">
        <v>0</v>
      </c>
      <c r="Q5" s="5">
        <v>0</v>
      </c>
      <c r="R5" s="5">
        <v>1</v>
      </c>
      <c r="S5" s="5">
        <v>1</v>
      </c>
      <c r="T5" s="5"/>
      <c r="U5" s="12"/>
      <c r="V5" s="12"/>
    </row>
    <row r="6" spans="1:23" x14ac:dyDescent="0.45">
      <c r="A6" s="1"/>
      <c r="B6" s="2" t="s">
        <v>1</v>
      </c>
      <c r="C6" s="2" t="s">
        <v>13</v>
      </c>
      <c r="D6" s="5">
        <v>0</v>
      </c>
      <c r="E6" s="5">
        <v>1</v>
      </c>
      <c r="F6" s="5">
        <v>0</v>
      </c>
      <c r="G6" s="5">
        <v>1</v>
      </c>
      <c r="H6" s="5">
        <v>0</v>
      </c>
      <c r="I6" s="5">
        <v>1</v>
      </c>
      <c r="J6" s="5">
        <v>0</v>
      </c>
      <c r="K6" s="5">
        <v>1</v>
      </c>
      <c r="L6" s="5">
        <v>0</v>
      </c>
      <c r="M6" s="5">
        <v>1</v>
      </c>
      <c r="N6" s="5">
        <v>0</v>
      </c>
      <c r="O6" s="5">
        <v>1</v>
      </c>
      <c r="P6" s="5">
        <v>0</v>
      </c>
      <c r="Q6" s="5">
        <v>1</v>
      </c>
      <c r="R6" s="5">
        <v>0</v>
      </c>
      <c r="S6" s="5">
        <v>1</v>
      </c>
      <c r="T6" s="5"/>
      <c r="U6" s="12"/>
      <c r="V6" s="12"/>
    </row>
    <row r="7" spans="1:23" x14ac:dyDescent="0.45">
      <c r="A7" s="3" t="s">
        <v>14</v>
      </c>
      <c r="B7" s="2" t="s">
        <v>15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W7" s="9" t="s">
        <v>17</v>
      </c>
    </row>
    <row r="8" spans="1:23" x14ac:dyDescent="0.45">
      <c r="A8" s="7" t="s">
        <v>3</v>
      </c>
      <c r="B8" s="7" t="s">
        <v>3</v>
      </c>
      <c r="C8" s="7" t="str">
        <f t="shared" ref="C8:C43" si="0">A8&amp;B8</f>
        <v>XX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/>
      <c r="U8" s="14" t="str">
        <f>$S8&amp;$R8&amp;$Q8&amp;$P8&amp;$O8&amp;$N8&amp;$M8&amp;$L8&amp;$K8&amp;$J8&amp;$I8&amp;$H8&amp;$G8&amp;$F8&amp;$E8&amp;$D8</f>
        <v>1111111111111111</v>
      </c>
      <c r="V8" s="14" t="str">
        <f>BIN2HEX($S8&amp;$R8&amp;$Q8&amp;$P8&amp;$O8&amp;$N8&amp;$M8&amp;$L8,2)&amp;BIN2HEX($K8&amp;$J8&amp;$I8&amp;$H8&amp;$G8&amp;$F8&amp;$E8&amp;$D8,2)</f>
        <v>FFFF</v>
      </c>
      <c r="W8" t="str">
        <f>"0b"&amp;U8&amp;",  // "&amp;C8</f>
        <v>0b1111111111111111,  // XX</v>
      </c>
    </row>
    <row r="9" spans="1:23" x14ac:dyDescent="0.45">
      <c r="A9" s="7" t="s">
        <v>3</v>
      </c>
      <c r="B9" s="7" t="s">
        <v>4</v>
      </c>
      <c r="C9" s="7" t="str">
        <f t="shared" si="0"/>
        <v>XH</v>
      </c>
      <c r="D9" s="7">
        <f t="shared" ref="D9:S9" si="1">D$6</f>
        <v>0</v>
      </c>
      <c r="E9" s="7">
        <f t="shared" si="1"/>
        <v>1</v>
      </c>
      <c r="F9" s="7">
        <f t="shared" si="1"/>
        <v>0</v>
      </c>
      <c r="G9" s="7">
        <f t="shared" si="1"/>
        <v>1</v>
      </c>
      <c r="H9" s="7">
        <f t="shared" si="1"/>
        <v>0</v>
      </c>
      <c r="I9" s="7">
        <f t="shared" si="1"/>
        <v>1</v>
      </c>
      <c r="J9" s="7">
        <f t="shared" si="1"/>
        <v>0</v>
      </c>
      <c r="K9" s="7">
        <f t="shared" si="1"/>
        <v>1</v>
      </c>
      <c r="L9" s="7">
        <f t="shared" si="1"/>
        <v>0</v>
      </c>
      <c r="M9" s="7">
        <f t="shared" si="1"/>
        <v>1</v>
      </c>
      <c r="N9" s="7">
        <f t="shared" si="1"/>
        <v>0</v>
      </c>
      <c r="O9" s="7">
        <f t="shared" si="1"/>
        <v>1</v>
      </c>
      <c r="P9" s="7">
        <f t="shared" si="1"/>
        <v>0</v>
      </c>
      <c r="Q9" s="7">
        <f t="shared" si="1"/>
        <v>1</v>
      </c>
      <c r="R9" s="7">
        <f t="shared" si="1"/>
        <v>0</v>
      </c>
      <c r="S9" s="7">
        <f t="shared" si="1"/>
        <v>1</v>
      </c>
      <c r="T9" s="7"/>
      <c r="U9" s="14" t="str">
        <f t="shared" ref="U9:U43" si="2">$S9&amp;$R9&amp;$Q9&amp;$P9&amp;$O9&amp;$N9&amp;$M9&amp;$L9&amp;$K9&amp;$J9&amp;$I9&amp;$H9&amp;$G9&amp;$F9&amp;$E9&amp;$D9</f>
        <v>1010101010101010</v>
      </c>
      <c r="V9" s="14" t="str">
        <f t="shared" ref="V9:V43" si="3">BIN2HEX($S9&amp;$R9&amp;$Q9&amp;$P9&amp;$O9&amp;$N9&amp;$M9&amp;$L9,2)&amp;BIN2HEX($K9&amp;$J9&amp;$I9&amp;$H9&amp;$G9&amp;$F9&amp;$E9&amp;$D9,2)</f>
        <v>AAAA</v>
      </c>
      <c r="W9" t="str">
        <f t="shared" ref="W9:W43" si="4">"0b"&amp;U9&amp;",  // "&amp;C9</f>
        <v>0b1010101010101010,  // XH</v>
      </c>
    </row>
    <row r="10" spans="1:23" x14ac:dyDescent="0.45">
      <c r="A10" s="7" t="s">
        <v>3</v>
      </c>
      <c r="B10" s="7" t="s">
        <v>5</v>
      </c>
      <c r="C10" s="7" t="str">
        <f t="shared" si="0"/>
        <v>XL</v>
      </c>
      <c r="D10" s="7">
        <f t="shared" ref="D10:S10" si="5">1-D$6</f>
        <v>1</v>
      </c>
      <c r="E10" s="7">
        <f t="shared" si="5"/>
        <v>0</v>
      </c>
      <c r="F10" s="7">
        <f t="shared" si="5"/>
        <v>1</v>
      </c>
      <c r="G10" s="7">
        <f t="shared" si="5"/>
        <v>0</v>
      </c>
      <c r="H10" s="7">
        <f t="shared" si="5"/>
        <v>1</v>
      </c>
      <c r="I10" s="7">
        <f t="shared" si="5"/>
        <v>0</v>
      </c>
      <c r="J10" s="7">
        <f t="shared" si="5"/>
        <v>1</v>
      </c>
      <c r="K10" s="7">
        <f t="shared" si="5"/>
        <v>0</v>
      </c>
      <c r="L10" s="7">
        <f t="shared" si="5"/>
        <v>1</v>
      </c>
      <c r="M10" s="7">
        <f t="shared" si="5"/>
        <v>0</v>
      </c>
      <c r="N10" s="7">
        <f t="shared" si="5"/>
        <v>1</v>
      </c>
      <c r="O10" s="7">
        <f t="shared" si="5"/>
        <v>0</v>
      </c>
      <c r="P10" s="7">
        <f t="shared" si="5"/>
        <v>1</v>
      </c>
      <c r="Q10" s="7">
        <f t="shared" si="5"/>
        <v>0</v>
      </c>
      <c r="R10" s="7">
        <f t="shared" si="5"/>
        <v>1</v>
      </c>
      <c r="S10" s="7">
        <f t="shared" si="5"/>
        <v>0</v>
      </c>
      <c r="T10" s="7"/>
      <c r="U10" s="14" t="str">
        <f t="shared" si="2"/>
        <v>0101010101010101</v>
      </c>
      <c r="V10" s="14" t="str">
        <f t="shared" si="3"/>
        <v>5555</v>
      </c>
      <c r="W10" t="str">
        <f t="shared" si="4"/>
        <v>0b0101010101010101,  // XL</v>
      </c>
    </row>
    <row r="11" spans="1:23" x14ac:dyDescent="0.45">
      <c r="A11" s="7" t="s">
        <v>3</v>
      </c>
      <c r="B11" s="7" t="s">
        <v>6</v>
      </c>
      <c r="C11" s="7" t="str">
        <f t="shared" si="0"/>
        <v>XR</v>
      </c>
      <c r="D11" s="7">
        <f t="shared" ref="D11:S11" si="6">IF(AND(D$5=0,D$6=1),1,0)</f>
        <v>0</v>
      </c>
      <c r="E11" s="7">
        <f t="shared" si="6"/>
        <v>1</v>
      </c>
      <c r="F11" s="7">
        <f t="shared" si="6"/>
        <v>0</v>
      </c>
      <c r="G11" s="7">
        <f t="shared" si="6"/>
        <v>0</v>
      </c>
      <c r="H11" s="7">
        <f t="shared" si="6"/>
        <v>0</v>
      </c>
      <c r="I11" s="7">
        <f t="shared" si="6"/>
        <v>1</v>
      </c>
      <c r="J11" s="7">
        <f t="shared" si="6"/>
        <v>0</v>
      </c>
      <c r="K11" s="7">
        <f t="shared" si="6"/>
        <v>0</v>
      </c>
      <c r="L11" s="7">
        <f t="shared" si="6"/>
        <v>0</v>
      </c>
      <c r="M11" s="7">
        <f t="shared" si="6"/>
        <v>1</v>
      </c>
      <c r="N11" s="7">
        <f t="shared" si="6"/>
        <v>0</v>
      </c>
      <c r="O11" s="7">
        <f t="shared" si="6"/>
        <v>0</v>
      </c>
      <c r="P11" s="7">
        <f t="shared" si="6"/>
        <v>0</v>
      </c>
      <c r="Q11" s="7">
        <f t="shared" si="6"/>
        <v>1</v>
      </c>
      <c r="R11" s="7">
        <f t="shared" si="6"/>
        <v>0</v>
      </c>
      <c r="S11" s="7">
        <f t="shared" si="6"/>
        <v>0</v>
      </c>
      <c r="T11" s="7"/>
      <c r="U11" s="14" t="str">
        <f t="shared" si="2"/>
        <v>0010001000100010</v>
      </c>
      <c r="V11" s="14" t="str">
        <f t="shared" si="3"/>
        <v>2222</v>
      </c>
      <c r="W11" t="str">
        <f t="shared" si="4"/>
        <v>0b0010001000100010,  // XR</v>
      </c>
    </row>
    <row r="12" spans="1:23" x14ac:dyDescent="0.45">
      <c r="A12" s="7" t="s">
        <v>3</v>
      </c>
      <c r="B12" s="7" t="s">
        <v>7</v>
      </c>
      <c r="C12" s="7" t="str">
        <f t="shared" si="0"/>
        <v>XF</v>
      </c>
      <c r="D12" s="7">
        <f t="shared" ref="D12:S12" si="7">IF(AND(D$5=1,D$6=0),1,0)</f>
        <v>0</v>
      </c>
      <c r="E12" s="7">
        <f t="shared" si="7"/>
        <v>0</v>
      </c>
      <c r="F12" s="7">
        <f t="shared" si="7"/>
        <v>1</v>
      </c>
      <c r="G12" s="7">
        <f t="shared" si="7"/>
        <v>0</v>
      </c>
      <c r="H12" s="7">
        <f t="shared" si="7"/>
        <v>0</v>
      </c>
      <c r="I12" s="7">
        <f t="shared" si="7"/>
        <v>0</v>
      </c>
      <c r="J12" s="7">
        <f t="shared" si="7"/>
        <v>1</v>
      </c>
      <c r="K12" s="7">
        <f t="shared" si="7"/>
        <v>0</v>
      </c>
      <c r="L12" s="7">
        <f t="shared" si="7"/>
        <v>0</v>
      </c>
      <c r="M12" s="7">
        <f t="shared" si="7"/>
        <v>0</v>
      </c>
      <c r="N12" s="7">
        <f t="shared" si="7"/>
        <v>1</v>
      </c>
      <c r="O12" s="7">
        <f t="shared" si="7"/>
        <v>0</v>
      </c>
      <c r="P12" s="7">
        <f t="shared" si="7"/>
        <v>0</v>
      </c>
      <c r="Q12" s="7">
        <f t="shared" si="7"/>
        <v>0</v>
      </c>
      <c r="R12" s="7">
        <f t="shared" si="7"/>
        <v>1</v>
      </c>
      <c r="S12" s="7">
        <f t="shared" si="7"/>
        <v>0</v>
      </c>
      <c r="T12" s="7"/>
      <c r="U12" s="14" t="str">
        <f t="shared" si="2"/>
        <v>0100010001000100</v>
      </c>
      <c r="V12" s="14" t="str">
        <f t="shared" si="3"/>
        <v>4444</v>
      </c>
      <c r="W12" t="str">
        <f t="shared" si="4"/>
        <v>0b0100010001000100,  // XF</v>
      </c>
    </row>
    <row r="13" spans="1:23" x14ac:dyDescent="0.45">
      <c r="A13" s="7" t="s">
        <v>3</v>
      </c>
      <c r="B13" s="7" t="s">
        <v>8</v>
      </c>
      <c r="C13" s="7" t="str">
        <f t="shared" si="0"/>
        <v>XC</v>
      </c>
      <c r="D13" s="7">
        <f t="shared" ref="D13:S13" si="8">IF(D$5&lt;&gt;D$6,1,0)</f>
        <v>0</v>
      </c>
      <c r="E13" s="7">
        <f t="shared" si="8"/>
        <v>1</v>
      </c>
      <c r="F13" s="7">
        <f t="shared" si="8"/>
        <v>1</v>
      </c>
      <c r="G13" s="7">
        <f t="shared" si="8"/>
        <v>0</v>
      </c>
      <c r="H13" s="7">
        <f t="shared" si="8"/>
        <v>0</v>
      </c>
      <c r="I13" s="7">
        <f t="shared" si="8"/>
        <v>1</v>
      </c>
      <c r="J13" s="7">
        <f t="shared" si="8"/>
        <v>1</v>
      </c>
      <c r="K13" s="7">
        <f t="shared" si="8"/>
        <v>0</v>
      </c>
      <c r="L13" s="7">
        <f t="shared" si="8"/>
        <v>0</v>
      </c>
      <c r="M13" s="7">
        <f t="shared" si="8"/>
        <v>1</v>
      </c>
      <c r="N13" s="7">
        <f t="shared" si="8"/>
        <v>1</v>
      </c>
      <c r="O13" s="7">
        <f t="shared" si="8"/>
        <v>0</v>
      </c>
      <c r="P13" s="7">
        <f t="shared" si="8"/>
        <v>0</v>
      </c>
      <c r="Q13" s="7">
        <f t="shared" si="8"/>
        <v>1</v>
      </c>
      <c r="R13" s="7">
        <f t="shared" si="8"/>
        <v>1</v>
      </c>
      <c r="S13" s="7">
        <f t="shared" si="8"/>
        <v>0</v>
      </c>
      <c r="T13" s="7"/>
      <c r="U13" s="14" t="str">
        <f t="shared" si="2"/>
        <v>0110011001100110</v>
      </c>
      <c r="V13" s="14" t="str">
        <f t="shared" si="3"/>
        <v>6666</v>
      </c>
      <c r="W13" t="str">
        <f t="shared" si="4"/>
        <v>0b0110011001100110,  // XC</v>
      </c>
    </row>
    <row r="14" spans="1:23" x14ac:dyDescent="0.45">
      <c r="A14" s="8" t="s">
        <v>4</v>
      </c>
      <c r="B14" s="8" t="s">
        <v>3</v>
      </c>
      <c r="C14" s="8" t="str">
        <f t="shared" si="0"/>
        <v>HX</v>
      </c>
      <c r="D14" s="8">
        <f>IF(D$4=1,D8,0)</f>
        <v>0</v>
      </c>
      <c r="E14" s="8">
        <f t="shared" ref="E14:S14" si="9">IF(E$4=1,E8,0)</f>
        <v>0</v>
      </c>
      <c r="F14" s="8">
        <f t="shared" si="9"/>
        <v>0</v>
      </c>
      <c r="G14" s="8">
        <f t="shared" si="9"/>
        <v>0</v>
      </c>
      <c r="H14" s="8">
        <f t="shared" si="9"/>
        <v>1</v>
      </c>
      <c r="I14" s="8">
        <f t="shared" si="9"/>
        <v>1</v>
      </c>
      <c r="J14" s="8">
        <f t="shared" si="9"/>
        <v>1</v>
      </c>
      <c r="K14" s="8">
        <f t="shared" si="9"/>
        <v>1</v>
      </c>
      <c r="L14" s="8">
        <f t="shared" si="9"/>
        <v>0</v>
      </c>
      <c r="M14" s="8">
        <f t="shared" si="9"/>
        <v>0</v>
      </c>
      <c r="N14" s="8">
        <f t="shared" si="9"/>
        <v>0</v>
      </c>
      <c r="O14" s="8">
        <f t="shared" si="9"/>
        <v>0</v>
      </c>
      <c r="P14" s="8">
        <f t="shared" si="9"/>
        <v>1</v>
      </c>
      <c r="Q14" s="8">
        <f t="shared" si="9"/>
        <v>1</v>
      </c>
      <c r="R14" s="8">
        <f t="shared" si="9"/>
        <v>1</v>
      </c>
      <c r="S14" s="8">
        <f t="shared" si="9"/>
        <v>1</v>
      </c>
      <c r="T14" s="8"/>
      <c r="U14" s="14" t="str">
        <f t="shared" si="2"/>
        <v>1111000011110000</v>
      </c>
      <c r="V14" s="14" t="str">
        <f t="shared" si="3"/>
        <v>F0F0</v>
      </c>
      <c r="W14" t="str">
        <f t="shared" si="4"/>
        <v>0b1111000011110000,  // HX</v>
      </c>
    </row>
    <row r="15" spans="1:23" x14ac:dyDescent="0.45">
      <c r="A15" s="8" t="s">
        <v>4</v>
      </c>
      <c r="B15" s="8" t="s">
        <v>4</v>
      </c>
      <c r="C15" s="8" t="str">
        <f t="shared" si="0"/>
        <v>HH</v>
      </c>
      <c r="D15" s="8">
        <f t="shared" ref="D15:S19" si="10">IF(D$4=1,D9,0)</f>
        <v>0</v>
      </c>
      <c r="E15" s="8">
        <f t="shared" si="10"/>
        <v>0</v>
      </c>
      <c r="F15" s="8">
        <f t="shared" si="10"/>
        <v>0</v>
      </c>
      <c r="G15" s="8">
        <f t="shared" si="10"/>
        <v>0</v>
      </c>
      <c r="H15" s="8">
        <f t="shared" si="10"/>
        <v>0</v>
      </c>
      <c r="I15" s="8">
        <f t="shared" si="10"/>
        <v>1</v>
      </c>
      <c r="J15" s="8">
        <f t="shared" si="10"/>
        <v>0</v>
      </c>
      <c r="K15" s="8">
        <f t="shared" si="10"/>
        <v>1</v>
      </c>
      <c r="L15" s="8">
        <f t="shared" si="10"/>
        <v>0</v>
      </c>
      <c r="M15" s="8">
        <f t="shared" si="10"/>
        <v>0</v>
      </c>
      <c r="N15" s="8">
        <f t="shared" si="10"/>
        <v>0</v>
      </c>
      <c r="O15" s="8">
        <f t="shared" si="10"/>
        <v>0</v>
      </c>
      <c r="P15" s="8">
        <f t="shared" si="10"/>
        <v>0</v>
      </c>
      <c r="Q15" s="8">
        <f t="shared" si="10"/>
        <v>1</v>
      </c>
      <c r="R15" s="8">
        <f t="shared" si="10"/>
        <v>0</v>
      </c>
      <c r="S15" s="8">
        <f t="shared" si="10"/>
        <v>1</v>
      </c>
      <c r="T15" s="8"/>
      <c r="U15" s="14" t="str">
        <f t="shared" si="2"/>
        <v>1010000010100000</v>
      </c>
      <c r="V15" s="14" t="str">
        <f t="shared" si="3"/>
        <v>A0A0</v>
      </c>
      <c r="W15" t="str">
        <f t="shared" si="4"/>
        <v>0b1010000010100000,  // HH</v>
      </c>
    </row>
    <row r="16" spans="1:23" x14ac:dyDescent="0.45">
      <c r="A16" s="8" t="s">
        <v>4</v>
      </c>
      <c r="B16" s="8" t="s">
        <v>5</v>
      </c>
      <c r="C16" s="8" t="str">
        <f t="shared" si="0"/>
        <v>HL</v>
      </c>
      <c r="D16" s="8">
        <f t="shared" si="10"/>
        <v>0</v>
      </c>
      <c r="E16" s="8">
        <f t="shared" si="10"/>
        <v>0</v>
      </c>
      <c r="F16" s="8">
        <f t="shared" si="10"/>
        <v>0</v>
      </c>
      <c r="G16" s="8">
        <f t="shared" si="10"/>
        <v>0</v>
      </c>
      <c r="H16" s="8">
        <f t="shared" si="10"/>
        <v>1</v>
      </c>
      <c r="I16" s="8">
        <f t="shared" si="10"/>
        <v>0</v>
      </c>
      <c r="J16" s="8">
        <f t="shared" si="10"/>
        <v>1</v>
      </c>
      <c r="K16" s="8">
        <f t="shared" si="10"/>
        <v>0</v>
      </c>
      <c r="L16" s="8">
        <f t="shared" si="10"/>
        <v>0</v>
      </c>
      <c r="M16" s="8">
        <f t="shared" si="10"/>
        <v>0</v>
      </c>
      <c r="N16" s="8">
        <f t="shared" si="10"/>
        <v>0</v>
      </c>
      <c r="O16" s="8">
        <f t="shared" si="10"/>
        <v>0</v>
      </c>
      <c r="P16" s="8">
        <f t="shared" si="10"/>
        <v>1</v>
      </c>
      <c r="Q16" s="8">
        <f t="shared" si="10"/>
        <v>0</v>
      </c>
      <c r="R16" s="8">
        <f t="shared" si="10"/>
        <v>1</v>
      </c>
      <c r="S16" s="8">
        <f t="shared" si="10"/>
        <v>0</v>
      </c>
      <c r="T16" s="8"/>
      <c r="U16" s="14" t="str">
        <f t="shared" si="2"/>
        <v>0101000001010000</v>
      </c>
      <c r="V16" s="14" t="str">
        <f t="shared" si="3"/>
        <v>5050</v>
      </c>
      <c r="W16" t="str">
        <f t="shared" si="4"/>
        <v>0b0101000001010000,  // HL</v>
      </c>
    </row>
    <row r="17" spans="1:23" x14ac:dyDescent="0.45">
      <c r="A17" s="8" t="s">
        <v>4</v>
      </c>
      <c r="B17" s="8" t="s">
        <v>6</v>
      </c>
      <c r="C17" s="8" t="str">
        <f t="shared" si="0"/>
        <v>HR</v>
      </c>
      <c r="D17" s="8">
        <f t="shared" si="10"/>
        <v>0</v>
      </c>
      <c r="E17" s="8">
        <f t="shared" si="10"/>
        <v>0</v>
      </c>
      <c r="F17" s="8">
        <f t="shared" si="10"/>
        <v>0</v>
      </c>
      <c r="G17" s="8">
        <f t="shared" si="10"/>
        <v>0</v>
      </c>
      <c r="H17" s="8">
        <f t="shared" si="10"/>
        <v>0</v>
      </c>
      <c r="I17" s="8">
        <f t="shared" si="10"/>
        <v>1</v>
      </c>
      <c r="J17" s="8">
        <f t="shared" si="10"/>
        <v>0</v>
      </c>
      <c r="K17" s="8">
        <f t="shared" si="10"/>
        <v>0</v>
      </c>
      <c r="L17" s="8">
        <f t="shared" si="10"/>
        <v>0</v>
      </c>
      <c r="M17" s="8">
        <f t="shared" si="10"/>
        <v>0</v>
      </c>
      <c r="N17" s="8">
        <f t="shared" si="10"/>
        <v>0</v>
      </c>
      <c r="O17" s="8">
        <f t="shared" si="10"/>
        <v>0</v>
      </c>
      <c r="P17" s="8">
        <f t="shared" si="10"/>
        <v>0</v>
      </c>
      <c r="Q17" s="8">
        <f t="shared" si="10"/>
        <v>1</v>
      </c>
      <c r="R17" s="8">
        <f t="shared" si="10"/>
        <v>0</v>
      </c>
      <c r="S17" s="8">
        <f t="shared" si="10"/>
        <v>0</v>
      </c>
      <c r="T17" s="8"/>
      <c r="U17" s="14" t="str">
        <f t="shared" si="2"/>
        <v>0010000000100000</v>
      </c>
      <c r="V17" s="14" t="str">
        <f t="shared" si="3"/>
        <v>2020</v>
      </c>
      <c r="W17" t="str">
        <f t="shared" si="4"/>
        <v>0b0010000000100000,  // HR</v>
      </c>
    </row>
    <row r="18" spans="1:23" x14ac:dyDescent="0.45">
      <c r="A18" s="8" t="s">
        <v>4</v>
      </c>
      <c r="B18" s="8" t="s">
        <v>7</v>
      </c>
      <c r="C18" s="8" t="str">
        <f t="shared" si="0"/>
        <v>HF</v>
      </c>
      <c r="D18" s="8">
        <f t="shared" si="10"/>
        <v>0</v>
      </c>
      <c r="E18" s="8">
        <f t="shared" si="10"/>
        <v>0</v>
      </c>
      <c r="F18" s="8">
        <f t="shared" si="10"/>
        <v>0</v>
      </c>
      <c r="G18" s="8">
        <f t="shared" si="10"/>
        <v>0</v>
      </c>
      <c r="H18" s="8">
        <f t="shared" si="10"/>
        <v>0</v>
      </c>
      <c r="I18" s="8">
        <f t="shared" si="10"/>
        <v>0</v>
      </c>
      <c r="J18" s="8">
        <f t="shared" si="10"/>
        <v>1</v>
      </c>
      <c r="K18" s="8">
        <f t="shared" si="10"/>
        <v>0</v>
      </c>
      <c r="L18" s="8">
        <f t="shared" si="10"/>
        <v>0</v>
      </c>
      <c r="M18" s="8">
        <f t="shared" si="10"/>
        <v>0</v>
      </c>
      <c r="N18" s="8">
        <f t="shared" si="10"/>
        <v>0</v>
      </c>
      <c r="O18" s="8">
        <f t="shared" si="10"/>
        <v>0</v>
      </c>
      <c r="P18" s="8">
        <f t="shared" si="10"/>
        <v>0</v>
      </c>
      <c r="Q18" s="8">
        <f t="shared" si="10"/>
        <v>0</v>
      </c>
      <c r="R18" s="8">
        <f t="shared" si="10"/>
        <v>1</v>
      </c>
      <c r="S18" s="8">
        <f t="shared" si="10"/>
        <v>0</v>
      </c>
      <c r="T18" s="8"/>
      <c r="U18" s="14" t="str">
        <f t="shared" si="2"/>
        <v>0100000001000000</v>
      </c>
      <c r="V18" s="14" t="str">
        <f t="shared" si="3"/>
        <v>4040</v>
      </c>
      <c r="W18" t="str">
        <f t="shared" si="4"/>
        <v>0b0100000001000000,  // HF</v>
      </c>
    </row>
    <row r="19" spans="1:23" x14ac:dyDescent="0.45">
      <c r="A19" s="8" t="s">
        <v>4</v>
      </c>
      <c r="B19" s="8" t="s">
        <v>8</v>
      </c>
      <c r="C19" s="8" t="str">
        <f t="shared" si="0"/>
        <v>HC</v>
      </c>
      <c r="D19" s="8">
        <f t="shared" si="10"/>
        <v>0</v>
      </c>
      <c r="E19" s="8">
        <f t="shared" si="10"/>
        <v>0</v>
      </c>
      <c r="F19" s="8">
        <f t="shared" si="10"/>
        <v>0</v>
      </c>
      <c r="G19" s="8">
        <f t="shared" si="10"/>
        <v>0</v>
      </c>
      <c r="H19" s="8">
        <f t="shared" si="10"/>
        <v>0</v>
      </c>
      <c r="I19" s="8">
        <f t="shared" si="10"/>
        <v>1</v>
      </c>
      <c r="J19" s="8">
        <f t="shared" si="10"/>
        <v>1</v>
      </c>
      <c r="K19" s="8">
        <f t="shared" si="10"/>
        <v>0</v>
      </c>
      <c r="L19" s="8">
        <f t="shared" si="10"/>
        <v>0</v>
      </c>
      <c r="M19" s="8">
        <f t="shared" si="10"/>
        <v>0</v>
      </c>
      <c r="N19" s="8">
        <f t="shared" si="10"/>
        <v>0</v>
      </c>
      <c r="O19" s="8">
        <f t="shared" si="10"/>
        <v>0</v>
      </c>
      <c r="P19" s="8">
        <f t="shared" si="10"/>
        <v>0</v>
      </c>
      <c r="Q19" s="8">
        <f t="shared" si="10"/>
        <v>1</v>
      </c>
      <c r="R19" s="8">
        <f t="shared" si="10"/>
        <v>1</v>
      </c>
      <c r="S19" s="8">
        <f t="shared" si="10"/>
        <v>0</v>
      </c>
      <c r="T19" s="8"/>
      <c r="U19" s="14" t="str">
        <f t="shared" si="2"/>
        <v>0110000001100000</v>
      </c>
      <c r="V19" s="14" t="str">
        <f t="shared" si="3"/>
        <v>6060</v>
      </c>
      <c r="W19" t="str">
        <f t="shared" si="4"/>
        <v>0b0110000001100000,  // HC</v>
      </c>
    </row>
    <row r="20" spans="1:23" x14ac:dyDescent="0.45">
      <c r="A20" s="7" t="s">
        <v>5</v>
      </c>
      <c r="B20" s="7" t="s">
        <v>3</v>
      </c>
      <c r="C20" s="7" t="str">
        <f t="shared" si="0"/>
        <v>LX</v>
      </c>
      <c r="D20" s="7">
        <f>IF(D$4=0,D8,0)</f>
        <v>1</v>
      </c>
      <c r="E20" s="7">
        <f t="shared" ref="E20:S20" si="11">IF(E$4=0,E8,0)</f>
        <v>1</v>
      </c>
      <c r="F20" s="7">
        <f t="shared" si="11"/>
        <v>1</v>
      </c>
      <c r="G20" s="7">
        <f t="shared" si="11"/>
        <v>1</v>
      </c>
      <c r="H20" s="7">
        <f t="shared" si="11"/>
        <v>0</v>
      </c>
      <c r="I20" s="7">
        <f t="shared" si="11"/>
        <v>0</v>
      </c>
      <c r="J20" s="7">
        <f t="shared" si="11"/>
        <v>0</v>
      </c>
      <c r="K20" s="7">
        <f t="shared" si="11"/>
        <v>0</v>
      </c>
      <c r="L20" s="7">
        <f t="shared" si="11"/>
        <v>1</v>
      </c>
      <c r="M20" s="7">
        <f t="shared" si="11"/>
        <v>1</v>
      </c>
      <c r="N20" s="7">
        <f t="shared" si="11"/>
        <v>1</v>
      </c>
      <c r="O20" s="7">
        <f t="shared" si="11"/>
        <v>1</v>
      </c>
      <c r="P20" s="7">
        <f t="shared" si="11"/>
        <v>0</v>
      </c>
      <c r="Q20" s="7">
        <f t="shared" si="11"/>
        <v>0</v>
      </c>
      <c r="R20" s="7">
        <f t="shared" si="11"/>
        <v>0</v>
      </c>
      <c r="S20" s="7">
        <f t="shared" si="11"/>
        <v>0</v>
      </c>
      <c r="T20" s="7"/>
      <c r="U20" s="14" t="str">
        <f t="shared" si="2"/>
        <v>0000111100001111</v>
      </c>
      <c r="V20" s="14" t="str">
        <f t="shared" si="3"/>
        <v>0F0F</v>
      </c>
      <c r="W20" t="str">
        <f t="shared" si="4"/>
        <v>0b0000111100001111,  // LX</v>
      </c>
    </row>
    <row r="21" spans="1:23" x14ac:dyDescent="0.45">
      <c r="A21" s="7" t="s">
        <v>5</v>
      </c>
      <c r="B21" s="7" t="s">
        <v>4</v>
      </c>
      <c r="C21" s="7" t="str">
        <f t="shared" si="0"/>
        <v>LH</v>
      </c>
      <c r="D21" s="7">
        <f t="shared" ref="D21:S25" si="12">IF(D$4=0,D9,0)</f>
        <v>0</v>
      </c>
      <c r="E21" s="7">
        <f t="shared" si="12"/>
        <v>1</v>
      </c>
      <c r="F21" s="7">
        <f t="shared" si="12"/>
        <v>0</v>
      </c>
      <c r="G21" s="7">
        <f t="shared" si="12"/>
        <v>1</v>
      </c>
      <c r="H21" s="7">
        <f t="shared" si="12"/>
        <v>0</v>
      </c>
      <c r="I21" s="7">
        <f t="shared" si="12"/>
        <v>0</v>
      </c>
      <c r="J21" s="7">
        <f t="shared" si="12"/>
        <v>0</v>
      </c>
      <c r="K21" s="7">
        <f t="shared" si="12"/>
        <v>0</v>
      </c>
      <c r="L21" s="7">
        <f t="shared" si="12"/>
        <v>0</v>
      </c>
      <c r="M21" s="7">
        <f t="shared" si="12"/>
        <v>1</v>
      </c>
      <c r="N21" s="7">
        <f t="shared" si="12"/>
        <v>0</v>
      </c>
      <c r="O21" s="7">
        <f t="shared" si="12"/>
        <v>1</v>
      </c>
      <c r="P21" s="7">
        <f t="shared" si="12"/>
        <v>0</v>
      </c>
      <c r="Q21" s="7">
        <f t="shared" si="12"/>
        <v>0</v>
      </c>
      <c r="R21" s="7">
        <f t="shared" si="12"/>
        <v>0</v>
      </c>
      <c r="S21" s="7">
        <f t="shared" si="12"/>
        <v>0</v>
      </c>
      <c r="T21" s="7"/>
      <c r="U21" s="14" t="str">
        <f t="shared" si="2"/>
        <v>0000101000001010</v>
      </c>
      <c r="V21" s="14" t="str">
        <f t="shared" si="3"/>
        <v>0A0A</v>
      </c>
      <c r="W21" t="str">
        <f t="shared" si="4"/>
        <v>0b0000101000001010,  // LH</v>
      </c>
    </row>
    <row r="22" spans="1:23" x14ac:dyDescent="0.45">
      <c r="A22" s="7" t="s">
        <v>5</v>
      </c>
      <c r="B22" s="7" t="s">
        <v>5</v>
      </c>
      <c r="C22" s="7" t="str">
        <f t="shared" si="0"/>
        <v>LL</v>
      </c>
      <c r="D22" s="7">
        <f t="shared" si="12"/>
        <v>1</v>
      </c>
      <c r="E22" s="7">
        <f t="shared" si="12"/>
        <v>0</v>
      </c>
      <c r="F22" s="7">
        <f t="shared" si="12"/>
        <v>1</v>
      </c>
      <c r="G22" s="7">
        <f t="shared" si="12"/>
        <v>0</v>
      </c>
      <c r="H22" s="7">
        <f t="shared" si="12"/>
        <v>0</v>
      </c>
      <c r="I22" s="7">
        <f t="shared" si="12"/>
        <v>0</v>
      </c>
      <c r="J22" s="7">
        <f t="shared" si="12"/>
        <v>0</v>
      </c>
      <c r="K22" s="7">
        <f t="shared" si="12"/>
        <v>0</v>
      </c>
      <c r="L22" s="7">
        <f t="shared" si="12"/>
        <v>1</v>
      </c>
      <c r="M22" s="7">
        <f t="shared" si="12"/>
        <v>0</v>
      </c>
      <c r="N22" s="7">
        <f t="shared" si="12"/>
        <v>1</v>
      </c>
      <c r="O22" s="7">
        <f t="shared" si="12"/>
        <v>0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14" t="str">
        <f t="shared" si="2"/>
        <v>0000010100000101</v>
      </c>
      <c r="V22" s="14" t="str">
        <f t="shared" si="3"/>
        <v>0505</v>
      </c>
      <c r="W22" t="str">
        <f t="shared" si="4"/>
        <v>0b0000010100000101,  // LL</v>
      </c>
    </row>
    <row r="23" spans="1:23" x14ac:dyDescent="0.45">
      <c r="A23" s="7" t="s">
        <v>5</v>
      </c>
      <c r="B23" s="7" t="s">
        <v>6</v>
      </c>
      <c r="C23" s="7" t="str">
        <f t="shared" si="0"/>
        <v>LR</v>
      </c>
      <c r="D23" s="7">
        <f t="shared" si="12"/>
        <v>0</v>
      </c>
      <c r="E23" s="7">
        <f t="shared" si="12"/>
        <v>1</v>
      </c>
      <c r="F23" s="7">
        <f t="shared" si="12"/>
        <v>0</v>
      </c>
      <c r="G23" s="7">
        <f t="shared" si="12"/>
        <v>0</v>
      </c>
      <c r="H23" s="7">
        <f t="shared" si="12"/>
        <v>0</v>
      </c>
      <c r="I23" s="7">
        <f t="shared" si="12"/>
        <v>0</v>
      </c>
      <c r="J23" s="7">
        <f t="shared" si="12"/>
        <v>0</v>
      </c>
      <c r="K23" s="7">
        <f t="shared" si="12"/>
        <v>0</v>
      </c>
      <c r="L23" s="7">
        <f t="shared" si="12"/>
        <v>0</v>
      </c>
      <c r="M23" s="7">
        <f t="shared" si="12"/>
        <v>1</v>
      </c>
      <c r="N23" s="7">
        <f t="shared" si="12"/>
        <v>0</v>
      </c>
      <c r="O23" s="7">
        <f t="shared" si="12"/>
        <v>0</v>
      </c>
      <c r="P23" s="7">
        <f t="shared" si="12"/>
        <v>0</v>
      </c>
      <c r="Q23" s="7">
        <f t="shared" si="12"/>
        <v>0</v>
      </c>
      <c r="R23" s="7">
        <f t="shared" si="12"/>
        <v>0</v>
      </c>
      <c r="S23" s="7">
        <f t="shared" si="12"/>
        <v>0</v>
      </c>
      <c r="T23" s="7"/>
      <c r="U23" s="14" t="str">
        <f t="shared" si="2"/>
        <v>0000001000000010</v>
      </c>
      <c r="V23" s="14" t="str">
        <f t="shared" si="3"/>
        <v>0202</v>
      </c>
      <c r="W23" t="str">
        <f t="shared" si="4"/>
        <v>0b0000001000000010,  // LR</v>
      </c>
    </row>
    <row r="24" spans="1:23" x14ac:dyDescent="0.45">
      <c r="A24" s="7" t="s">
        <v>5</v>
      </c>
      <c r="B24" s="7" t="s">
        <v>7</v>
      </c>
      <c r="C24" s="7" t="str">
        <f t="shared" si="0"/>
        <v>LF</v>
      </c>
      <c r="D24" s="7">
        <f t="shared" si="12"/>
        <v>0</v>
      </c>
      <c r="E24" s="7">
        <f t="shared" si="12"/>
        <v>0</v>
      </c>
      <c r="F24" s="7">
        <f t="shared" si="12"/>
        <v>1</v>
      </c>
      <c r="G24" s="7">
        <f t="shared" si="12"/>
        <v>0</v>
      </c>
      <c r="H24" s="7">
        <f t="shared" si="12"/>
        <v>0</v>
      </c>
      <c r="I24" s="7">
        <f t="shared" si="12"/>
        <v>0</v>
      </c>
      <c r="J24" s="7">
        <f t="shared" si="12"/>
        <v>0</v>
      </c>
      <c r="K24" s="7">
        <f t="shared" si="12"/>
        <v>0</v>
      </c>
      <c r="L24" s="7">
        <f t="shared" si="12"/>
        <v>0</v>
      </c>
      <c r="M24" s="7">
        <f t="shared" si="12"/>
        <v>0</v>
      </c>
      <c r="N24" s="7">
        <f t="shared" si="12"/>
        <v>1</v>
      </c>
      <c r="O24" s="7">
        <f t="shared" si="12"/>
        <v>0</v>
      </c>
      <c r="P24" s="7">
        <f t="shared" si="12"/>
        <v>0</v>
      </c>
      <c r="Q24" s="7">
        <f t="shared" si="12"/>
        <v>0</v>
      </c>
      <c r="R24" s="7">
        <f t="shared" si="12"/>
        <v>0</v>
      </c>
      <c r="S24" s="7">
        <f t="shared" si="12"/>
        <v>0</v>
      </c>
      <c r="T24" s="7"/>
      <c r="U24" s="14" t="str">
        <f t="shared" si="2"/>
        <v>0000010000000100</v>
      </c>
      <c r="V24" s="14" t="str">
        <f t="shared" si="3"/>
        <v>0404</v>
      </c>
      <c r="W24" t="str">
        <f t="shared" si="4"/>
        <v>0b0000010000000100,  // LF</v>
      </c>
    </row>
    <row r="25" spans="1:23" x14ac:dyDescent="0.45">
      <c r="A25" s="7" t="s">
        <v>5</v>
      </c>
      <c r="B25" s="7" t="s">
        <v>8</v>
      </c>
      <c r="C25" s="7" t="str">
        <f t="shared" si="0"/>
        <v>LC</v>
      </c>
      <c r="D25" s="7">
        <f t="shared" si="12"/>
        <v>0</v>
      </c>
      <c r="E25" s="7">
        <f t="shared" si="12"/>
        <v>1</v>
      </c>
      <c r="F25" s="7">
        <f t="shared" si="12"/>
        <v>1</v>
      </c>
      <c r="G25" s="7">
        <f t="shared" si="12"/>
        <v>0</v>
      </c>
      <c r="H25" s="7">
        <f t="shared" si="12"/>
        <v>0</v>
      </c>
      <c r="I25" s="7">
        <f t="shared" si="12"/>
        <v>0</v>
      </c>
      <c r="J25" s="7">
        <f t="shared" si="12"/>
        <v>0</v>
      </c>
      <c r="K25" s="7">
        <f t="shared" si="12"/>
        <v>0</v>
      </c>
      <c r="L25" s="7">
        <f t="shared" si="12"/>
        <v>0</v>
      </c>
      <c r="M25" s="7">
        <f t="shared" si="12"/>
        <v>1</v>
      </c>
      <c r="N25" s="7">
        <f t="shared" si="12"/>
        <v>1</v>
      </c>
      <c r="O25" s="7">
        <f t="shared" si="12"/>
        <v>0</v>
      </c>
      <c r="P25" s="7">
        <f t="shared" si="12"/>
        <v>0</v>
      </c>
      <c r="Q25" s="7">
        <f t="shared" si="12"/>
        <v>0</v>
      </c>
      <c r="R25" s="7">
        <f t="shared" si="12"/>
        <v>0</v>
      </c>
      <c r="S25" s="7">
        <f t="shared" si="12"/>
        <v>0</v>
      </c>
      <c r="T25" s="7"/>
      <c r="U25" s="14" t="str">
        <f t="shared" si="2"/>
        <v>0000011000000110</v>
      </c>
      <c r="V25" s="14" t="str">
        <f t="shared" si="3"/>
        <v>0606</v>
      </c>
      <c r="W25" t="str">
        <f t="shared" si="4"/>
        <v>0b0000011000000110,  // LC</v>
      </c>
    </row>
    <row r="26" spans="1:23" x14ac:dyDescent="0.45">
      <c r="A26" s="8" t="s">
        <v>6</v>
      </c>
      <c r="B26" s="8" t="s">
        <v>3</v>
      </c>
      <c r="C26" s="8" t="str">
        <f t="shared" si="0"/>
        <v>RX</v>
      </c>
      <c r="D26" s="8">
        <f t="shared" ref="D26:S31" si="13">IF(AND(D$3=0,D$4=1),D8,0)</f>
        <v>0</v>
      </c>
      <c r="E26" s="8">
        <f t="shared" si="13"/>
        <v>0</v>
      </c>
      <c r="F26" s="8">
        <f t="shared" si="13"/>
        <v>0</v>
      </c>
      <c r="G26" s="8">
        <f t="shared" si="13"/>
        <v>0</v>
      </c>
      <c r="H26" s="8">
        <f t="shared" si="13"/>
        <v>1</v>
      </c>
      <c r="I26" s="8">
        <f t="shared" si="13"/>
        <v>1</v>
      </c>
      <c r="J26" s="8">
        <f t="shared" si="13"/>
        <v>1</v>
      </c>
      <c r="K26" s="8">
        <f t="shared" si="13"/>
        <v>1</v>
      </c>
      <c r="L26" s="8">
        <f t="shared" si="13"/>
        <v>0</v>
      </c>
      <c r="M26" s="8">
        <f t="shared" si="13"/>
        <v>0</v>
      </c>
      <c r="N26" s="8">
        <f t="shared" si="13"/>
        <v>0</v>
      </c>
      <c r="O26" s="8">
        <f t="shared" si="13"/>
        <v>0</v>
      </c>
      <c r="P26" s="8">
        <f t="shared" si="13"/>
        <v>0</v>
      </c>
      <c r="Q26" s="8">
        <f t="shared" si="13"/>
        <v>0</v>
      </c>
      <c r="R26" s="8">
        <f t="shared" si="13"/>
        <v>0</v>
      </c>
      <c r="S26" s="8">
        <f t="shared" si="13"/>
        <v>0</v>
      </c>
      <c r="T26" s="8"/>
      <c r="U26" s="14" t="str">
        <f t="shared" si="2"/>
        <v>0000000011110000</v>
      </c>
      <c r="V26" s="14" t="str">
        <f t="shared" si="3"/>
        <v>00F0</v>
      </c>
      <c r="W26" t="str">
        <f t="shared" si="4"/>
        <v>0b0000000011110000,  // RX</v>
      </c>
    </row>
    <row r="27" spans="1:23" x14ac:dyDescent="0.45">
      <c r="A27" s="8" t="s">
        <v>6</v>
      </c>
      <c r="B27" s="8" t="s">
        <v>4</v>
      </c>
      <c r="C27" s="8" t="str">
        <f t="shared" si="0"/>
        <v>RH</v>
      </c>
      <c r="D27" s="8">
        <f t="shared" si="13"/>
        <v>0</v>
      </c>
      <c r="E27" s="8">
        <f t="shared" si="13"/>
        <v>0</v>
      </c>
      <c r="F27" s="8">
        <f t="shared" si="13"/>
        <v>0</v>
      </c>
      <c r="G27" s="8">
        <f t="shared" si="13"/>
        <v>0</v>
      </c>
      <c r="H27" s="8">
        <f t="shared" si="13"/>
        <v>0</v>
      </c>
      <c r="I27" s="8">
        <f t="shared" si="13"/>
        <v>1</v>
      </c>
      <c r="J27" s="8">
        <f t="shared" si="13"/>
        <v>0</v>
      </c>
      <c r="K27" s="8">
        <f t="shared" si="13"/>
        <v>1</v>
      </c>
      <c r="L27" s="8">
        <f t="shared" si="13"/>
        <v>0</v>
      </c>
      <c r="M27" s="8">
        <f t="shared" si="13"/>
        <v>0</v>
      </c>
      <c r="N27" s="8">
        <f t="shared" si="13"/>
        <v>0</v>
      </c>
      <c r="O27" s="8">
        <f t="shared" si="13"/>
        <v>0</v>
      </c>
      <c r="P27" s="8">
        <f t="shared" si="13"/>
        <v>0</v>
      </c>
      <c r="Q27" s="8">
        <f t="shared" si="13"/>
        <v>0</v>
      </c>
      <c r="R27" s="8">
        <f t="shared" si="13"/>
        <v>0</v>
      </c>
      <c r="S27" s="8">
        <f t="shared" si="13"/>
        <v>0</v>
      </c>
      <c r="T27" s="8"/>
      <c r="U27" s="14" t="str">
        <f t="shared" si="2"/>
        <v>0000000010100000</v>
      </c>
      <c r="V27" s="14" t="str">
        <f t="shared" si="3"/>
        <v>00A0</v>
      </c>
      <c r="W27" t="str">
        <f t="shared" si="4"/>
        <v>0b0000000010100000,  // RH</v>
      </c>
    </row>
    <row r="28" spans="1:23" x14ac:dyDescent="0.45">
      <c r="A28" s="8" t="s">
        <v>6</v>
      </c>
      <c r="B28" s="8" t="s">
        <v>5</v>
      </c>
      <c r="C28" s="8" t="str">
        <f t="shared" si="0"/>
        <v>RL</v>
      </c>
      <c r="D28" s="8">
        <f t="shared" si="13"/>
        <v>0</v>
      </c>
      <c r="E28" s="8">
        <f t="shared" si="13"/>
        <v>0</v>
      </c>
      <c r="F28" s="8">
        <f t="shared" si="13"/>
        <v>0</v>
      </c>
      <c r="G28" s="8">
        <f t="shared" si="13"/>
        <v>0</v>
      </c>
      <c r="H28" s="8">
        <f t="shared" si="13"/>
        <v>1</v>
      </c>
      <c r="I28" s="8">
        <f t="shared" si="13"/>
        <v>0</v>
      </c>
      <c r="J28" s="8">
        <f t="shared" si="13"/>
        <v>1</v>
      </c>
      <c r="K28" s="8">
        <f t="shared" si="13"/>
        <v>0</v>
      </c>
      <c r="L28" s="8">
        <f t="shared" si="13"/>
        <v>0</v>
      </c>
      <c r="M28" s="8">
        <f t="shared" si="13"/>
        <v>0</v>
      </c>
      <c r="N28" s="8">
        <f t="shared" si="13"/>
        <v>0</v>
      </c>
      <c r="O28" s="8">
        <f t="shared" si="13"/>
        <v>0</v>
      </c>
      <c r="P28" s="8">
        <f t="shared" si="13"/>
        <v>0</v>
      </c>
      <c r="Q28" s="8">
        <f t="shared" si="13"/>
        <v>0</v>
      </c>
      <c r="R28" s="8">
        <f t="shared" si="13"/>
        <v>0</v>
      </c>
      <c r="S28" s="8">
        <f t="shared" si="13"/>
        <v>0</v>
      </c>
      <c r="T28" s="8"/>
      <c r="U28" s="14" t="str">
        <f t="shared" si="2"/>
        <v>0000000001010000</v>
      </c>
      <c r="V28" s="14" t="str">
        <f t="shared" si="3"/>
        <v>0050</v>
      </c>
      <c r="W28" t="str">
        <f t="shared" si="4"/>
        <v>0b0000000001010000,  // RL</v>
      </c>
    </row>
    <row r="29" spans="1:23" x14ac:dyDescent="0.45">
      <c r="A29" s="8" t="s">
        <v>6</v>
      </c>
      <c r="B29" s="8" t="s">
        <v>6</v>
      </c>
      <c r="C29" s="8" t="str">
        <f t="shared" si="0"/>
        <v>RR</v>
      </c>
      <c r="D29" s="8">
        <f t="shared" si="13"/>
        <v>0</v>
      </c>
      <c r="E29" s="8">
        <f t="shared" si="13"/>
        <v>0</v>
      </c>
      <c r="F29" s="8">
        <f t="shared" si="13"/>
        <v>0</v>
      </c>
      <c r="G29" s="8">
        <f t="shared" si="13"/>
        <v>0</v>
      </c>
      <c r="H29" s="8">
        <f t="shared" si="13"/>
        <v>0</v>
      </c>
      <c r="I29" s="8">
        <f t="shared" si="13"/>
        <v>1</v>
      </c>
      <c r="J29" s="8">
        <f t="shared" si="13"/>
        <v>0</v>
      </c>
      <c r="K29" s="8">
        <f t="shared" si="13"/>
        <v>0</v>
      </c>
      <c r="L29" s="8">
        <f t="shared" si="13"/>
        <v>0</v>
      </c>
      <c r="M29" s="8">
        <f t="shared" si="13"/>
        <v>0</v>
      </c>
      <c r="N29" s="8">
        <f t="shared" si="13"/>
        <v>0</v>
      </c>
      <c r="O29" s="8">
        <f t="shared" si="13"/>
        <v>0</v>
      </c>
      <c r="P29" s="8">
        <f t="shared" si="13"/>
        <v>0</v>
      </c>
      <c r="Q29" s="8">
        <f t="shared" si="13"/>
        <v>0</v>
      </c>
      <c r="R29" s="8">
        <f t="shared" si="13"/>
        <v>0</v>
      </c>
      <c r="S29" s="8">
        <f t="shared" si="13"/>
        <v>0</v>
      </c>
      <c r="T29" s="8"/>
      <c r="U29" s="14" t="str">
        <f t="shared" si="2"/>
        <v>0000000000100000</v>
      </c>
      <c r="V29" s="14" t="str">
        <f t="shared" si="3"/>
        <v>0020</v>
      </c>
      <c r="W29" t="str">
        <f t="shared" si="4"/>
        <v>0b0000000000100000,  // RR</v>
      </c>
    </row>
    <row r="30" spans="1:23" x14ac:dyDescent="0.45">
      <c r="A30" s="8" t="s">
        <v>6</v>
      </c>
      <c r="B30" s="8" t="s">
        <v>7</v>
      </c>
      <c r="C30" s="8" t="str">
        <f t="shared" si="0"/>
        <v>RF</v>
      </c>
      <c r="D30" s="8">
        <f t="shared" si="13"/>
        <v>0</v>
      </c>
      <c r="E30" s="8">
        <f t="shared" si="13"/>
        <v>0</v>
      </c>
      <c r="F30" s="8">
        <f t="shared" si="13"/>
        <v>0</v>
      </c>
      <c r="G30" s="8">
        <f t="shared" si="13"/>
        <v>0</v>
      </c>
      <c r="H30" s="8">
        <f t="shared" si="13"/>
        <v>0</v>
      </c>
      <c r="I30" s="8">
        <f t="shared" si="13"/>
        <v>0</v>
      </c>
      <c r="J30" s="8">
        <f t="shared" si="13"/>
        <v>1</v>
      </c>
      <c r="K30" s="8">
        <f t="shared" si="13"/>
        <v>0</v>
      </c>
      <c r="L30" s="8">
        <f t="shared" si="13"/>
        <v>0</v>
      </c>
      <c r="M30" s="8">
        <f t="shared" si="13"/>
        <v>0</v>
      </c>
      <c r="N30" s="8">
        <f t="shared" si="13"/>
        <v>0</v>
      </c>
      <c r="O30" s="8">
        <f t="shared" si="13"/>
        <v>0</v>
      </c>
      <c r="P30" s="8">
        <f t="shared" si="13"/>
        <v>0</v>
      </c>
      <c r="Q30" s="8">
        <f t="shared" si="13"/>
        <v>0</v>
      </c>
      <c r="R30" s="8">
        <f t="shared" si="13"/>
        <v>0</v>
      </c>
      <c r="S30" s="8">
        <f t="shared" si="13"/>
        <v>0</v>
      </c>
      <c r="T30" s="8"/>
      <c r="U30" s="14" t="str">
        <f t="shared" si="2"/>
        <v>0000000001000000</v>
      </c>
      <c r="V30" s="14" t="str">
        <f t="shared" si="3"/>
        <v>0040</v>
      </c>
      <c r="W30" t="str">
        <f t="shared" si="4"/>
        <v>0b0000000001000000,  // RF</v>
      </c>
    </row>
    <row r="31" spans="1:23" x14ac:dyDescent="0.45">
      <c r="A31" s="8" t="s">
        <v>6</v>
      </c>
      <c r="B31" s="8" t="s">
        <v>8</v>
      </c>
      <c r="C31" s="8" t="str">
        <f t="shared" si="0"/>
        <v>RC</v>
      </c>
      <c r="D31" s="8">
        <f t="shared" si="13"/>
        <v>0</v>
      </c>
      <c r="E31" s="8">
        <f t="shared" si="13"/>
        <v>0</v>
      </c>
      <c r="F31" s="8">
        <f t="shared" si="13"/>
        <v>0</v>
      </c>
      <c r="G31" s="8">
        <f t="shared" si="13"/>
        <v>0</v>
      </c>
      <c r="H31" s="8">
        <f t="shared" si="13"/>
        <v>0</v>
      </c>
      <c r="I31" s="8">
        <f t="shared" si="13"/>
        <v>1</v>
      </c>
      <c r="J31" s="8">
        <f t="shared" si="13"/>
        <v>1</v>
      </c>
      <c r="K31" s="8">
        <f t="shared" si="13"/>
        <v>0</v>
      </c>
      <c r="L31" s="8">
        <f t="shared" si="13"/>
        <v>0</v>
      </c>
      <c r="M31" s="8">
        <f t="shared" si="13"/>
        <v>0</v>
      </c>
      <c r="N31" s="8">
        <f t="shared" si="13"/>
        <v>0</v>
      </c>
      <c r="O31" s="8">
        <f t="shared" si="13"/>
        <v>0</v>
      </c>
      <c r="P31" s="8">
        <f t="shared" si="13"/>
        <v>0</v>
      </c>
      <c r="Q31" s="8">
        <f t="shared" si="13"/>
        <v>0</v>
      </c>
      <c r="R31" s="8">
        <f t="shared" si="13"/>
        <v>0</v>
      </c>
      <c r="S31" s="8">
        <f t="shared" si="13"/>
        <v>0</v>
      </c>
      <c r="T31" s="8"/>
      <c r="U31" s="14" t="str">
        <f t="shared" si="2"/>
        <v>0000000001100000</v>
      </c>
      <c r="V31" s="14" t="str">
        <f t="shared" si="3"/>
        <v>0060</v>
      </c>
      <c r="W31" t="str">
        <f t="shared" si="4"/>
        <v>0b0000000001100000,  // RC</v>
      </c>
    </row>
    <row r="32" spans="1:23" x14ac:dyDescent="0.45">
      <c r="A32" s="7" t="s">
        <v>7</v>
      </c>
      <c r="B32" s="7" t="s">
        <v>3</v>
      </c>
      <c r="C32" s="7" t="str">
        <f t="shared" si="0"/>
        <v>FX</v>
      </c>
      <c r="D32" s="7">
        <f>D38</f>
        <v>0</v>
      </c>
      <c r="E32" s="7">
        <f t="shared" ref="E32:S37" si="14">IF(AND(E$3=1,E$4=0),E8,0)</f>
        <v>0</v>
      </c>
      <c r="F32" s="7">
        <f t="shared" si="14"/>
        <v>0</v>
      </c>
      <c r="G32" s="7">
        <f t="shared" si="14"/>
        <v>0</v>
      </c>
      <c r="H32" s="7">
        <f t="shared" si="14"/>
        <v>0</v>
      </c>
      <c r="I32" s="7">
        <f t="shared" si="14"/>
        <v>0</v>
      </c>
      <c r="J32" s="7">
        <f t="shared" si="14"/>
        <v>0</v>
      </c>
      <c r="K32" s="7">
        <f t="shared" si="14"/>
        <v>0</v>
      </c>
      <c r="L32" s="7">
        <f t="shared" si="14"/>
        <v>1</v>
      </c>
      <c r="M32" s="7">
        <f t="shared" si="14"/>
        <v>1</v>
      </c>
      <c r="N32" s="7">
        <f t="shared" si="14"/>
        <v>1</v>
      </c>
      <c r="O32" s="7">
        <f t="shared" si="14"/>
        <v>1</v>
      </c>
      <c r="P32" s="7">
        <f t="shared" si="14"/>
        <v>0</v>
      </c>
      <c r="Q32" s="7">
        <f t="shared" si="14"/>
        <v>0</v>
      </c>
      <c r="R32" s="7">
        <f t="shared" si="14"/>
        <v>0</v>
      </c>
      <c r="S32" s="7">
        <f t="shared" si="14"/>
        <v>0</v>
      </c>
      <c r="T32" s="7"/>
      <c r="U32" s="14" t="str">
        <f t="shared" si="2"/>
        <v>0000111100000000</v>
      </c>
      <c r="V32" s="14" t="str">
        <f t="shared" si="3"/>
        <v>0F00</v>
      </c>
      <c r="W32" t="str">
        <f t="shared" si="4"/>
        <v>0b0000111100000000,  // FX</v>
      </c>
    </row>
    <row r="33" spans="1:23" x14ac:dyDescent="0.45">
      <c r="A33" s="7" t="s">
        <v>7</v>
      </c>
      <c r="B33" s="7" t="s">
        <v>4</v>
      </c>
      <c r="C33" s="7" t="str">
        <f t="shared" si="0"/>
        <v>FH</v>
      </c>
      <c r="D33" s="7">
        <f>IF(AND(D$3=1,D$4=0),D9,0)</f>
        <v>0</v>
      </c>
      <c r="E33" s="7">
        <f t="shared" si="14"/>
        <v>0</v>
      </c>
      <c r="F33" s="7">
        <f t="shared" si="14"/>
        <v>0</v>
      </c>
      <c r="G33" s="7">
        <f t="shared" si="14"/>
        <v>0</v>
      </c>
      <c r="H33" s="7">
        <f t="shared" si="14"/>
        <v>0</v>
      </c>
      <c r="I33" s="7">
        <f t="shared" si="14"/>
        <v>0</v>
      </c>
      <c r="J33" s="7">
        <f t="shared" si="14"/>
        <v>0</v>
      </c>
      <c r="K33" s="7">
        <f t="shared" si="14"/>
        <v>0</v>
      </c>
      <c r="L33" s="7">
        <f t="shared" si="14"/>
        <v>0</v>
      </c>
      <c r="M33" s="7">
        <f t="shared" si="14"/>
        <v>1</v>
      </c>
      <c r="N33" s="7">
        <f t="shared" si="14"/>
        <v>0</v>
      </c>
      <c r="O33" s="7">
        <f t="shared" si="14"/>
        <v>1</v>
      </c>
      <c r="P33" s="7">
        <f t="shared" si="14"/>
        <v>0</v>
      </c>
      <c r="Q33" s="7">
        <f t="shared" si="14"/>
        <v>0</v>
      </c>
      <c r="R33" s="7">
        <f t="shared" si="14"/>
        <v>0</v>
      </c>
      <c r="S33" s="7">
        <f t="shared" si="14"/>
        <v>0</v>
      </c>
      <c r="T33" s="7"/>
      <c r="U33" s="14" t="str">
        <f t="shared" si="2"/>
        <v>0000101000000000</v>
      </c>
      <c r="V33" s="14" t="str">
        <f t="shared" si="3"/>
        <v>0A00</v>
      </c>
      <c r="W33" t="str">
        <f t="shared" si="4"/>
        <v>0b0000101000000000,  // FH</v>
      </c>
    </row>
    <row r="34" spans="1:23" x14ac:dyDescent="0.45">
      <c r="A34" s="7" t="s">
        <v>7</v>
      </c>
      <c r="B34" s="7" t="s">
        <v>5</v>
      </c>
      <c r="C34" s="7" t="str">
        <f t="shared" si="0"/>
        <v>FL</v>
      </c>
      <c r="D34" s="7">
        <f>IF(AND(D$3=1,D$4=0),D10,0)</f>
        <v>0</v>
      </c>
      <c r="E34" s="7">
        <f t="shared" si="14"/>
        <v>0</v>
      </c>
      <c r="F34" s="7">
        <f t="shared" si="14"/>
        <v>0</v>
      </c>
      <c r="G34" s="7">
        <f t="shared" si="14"/>
        <v>0</v>
      </c>
      <c r="H34" s="7">
        <f t="shared" si="14"/>
        <v>0</v>
      </c>
      <c r="I34" s="7">
        <f t="shared" si="14"/>
        <v>0</v>
      </c>
      <c r="J34" s="7">
        <f t="shared" si="14"/>
        <v>0</v>
      </c>
      <c r="K34" s="7">
        <f t="shared" si="14"/>
        <v>0</v>
      </c>
      <c r="L34" s="7">
        <f t="shared" si="14"/>
        <v>1</v>
      </c>
      <c r="M34" s="7">
        <f t="shared" si="14"/>
        <v>0</v>
      </c>
      <c r="N34" s="7">
        <f t="shared" si="14"/>
        <v>1</v>
      </c>
      <c r="O34" s="7">
        <f t="shared" si="14"/>
        <v>0</v>
      </c>
      <c r="P34" s="7">
        <f t="shared" si="14"/>
        <v>0</v>
      </c>
      <c r="Q34" s="7">
        <f t="shared" si="14"/>
        <v>0</v>
      </c>
      <c r="R34" s="7">
        <f t="shared" si="14"/>
        <v>0</v>
      </c>
      <c r="S34" s="7">
        <f t="shared" si="14"/>
        <v>0</v>
      </c>
      <c r="T34" s="7"/>
      <c r="U34" s="14" t="str">
        <f t="shared" si="2"/>
        <v>0000010100000000</v>
      </c>
      <c r="V34" s="14" t="str">
        <f t="shared" si="3"/>
        <v>0500</v>
      </c>
      <c r="W34" t="str">
        <f t="shared" si="4"/>
        <v>0b0000010100000000,  // FL</v>
      </c>
    </row>
    <row r="35" spans="1:23" x14ac:dyDescent="0.45">
      <c r="A35" s="7" t="s">
        <v>7</v>
      </c>
      <c r="B35" s="7" t="s">
        <v>6</v>
      </c>
      <c r="C35" s="7" t="str">
        <f t="shared" si="0"/>
        <v>FR</v>
      </c>
      <c r="D35" s="7">
        <f>IF(AND(D$3=1,D$4=0),D11,0)</f>
        <v>0</v>
      </c>
      <c r="E35" s="7">
        <f t="shared" si="14"/>
        <v>0</v>
      </c>
      <c r="F35" s="7">
        <f t="shared" si="14"/>
        <v>0</v>
      </c>
      <c r="G35" s="7">
        <f t="shared" si="14"/>
        <v>0</v>
      </c>
      <c r="H35" s="7">
        <f t="shared" si="14"/>
        <v>0</v>
      </c>
      <c r="I35" s="7">
        <f t="shared" si="14"/>
        <v>0</v>
      </c>
      <c r="J35" s="7">
        <f t="shared" si="14"/>
        <v>0</v>
      </c>
      <c r="K35" s="7">
        <f t="shared" si="14"/>
        <v>0</v>
      </c>
      <c r="L35" s="7">
        <f t="shared" si="14"/>
        <v>0</v>
      </c>
      <c r="M35" s="7">
        <f t="shared" si="14"/>
        <v>1</v>
      </c>
      <c r="N35" s="7">
        <f t="shared" si="14"/>
        <v>0</v>
      </c>
      <c r="O35" s="7">
        <f t="shared" si="14"/>
        <v>0</v>
      </c>
      <c r="P35" s="7">
        <f t="shared" si="14"/>
        <v>0</v>
      </c>
      <c r="Q35" s="7">
        <f t="shared" si="14"/>
        <v>0</v>
      </c>
      <c r="R35" s="7">
        <f t="shared" si="14"/>
        <v>0</v>
      </c>
      <c r="S35" s="7">
        <f t="shared" si="14"/>
        <v>0</v>
      </c>
      <c r="T35" s="7"/>
      <c r="U35" s="14" t="str">
        <f t="shared" si="2"/>
        <v>0000001000000000</v>
      </c>
      <c r="V35" s="14" t="str">
        <f t="shared" si="3"/>
        <v>0200</v>
      </c>
      <c r="W35" t="str">
        <f t="shared" si="4"/>
        <v>0b0000001000000000,  // FR</v>
      </c>
    </row>
    <row r="36" spans="1:23" x14ac:dyDescent="0.45">
      <c r="A36" s="7" t="s">
        <v>7</v>
      </c>
      <c r="B36" s="7" t="s">
        <v>7</v>
      </c>
      <c r="C36" s="7" t="str">
        <f t="shared" si="0"/>
        <v>FF</v>
      </c>
      <c r="D36" s="7">
        <f>IF(AND(D$3=1,D$4=0),D12,0)</f>
        <v>0</v>
      </c>
      <c r="E36" s="7">
        <f t="shared" si="14"/>
        <v>0</v>
      </c>
      <c r="F36" s="7">
        <f t="shared" si="14"/>
        <v>0</v>
      </c>
      <c r="G36" s="7">
        <f t="shared" si="14"/>
        <v>0</v>
      </c>
      <c r="H36" s="7">
        <f t="shared" si="14"/>
        <v>0</v>
      </c>
      <c r="I36" s="7">
        <f t="shared" si="14"/>
        <v>0</v>
      </c>
      <c r="J36" s="7">
        <f t="shared" si="14"/>
        <v>0</v>
      </c>
      <c r="K36" s="7">
        <f t="shared" si="14"/>
        <v>0</v>
      </c>
      <c r="L36" s="7">
        <f t="shared" si="14"/>
        <v>0</v>
      </c>
      <c r="M36" s="7">
        <f t="shared" si="14"/>
        <v>0</v>
      </c>
      <c r="N36" s="7">
        <f t="shared" si="14"/>
        <v>1</v>
      </c>
      <c r="O36" s="7">
        <f t="shared" si="14"/>
        <v>0</v>
      </c>
      <c r="P36" s="7">
        <f t="shared" si="14"/>
        <v>0</v>
      </c>
      <c r="Q36" s="7">
        <f t="shared" si="14"/>
        <v>0</v>
      </c>
      <c r="R36" s="7">
        <f t="shared" si="14"/>
        <v>0</v>
      </c>
      <c r="S36" s="7">
        <f t="shared" si="14"/>
        <v>0</v>
      </c>
      <c r="T36" s="7"/>
      <c r="U36" s="14" t="str">
        <f t="shared" si="2"/>
        <v>0000010000000000</v>
      </c>
      <c r="V36" s="14" t="str">
        <f t="shared" si="3"/>
        <v>0400</v>
      </c>
      <c r="W36" t="str">
        <f t="shared" si="4"/>
        <v>0b0000010000000000,  // FF</v>
      </c>
    </row>
    <row r="37" spans="1:23" x14ac:dyDescent="0.45">
      <c r="A37" s="7" t="s">
        <v>7</v>
      </c>
      <c r="B37" s="7" t="s">
        <v>8</v>
      </c>
      <c r="C37" s="7" t="str">
        <f t="shared" si="0"/>
        <v>FC</v>
      </c>
      <c r="D37" s="7">
        <f>IF(AND(D$3=1,D$4=0),D13,0)</f>
        <v>0</v>
      </c>
      <c r="E37" s="7">
        <f t="shared" si="14"/>
        <v>0</v>
      </c>
      <c r="F37" s="7">
        <f t="shared" si="14"/>
        <v>0</v>
      </c>
      <c r="G37" s="7">
        <f t="shared" si="14"/>
        <v>0</v>
      </c>
      <c r="H37" s="7">
        <f t="shared" si="14"/>
        <v>0</v>
      </c>
      <c r="I37" s="7">
        <f t="shared" si="14"/>
        <v>0</v>
      </c>
      <c r="J37" s="7">
        <f t="shared" si="14"/>
        <v>0</v>
      </c>
      <c r="K37" s="7">
        <f t="shared" si="14"/>
        <v>0</v>
      </c>
      <c r="L37" s="7">
        <f t="shared" si="14"/>
        <v>0</v>
      </c>
      <c r="M37" s="7">
        <f t="shared" si="14"/>
        <v>1</v>
      </c>
      <c r="N37" s="7">
        <f t="shared" si="14"/>
        <v>1</v>
      </c>
      <c r="O37" s="7">
        <f t="shared" si="14"/>
        <v>0</v>
      </c>
      <c r="P37" s="7">
        <f t="shared" si="14"/>
        <v>0</v>
      </c>
      <c r="Q37" s="7">
        <f t="shared" si="14"/>
        <v>0</v>
      </c>
      <c r="R37" s="7">
        <f t="shared" si="14"/>
        <v>0</v>
      </c>
      <c r="S37" s="7">
        <f t="shared" si="14"/>
        <v>0</v>
      </c>
      <c r="T37" s="7"/>
      <c r="U37" s="14" t="str">
        <f t="shared" si="2"/>
        <v>0000011000000000</v>
      </c>
      <c r="V37" s="14" t="str">
        <f t="shared" si="3"/>
        <v>0600</v>
      </c>
      <c r="W37" t="str">
        <f t="shared" si="4"/>
        <v>0b0000011000000000,  // FC</v>
      </c>
    </row>
    <row r="38" spans="1:23" x14ac:dyDescent="0.45">
      <c r="A38" s="8" t="s">
        <v>8</v>
      </c>
      <c r="B38" s="8" t="s">
        <v>3</v>
      </c>
      <c r="C38" s="8" t="str">
        <f t="shared" si="0"/>
        <v>CX</v>
      </c>
      <c r="D38" s="8">
        <f t="shared" ref="D38:S43" si="15">IF(D$3&lt;&gt;D$4,D8,0)</f>
        <v>0</v>
      </c>
      <c r="E38" s="8">
        <f t="shared" si="15"/>
        <v>0</v>
      </c>
      <c r="F38" s="8">
        <f t="shared" si="15"/>
        <v>0</v>
      </c>
      <c r="G38" s="8">
        <f t="shared" si="15"/>
        <v>0</v>
      </c>
      <c r="H38" s="8">
        <f t="shared" si="15"/>
        <v>1</v>
      </c>
      <c r="I38" s="8">
        <f t="shared" si="15"/>
        <v>1</v>
      </c>
      <c r="J38" s="8">
        <f t="shared" si="15"/>
        <v>1</v>
      </c>
      <c r="K38" s="8">
        <f t="shared" si="15"/>
        <v>1</v>
      </c>
      <c r="L38" s="8">
        <f t="shared" si="15"/>
        <v>1</v>
      </c>
      <c r="M38" s="8">
        <f t="shared" si="15"/>
        <v>1</v>
      </c>
      <c r="N38" s="8">
        <f t="shared" si="15"/>
        <v>1</v>
      </c>
      <c r="O38" s="8">
        <f t="shared" si="15"/>
        <v>1</v>
      </c>
      <c r="P38" s="8">
        <f t="shared" si="15"/>
        <v>0</v>
      </c>
      <c r="Q38" s="8">
        <f t="shared" si="15"/>
        <v>0</v>
      </c>
      <c r="R38" s="8">
        <f t="shared" si="15"/>
        <v>0</v>
      </c>
      <c r="S38" s="8">
        <f t="shared" si="15"/>
        <v>0</v>
      </c>
      <c r="T38" s="8"/>
      <c r="U38" s="14" t="str">
        <f t="shared" si="2"/>
        <v>0000111111110000</v>
      </c>
      <c r="V38" s="14" t="str">
        <f t="shared" si="3"/>
        <v>0FF0</v>
      </c>
      <c r="W38" t="str">
        <f t="shared" si="4"/>
        <v>0b0000111111110000,  // CX</v>
      </c>
    </row>
    <row r="39" spans="1:23" x14ac:dyDescent="0.45">
      <c r="A39" s="8" t="s">
        <v>8</v>
      </c>
      <c r="B39" s="8" t="s">
        <v>4</v>
      </c>
      <c r="C39" s="8" t="str">
        <f t="shared" si="0"/>
        <v>CH</v>
      </c>
      <c r="D39" s="8">
        <f t="shared" si="15"/>
        <v>0</v>
      </c>
      <c r="E39" s="8">
        <f t="shared" si="15"/>
        <v>0</v>
      </c>
      <c r="F39" s="8">
        <f t="shared" si="15"/>
        <v>0</v>
      </c>
      <c r="G39" s="8">
        <f t="shared" si="15"/>
        <v>0</v>
      </c>
      <c r="H39" s="8">
        <f t="shared" si="15"/>
        <v>0</v>
      </c>
      <c r="I39" s="8">
        <f t="shared" si="15"/>
        <v>1</v>
      </c>
      <c r="J39" s="8">
        <f t="shared" si="15"/>
        <v>0</v>
      </c>
      <c r="K39" s="8">
        <f t="shared" si="15"/>
        <v>1</v>
      </c>
      <c r="L39" s="8">
        <f t="shared" si="15"/>
        <v>0</v>
      </c>
      <c r="M39" s="8">
        <f t="shared" si="15"/>
        <v>1</v>
      </c>
      <c r="N39" s="8">
        <f t="shared" si="15"/>
        <v>0</v>
      </c>
      <c r="O39" s="8">
        <f t="shared" si="15"/>
        <v>1</v>
      </c>
      <c r="P39" s="8">
        <f t="shared" si="15"/>
        <v>0</v>
      </c>
      <c r="Q39" s="8">
        <f t="shared" si="15"/>
        <v>0</v>
      </c>
      <c r="R39" s="8">
        <f t="shared" si="15"/>
        <v>0</v>
      </c>
      <c r="S39" s="8">
        <f t="shared" si="15"/>
        <v>0</v>
      </c>
      <c r="T39" s="8"/>
      <c r="U39" s="14" t="str">
        <f t="shared" si="2"/>
        <v>0000101010100000</v>
      </c>
      <c r="V39" s="14" t="str">
        <f t="shared" si="3"/>
        <v>0AA0</v>
      </c>
      <c r="W39" t="str">
        <f t="shared" si="4"/>
        <v>0b0000101010100000,  // CH</v>
      </c>
    </row>
    <row r="40" spans="1:23" x14ac:dyDescent="0.45">
      <c r="A40" s="8" t="s">
        <v>8</v>
      </c>
      <c r="B40" s="8" t="s">
        <v>5</v>
      </c>
      <c r="C40" s="8" t="str">
        <f t="shared" si="0"/>
        <v>CL</v>
      </c>
      <c r="D40" s="8">
        <f t="shared" si="15"/>
        <v>0</v>
      </c>
      <c r="E40" s="8">
        <f t="shared" si="15"/>
        <v>0</v>
      </c>
      <c r="F40" s="8">
        <f t="shared" si="15"/>
        <v>0</v>
      </c>
      <c r="G40" s="8">
        <f t="shared" si="15"/>
        <v>0</v>
      </c>
      <c r="H40" s="8">
        <f t="shared" si="15"/>
        <v>1</v>
      </c>
      <c r="I40" s="8">
        <f t="shared" si="15"/>
        <v>0</v>
      </c>
      <c r="J40" s="8">
        <f t="shared" si="15"/>
        <v>1</v>
      </c>
      <c r="K40" s="8">
        <f t="shared" si="15"/>
        <v>0</v>
      </c>
      <c r="L40" s="8">
        <f t="shared" si="15"/>
        <v>1</v>
      </c>
      <c r="M40" s="8">
        <f t="shared" si="15"/>
        <v>0</v>
      </c>
      <c r="N40" s="8">
        <f t="shared" si="15"/>
        <v>1</v>
      </c>
      <c r="O40" s="8">
        <f t="shared" si="15"/>
        <v>0</v>
      </c>
      <c r="P40" s="8">
        <f t="shared" si="15"/>
        <v>0</v>
      </c>
      <c r="Q40" s="8">
        <f t="shared" si="15"/>
        <v>0</v>
      </c>
      <c r="R40" s="8">
        <f t="shared" si="15"/>
        <v>0</v>
      </c>
      <c r="S40" s="8">
        <f t="shared" si="15"/>
        <v>0</v>
      </c>
      <c r="T40" s="8"/>
      <c r="U40" s="14" t="str">
        <f t="shared" si="2"/>
        <v>0000010101010000</v>
      </c>
      <c r="V40" s="14" t="str">
        <f t="shared" si="3"/>
        <v>0550</v>
      </c>
      <c r="W40" t="str">
        <f t="shared" si="4"/>
        <v>0b0000010101010000,  // CL</v>
      </c>
    </row>
    <row r="41" spans="1:23" x14ac:dyDescent="0.45">
      <c r="A41" s="8" t="s">
        <v>8</v>
      </c>
      <c r="B41" s="8" t="s">
        <v>6</v>
      </c>
      <c r="C41" s="8" t="str">
        <f t="shared" si="0"/>
        <v>CR</v>
      </c>
      <c r="D41" s="8">
        <f t="shared" si="15"/>
        <v>0</v>
      </c>
      <c r="E41" s="8">
        <f t="shared" si="15"/>
        <v>0</v>
      </c>
      <c r="F41" s="8">
        <f t="shared" si="15"/>
        <v>0</v>
      </c>
      <c r="G41" s="8">
        <f t="shared" si="15"/>
        <v>0</v>
      </c>
      <c r="H41" s="8">
        <f t="shared" si="15"/>
        <v>0</v>
      </c>
      <c r="I41" s="8">
        <f t="shared" si="15"/>
        <v>1</v>
      </c>
      <c r="J41" s="8">
        <f t="shared" si="15"/>
        <v>0</v>
      </c>
      <c r="K41" s="8">
        <f t="shared" si="15"/>
        <v>0</v>
      </c>
      <c r="L41" s="8">
        <f t="shared" si="15"/>
        <v>0</v>
      </c>
      <c r="M41" s="8">
        <f t="shared" si="15"/>
        <v>1</v>
      </c>
      <c r="N41" s="8">
        <f t="shared" si="15"/>
        <v>0</v>
      </c>
      <c r="O41" s="8">
        <f t="shared" si="15"/>
        <v>0</v>
      </c>
      <c r="P41" s="8">
        <f t="shared" si="15"/>
        <v>0</v>
      </c>
      <c r="Q41" s="8">
        <f t="shared" si="15"/>
        <v>0</v>
      </c>
      <c r="R41" s="8">
        <f t="shared" si="15"/>
        <v>0</v>
      </c>
      <c r="S41" s="8">
        <f t="shared" si="15"/>
        <v>0</v>
      </c>
      <c r="T41" s="8"/>
      <c r="U41" s="14" t="str">
        <f t="shared" si="2"/>
        <v>0000001000100000</v>
      </c>
      <c r="V41" s="14" t="str">
        <f t="shared" si="3"/>
        <v>0220</v>
      </c>
      <c r="W41" t="str">
        <f t="shared" si="4"/>
        <v>0b0000001000100000,  // CR</v>
      </c>
    </row>
    <row r="42" spans="1:23" x14ac:dyDescent="0.45">
      <c r="A42" s="8" t="s">
        <v>8</v>
      </c>
      <c r="B42" s="8" t="s">
        <v>7</v>
      </c>
      <c r="C42" s="8" t="str">
        <f t="shared" si="0"/>
        <v>CF</v>
      </c>
      <c r="D42" s="8">
        <f t="shared" si="15"/>
        <v>0</v>
      </c>
      <c r="E42" s="8">
        <f t="shared" si="15"/>
        <v>0</v>
      </c>
      <c r="F42" s="8">
        <f t="shared" si="15"/>
        <v>0</v>
      </c>
      <c r="G42" s="8">
        <f t="shared" si="15"/>
        <v>0</v>
      </c>
      <c r="H42" s="8">
        <f t="shared" si="15"/>
        <v>0</v>
      </c>
      <c r="I42" s="8">
        <f t="shared" si="15"/>
        <v>0</v>
      </c>
      <c r="J42" s="8">
        <f t="shared" si="15"/>
        <v>1</v>
      </c>
      <c r="K42" s="8">
        <f t="shared" si="15"/>
        <v>0</v>
      </c>
      <c r="L42" s="8">
        <f t="shared" si="15"/>
        <v>0</v>
      </c>
      <c r="M42" s="8">
        <f t="shared" si="15"/>
        <v>0</v>
      </c>
      <c r="N42" s="8">
        <f t="shared" si="15"/>
        <v>1</v>
      </c>
      <c r="O42" s="8">
        <f t="shared" si="15"/>
        <v>0</v>
      </c>
      <c r="P42" s="8">
        <f t="shared" si="15"/>
        <v>0</v>
      </c>
      <c r="Q42" s="8">
        <f t="shared" si="15"/>
        <v>0</v>
      </c>
      <c r="R42" s="8">
        <f t="shared" si="15"/>
        <v>0</v>
      </c>
      <c r="S42" s="8">
        <f t="shared" si="15"/>
        <v>0</v>
      </c>
      <c r="T42" s="8"/>
      <c r="U42" s="14" t="str">
        <f t="shared" si="2"/>
        <v>0000010001000000</v>
      </c>
      <c r="V42" s="14" t="str">
        <f t="shared" si="3"/>
        <v>0440</v>
      </c>
      <c r="W42" t="str">
        <f t="shared" si="4"/>
        <v>0b0000010001000000,  // CF</v>
      </c>
    </row>
    <row r="43" spans="1:23" x14ac:dyDescent="0.45">
      <c r="A43" s="8" t="s">
        <v>8</v>
      </c>
      <c r="B43" s="8" t="s">
        <v>8</v>
      </c>
      <c r="C43" s="8" t="str">
        <f t="shared" si="0"/>
        <v>CC</v>
      </c>
      <c r="D43" s="8">
        <f t="shared" si="15"/>
        <v>0</v>
      </c>
      <c r="E43" s="8">
        <f t="shared" si="15"/>
        <v>0</v>
      </c>
      <c r="F43" s="8">
        <f t="shared" si="15"/>
        <v>0</v>
      </c>
      <c r="G43" s="8">
        <f t="shared" si="15"/>
        <v>0</v>
      </c>
      <c r="H43" s="8">
        <f t="shared" si="15"/>
        <v>0</v>
      </c>
      <c r="I43" s="8">
        <f t="shared" si="15"/>
        <v>1</v>
      </c>
      <c r="J43" s="8">
        <f t="shared" si="15"/>
        <v>1</v>
      </c>
      <c r="K43" s="8">
        <f t="shared" si="15"/>
        <v>0</v>
      </c>
      <c r="L43" s="8">
        <f t="shared" si="15"/>
        <v>0</v>
      </c>
      <c r="M43" s="8">
        <f t="shared" si="15"/>
        <v>1</v>
      </c>
      <c r="N43" s="8">
        <f t="shared" si="15"/>
        <v>1</v>
      </c>
      <c r="O43" s="8">
        <f t="shared" si="15"/>
        <v>0</v>
      </c>
      <c r="P43" s="8">
        <f t="shared" si="15"/>
        <v>0</v>
      </c>
      <c r="Q43" s="8">
        <f t="shared" si="15"/>
        <v>0</v>
      </c>
      <c r="R43" s="8">
        <f t="shared" si="15"/>
        <v>0</v>
      </c>
      <c r="S43" s="8">
        <f t="shared" si="15"/>
        <v>0</v>
      </c>
      <c r="T43" s="8"/>
      <c r="U43" s="14" t="str">
        <f t="shared" si="2"/>
        <v>0000011001100000</v>
      </c>
      <c r="V43" s="14" t="str">
        <f t="shared" si="3"/>
        <v>0660</v>
      </c>
      <c r="W43" t="str">
        <f t="shared" si="4"/>
        <v>0b0000011001100000,  // CC</v>
      </c>
    </row>
    <row r="44" spans="1:23" x14ac:dyDescent="0.45">
      <c r="W44" s="1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FD60-F4B0-4B09-A77B-FE69AD704E43}">
  <dimension ref="A1:Z50"/>
  <sheetViews>
    <sheetView workbookViewId="0">
      <selection activeCell="E8" sqref="E8"/>
    </sheetView>
  </sheetViews>
  <sheetFormatPr defaultRowHeight="14.25" x14ac:dyDescent="0.45"/>
  <cols>
    <col min="1" max="1" width="7.3984375" customWidth="1"/>
    <col min="2" max="4" width="8.796875" customWidth="1"/>
    <col min="5" max="5" width="25.19921875" customWidth="1"/>
    <col min="6" max="6" width="4.265625" customWidth="1"/>
    <col min="7" max="23" width="3.796875" customWidth="1"/>
    <col min="24" max="24" width="17.73046875" style="13" customWidth="1"/>
    <col min="25" max="25" width="5.265625" style="13" customWidth="1"/>
    <col min="26" max="26" width="27.3984375" customWidth="1"/>
  </cols>
  <sheetData>
    <row r="1" spans="1:26" x14ac:dyDescent="0.45">
      <c r="A1" s="2"/>
      <c r="B1" s="2"/>
      <c r="C1" s="2"/>
      <c r="D1" s="2"/>
      <c r="E1" s="2"/>
      <c r="F1" s="2"/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/>
      <c r="X1" s="11"/>
      <c r="Y1" s="11"/>
    </row>
    <row r="2" spans="1:26" x14ac:dyDescent="0.45">
      <c r="A2" s="1"/>
      <c r="B2" s="2"/>
      <c r="C2" s="2"/>
      <c r="D2" s="2"/>
      <c r="E2" s="2"/>
      <c r="F2" s="2" t="s">
        <v>9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/>
      <c r="X2" s="12"/>
      <c r="Y2" s="12"/>
    </row>
    <row r="3" spans="1:26" x14ac:dyDescent="0.45">
      <c r="A3" s="1"/>
      <c r="B3" s="2"/>
      <c r="C3" s="2"/>
      <c r="D3" s="2"/>
      <c r="E3" s="2"/>
      <c r="F3" s="2" t="s">
        <v>10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/>
      <c r="X3" s="12"/>
      <c r="Y3" s="12"/>
    </row>
    <row r="4" spans="1:26" x14ac:dyDescent="0.45">
      <c r="A4" s="1"/>
      <c r="B4" s="2"/>
      <c r="C4" s="2"/>
      <c r="D4" s="2"/>
      <c r="E4" s="2"/>
      <c r="F4" s="2" t="s">
        <v>11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0</v>
      </c>
      <c r="P4" s="6">
        <v>0</v>
      </c>
      <c r="Q4" s="6">
        <v>0</v>
      </c>
      <c r="R4" s="6">
        <v>0</v>
      </c>
      <c r="S4" s="6">
        <v>1</v>
      </c>
      <c r="T4" s="6">
        <v>1</v>
      </c>
      <c r="U4" s="6">
        <v>1</v>
      </c>
      <c r="V4" s="6">
        <v>1</v>
      </c>
      <c r="W4" s="6"/>
      <c r="X4" s="12"/>
      <c r="Y4" s="12"/>
    </row>
    <row r="5" spans="1:26" x14ac:dyDescent="0.45">
      <c r="A5" s="1"/>
      <c r="B5" s="2"/>
      <c r="C5" s="2"/>
      <c r="D5" s="2"/>
      <c r="E5" s="2"/>
      <c r="F5" s="2" t="s">
        <v>12</v>
      </c>
      <c r="G5" s="5">
        <v>0</v>
      </c>
      <c r="H5" s="5">
        <v>0</v>
      </c>
      <c r="I5" s="5">
        <v>1</v>
      </c>
      <c r="J5" s="5">
        <v>1</v>
      </c>
      <c r="K5" s="5">
        <v>0</v>
      </c>
      <c r="L5" s="5">
        <v>0</v>
      </c>
      <c r="M5" s="5">
        <v>1</v>
      </c>
      <c r="N5" s="5">
        <v>1</v>
      </c>
      <c r="O5" s="5">
        <v>0</v>
      </c>
      <c r="P5" s="5">
        <v>0</v>
      </c>
      <c r="Q5" s="5">
        <v>1</v>
      </c>
      <c r="R5" s="5">
        <v>1</v>
      </c>
      <c r="S5" s="5">
        <v>0</v>
      </c>
      <c r="T5" s="5">
        <v>0</v>
      </c>
      <c r="U5" s="5">
        <v>1</v>
      </c>
      <c r="V5" s="5">
        <v>1</v>
      </c>
      <c r="W5" s="5"/>
      <c r="X5" s="12"/>
      <c r="Y5" s="12"/>
    </row>
    <row r="6" spans="1:26" x14ac:dyDescent="0.45">
      <c r="A6" s="1"/>
      <c r="B6" s="2"/>
      <c r="C6" s="2"/>
      <c r="D6" s="2"/>
      <c r="E6" s="2"/>
      <c r="F6" s="2" t="s">
        <v>13</v>
      </c>
      <c r="G6" s="5">
        <v>0</v>
      </c>
      <c r="H6" s="5">
        <v>1</v>
      </c>
      <c r="I6" s="5">
        <v>0</v>
      </c>
      <c r="J6" s="5">
        <v>1</v>
      </c>
      <c r="K6" s="5">
        <v>0</v>
      </c>
      <c r="L6" s="5">
        <v>1</v>
      </c>
      <c r="M6" s="5">
        <v>0</v>
      </c>
      <c r="N6" s="5">
        <v>1</v>
      </c>
      <c r="O6" s="5">
        <v>0</v>
      </c>
      <c r="P6" s="5">
        <v>1</v>
      </c>
      <c r="Q6" s="5">
        <v>0</v>
      </c>
      <c r="R6" s="5">
        <v>1</v>
      </c>
      <c r="S6" s="5">
        <v>0</v>
      </c>
      <c r="T6" s="5">
        <v>1</v>
      </c>
      <c r="U6" s="5">
        <v>0</v>
      </c>
      <c r="V6" s="5">
        <v>1</v>
      </c>
      <c r="W6" s="5"/>
      <c r="X6" s="12"/>
      <c r="Y6" s="12"/>
    </row>
    <row r="7" spans="1:26" x14ac:dyDescent="0.45">
      <c r="A7" s="3" t="s">
        <v>14</v>
      </c>
      <c r="B7" s="2" t="s">
        <v>57</v>
      </c>
      <c r="C7" s="2" t="s">
        <v>59</v>
      </c>
      <c r="D7" s="2" t="s">
        <v>58</v>
      </c>
      <c r="E7" s="2" t="s">
        <v>60</v>
      </c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Z7" s="9" t="s">
        <v>17</v>
      </c>
    </row>
    <row r="8" spans="1:26" x14ac:dyDescent="0.45">
      <c r="A8" s="7" t="s">
        <v>3</v>
      </c>
      <c r="B8" s="7"/>
      <c r="C8" s="7" t="str">
        <f>C$7</f>
        <v>T0</v>
      </c>
      <c r="D8" s="7"/>
      <c r="E8" s="7" t="str">
        <f>B8&amp;IF(ISBLANK(D8),""," "&amp;D8&amp;" ")&amp;C8</f>
        <v>T0</v>
      </c>
      <c r="F8" s="7"/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/>
      <c r="X8" s="14" t="str">
        <f>$V8&amp;$U8&amp;$T8&amp;$S8&amp;$R8&amp;$Q8&amp;$P8&amp;$O8&amp;$N8&amp;$M8&amp;$L8&amp;$K8&amp;$J8&amp;$I8&amp;$H8&amp;$G8</f>
        <v>1111111111111111</v>
      </c>
      <c r="Y8" s="14" t="str">
        <f>BIN2HEX($V8&amp;$U8&amp;$T8&amp;$S8&amp;$R8&amp;$Q8&amp;$P8&amp;$O8,2)&amp;BIN2HEX($N8&amp;$M8&amp;$L8&amp;$K8&amp;$J8&amp;$I8&amp;$H8&amp;$G8,2)</f>
        <v>FFFF</v>
      </c>
      <c r="Z8" t="str">
        <f>"0b"&amp;X8&amp;",  // "&amp;F8</f>
        <v xml:space="preserve">0b1111111111111111,  // </v>
      </c>
    </row>
    <row r="9" spans="1:26" x14ac:dyDescent="0.45">
      <c r="A9" s="7" t="s">
        <v>3</v>
      </c>
      <c r="B9" s="7" t="str">
        <f>B$7</f>
        <v>T1</v>
      </c>
      <c r="C9" s="7"/>
      <c r="D9" s="7"/>
      <c r="E9" s="7" t="str">
        <f>B9&amp;IF(ISBLANK(D9),""," "&amp;D9&amp;" ")&amp;C9</f>
        <v>T1</v>
      </c>
      <c r="F9" s="7"/>
      <c r="G9" s="7">
        <f t="shared" ref="G9:V9" si="0">G$6</f>
        <v>0</v>
      </c>
      <c r="H9" s="7">
        <f t="shared" si="0"/>
        <v>1</v>
      </c>
      <c r="I9" s="7">
        <f t="shared" si="0"/>
        <v>0</v>
      </c>
      <c r="J9" s="7">
        <f t="shared" si="0"/>
        <v>1</v>
      </c>
      <c r="K9" s="7">
        <f t="shared" si="0"/>
        <v>0</v>
      </c>
      <c r="L9" s="7">
        <f t="shared" si="0"/>
        <v>1</v>
      </c>
      <c r="M9" s="7">
        <f t="shared" si="0"/>
        <v>0</v>
      </c>
      <c r="N9" s="7">
        <f t="shared" si="0"/>
        <v>1</v>
      </c>
      <c r="O9" s="7">
        <f t="shared" si="0"/>
        <v>0</v>
      </c>
      <c r="P9" s="7">
        <f t="shared" si="0"/>
        <v>1</v>
      </c>
      <c r="Q9" s="7">
        <f t="shared" si="0"/>
        <v>0</v>
      </c>
      <c r="R9" s="7">
        <f t="shared" si="0"/>
        <v>1</v>
      </c>
      <c r="S9" s="7">
        <f t="shared" si="0"/>
        <v>0</v>
      </c>
      <c r="T9" s="7">
        <f t="shared" si="0"/>
        <v>1</v>
      </c>
      <c r="U9" s="7">
        <f t="shared" si="0"/>
        <v>0</v>
      </c>
      <c r="V9" s="7">
        <f t="shared" si="0"/>
        <v>1</v>
      </c>
      <c r="W9" s="7"/>
      <c r="X9" s="14" t="str">
        <f t="shared" ref="X9:X49" si="1">$V9&amp;$U9&amp;$T9&amp;$S9&amp;$R9&amp;$Q9&amp;$P9&amp;$O9&amp;$N9&amp;$M9&amp;$L9&amp;$K9&amp;$J9&amp;$I9&amp;$H9&amp;$G9</f>
        <v>1010101010101010</v>
      </c>
      <c r="Y9" s="14" t="str">
        <f t="shared" ref="Y9:Y49" si="2">BIN2HEX($V9&amp;$U9&amp;$T9&amp;$S9&amp;$R9&amp;$Q9&amp;$P9&amp;$O9,2)&amp;BIN2HEX($N9&amp;$M9&amp;$L9&amp;$K9&amp;$J9&amp;$I9&amp;$H9&amp;$G9,2)</f>
        <v>AAAA</v>
      </c>
      <c r="Z9" t="str">
        <f t="shared" ref="Z9:Z49" si="3">"0b"&amp;X9&amp;",  // "&amp;F9</f>
        <v xml:space="preserve">0b1010101010101010,  // </v>
      </c>
    </row>
    <row r="10" spans="1:26" x14ac:dyDescent="0.45">
      <c r="A10" s="7" t="s">
        <v>3</v>
      </c>
      <c r="B10" s="7" t="str">
        <f>"(not "&amp;B$7&amp;")"</f>
        <v>(not T1)</v>
      </c>
      <c r="C10" s="7"/>
      <c r="D10" s="7"/>
      <c r="E10" s="7" t="str">
        <f t="shared" ref="E10:E19" si="4">B10&amp;IF(ISBLANK(D10),""," "&amp;D10&amp;" ")&amp;C10</f>
        <v>(not T1)</v>
      </c>
      <c r="F10" s="7"/>
      <c r="G10" s="7">
        <f t="shared" ref="G10:V10" si="5">1-G$6</f>
        <v>1</v>
      </c>
      <c r="H10" s="7">
        <f t="shared" si="5"/>
        <v>0</v>
      </c>
      <c r="I10" s="7">
        <f t="shared" si="5"/>
        <v>1</v>
      </c>
      <c r="J10" s="7">
        <f t="shared" si="5"/>
        <v>0</v>
      </c>
      <c r="K10" s="7">
        <f t="shared" si="5"/>
        <v>1</v>
      </c>
      <c r="L10" s="7">
        <f t="shared" si="5"/>
        <v>0</v>
      </c>
      <c r="M10" s="7">
        <f t="shared" si="5"/>
        <v>1</v>
      </c>
      <c r="N10" s="7">
        <f t="shared" si="5"/>
        <v>0</v>
      </c>
      <c r="O10" s="7">
        <f t="shared" si="5"/>
        <v>1</v>
      </c>
      <c r="P10" s="7">
        <f t="shared" si="5"/>
        <v>0</v>
      </c>
      <c r="Q10" s="7">
        <f t="shared" si="5"/>
        <v>1</v>
      </c>
      <c r="R10" s="7">
        <f t="shared" si="5"/>
        <v>0</v>
      </c>
      <c r="S10" s="7">
        <f t="shared" si="5"/>
        <v>1</v>
      </c>
      <c r="T10" s="7">
        <f t="shared" si="5"/>
        <v>0</v>
      </c>
      <c r="U10" s="7">
        <f t="shared" si="5"/>
        <v>1</v>
      </c>
      <c r="V10" s="7">
        <f t="shared" si="5"/>
        <v>0</v>
      </c>
      <c r="W10" s="7"/>
      <c r="X10" s="14" t="str">
        <f t="shared" si="1"/>
        <v>0101010101010101</v>
      </c>
      <c r="Y10" s="14" t="str">
        <f t="shared" si="2"/>
        <v>5555</v>
      </c>
      <c r="Z10" t="str">
        <f t="shared" si="3"/>
        <v xml:space="preserve">0b0101010101010101,  // </v>
      </c>
    </row>
    <row r="11" spans="1:26" x14ac:dyDescent="0.45">
      <c r="A11" s="7" t="s">
        <v>3</v>
      </c>
      <c r="B11" s="7"/>
      <c r="C11" s="7" t="str">
        <f>"(not "&amp;C$7&amp;")"</f>
        <v>(not T0)</v>
      </c>
      <c r="D11" s="7"/>
      <c r="E11" s="7" t="str">
        <f t="shared" si="4"/>
        <v>(not T0)</v>
      </c>
      <c r="F11" s="7"/>
      <c r="G11" s="7">
        <f t="shared" ref="G11:V11" si="6">IF(AND(G$5=0,G$6=1),1,0)</f>
        <v>0</v>
      </c>
      <c r="H11" s="7">
        <f t="shared" si="6"/>
        <v>1</v>
      </c>
      <c r="I11" s="7">
        <f t="shared" si="6"/>
        <v>0</v>
      </c>
      <c r="J11" s="7">
        <f t="shared" si="6"/>
        <v>0</v>
      </c>
      <c r="K11" s="7">
        <f t="shared" si="6"/>
        <v>0</v>
      </c>
      <c r="L11" s="7">
        <f t="shared" si="6"/>
        <v>1</v>
      </c>
      <c r="M11" s="7">
        <f t="shared" si="6"/>
        <v>0</v>
      </c>
      <c r="N11" s="7">
        <f t="shared" si="6"/>
        <v>0</v>
      </c>
      <c r="O11" s="7">
        <f t="shared" si="6"/>
        <v>0</v>
      </c>
      <c r="P11" s="7">
        <f t="shared" si="6"/>
        <v>1</v>
      </c>
      <c r="Q11" s="7">
        <f t="shared" si="6"/>
        <v>0</v>
      </c>
      <c r="R11" s="7">
        <f t="shared" si="6"/>
        <v>0</v>
      </c>
      <c r="S11" s="7">
        <f t="shared" si="6"/>
        <v>0</v>
      </c>
      <c r="T11" s="7">
        <f t="shared" si="6"/>
        <v>1</v>
      </c>
      <c r="U11" s="7">
        <f t="shared" si="6"/>
        <v>0</v>
      </c>
      <c r="V11" s="7">
        <f t="shared" si="6"/>
        <v>0</v>
      </c>
      <c r="W11" s="7"/>
      <c r="X11" s="14" t="str">
        <f t="shared" si="1"/>
        <v>0010001000100010</v>
      </c>
      <c r="Y11" s="14" t="str">
        <f t="shared" si="2"/>
        <v>2222</v>
      </c>
      <c r="Z11" t="str">
        <f t="shared" si="3"/>
        <v xml:space="preserve">0b0010001000100010,  // </v>
      </c>
    </row>
    <row r="12" spans="1:26" x14ac:dyDescent="0.45">
      <c r="A12" s="7" t="s">
        <v>3</v>
      </c>
      <c r="B12" s="7" t="str">
        <f t="shared" ref="B12:B13" si="7">B$7</f>
        <v>T1</v>
      </c>
      <c r="C12" s="7" t="str">
        <f>C$7</f>
        <v>T0</v>
      </c>
      <c r="D12" s="7" t="s">
        <v>61</v>
      </c>
      <c r="E12" s="7" t="str">
        <f t="shared" si="4"/>
        <v>T1 and T0</v>
      </c>
      <c r="F12" s="7"/>
      <c r="G12" s="7">
        <f t="shared" ref="G12:V12" si="8">IF(AND(G$5=1,G$6=0),1,0)</f>
        <v>0</v>
      </c>
      <c r="H12" s="7">
        <f t="shared" si="8"/>
        <v>0</v>
      </c>
      <c r="I12" s="7">
        <f t="shared" si="8"/>
        <v>1</v>
      </c>
      <c r="J12" s="7">
        <f t="shared" si="8"/>
        <v>0</v>
      </c>
      <c r="K12" s="7">
        <f t="shared" si="8"/>
        <v>0</v>
      </c>
      <c r="L12" s="7">
        <f t="shared" si="8"/>
        <v>0</v>
      </c>
      <c r="M12" s="7">
        <f t="shared" si="8"/>
        <v>1</v>
      </c>
      <c r="N12" s="7">
        <f t="shared" si="8"/>
        <v>0</v>
      </c>
      <c r="O12" s="7">
        <f t="shared" si="8"/>
        <v>0</v>
      </c>
      <c r="P12" s="7">
        <f t="shared" si="8"/>
        <v>0</v>
      </c>
      <c r="Q12" s="7">
        <f t="shared" si="8"/>
        <v>1</v>
      </c>
      <c r="R12" s="7">
        <f t="shared" si="8"/>
        <v>0</v>
      </c>
      <c r="S12" s="7">
        <f t="shared" si="8"/>
        <v>0</v>
      </c>
      <c r="T12" s="7">
        <f t="shared" si="8"/>
        <v>0</v>
      </c>
      <c r="U12" s="7">
        <f t="shared" si="8"/>
        <v>1</v>
      </c>
      <c r="V12" s="7">
        <f t="shared" si="8"/>
        <v>0</v>
      </c>
      <c r="W12" s="7"/>
      <c r="X12" s="14" t="str">
        <f t="shared" si="1"/>
        <v>0100010001000100</v>
      </c>
      <c r="Y12" s="14" t="str">
        <f t="shared" si="2"/>
        <v>4444</v>
      </c>
      <c r="Z12" t="str">
        <f t="shared" si="3"/>
        <v xml:space="preserve">0b0100010001000100,  // </v>
      </c>
    </row>
    <row r="13" spans="1:26" x14ac:dyDescent="0.45">
      <c r="A13" s="7" t="s">
        <v>3</v>
      </c>
      <c r="B13" s="7" t="str">
        <f t="shared" si="7"/>
        <v>T1</v>
      </c>
      <c r="C13" s="7" t="str">
        <f>"(not "&amp;C$7&amp;")"</f>
        <v>(not T0)</v>
      </c>
      <c r="D13" s="7" t="s">
        <v>61</v>
      </c>
      <c r="E13" s="7" t="str">
        <f t="shared" si="4"/>
        <v>T1 and (not T0)</v>
      </c>
      <c r="F13" s="7"/>
      <c r="G13" s="7">
        <f t="shared" ref="G13:V13" si="9">IF(G$5&lt;&gt;G$6,1,0)</f>
        <v>0</v>
      </c>
      <c r="H13" s="7">
        <f t="shared" si="9"/>
        <v>1</v>
      </c>
      <c r="I13" s="7">
        <f t="shared" si="9"/>
        <v>1</v>
      </c>
      <c r="J13" s="7">
        <f t="shared" si="9"/>
        <v>0</v>
      </c>
      <c r="K13" s="7">
        <f t="shared" si="9"/>
        <v>0</v>
      </c>
      <c r="L13" s="7">
        <f t="shared" si="9"/>
        <v>1</v>
      </c>
      <c r="M13" s="7">
        <f t="shared" si="9"/>
        <v>1</v>
      </c>
      <c r="N13" s="7">
        <f t="shared" si="9"/>
        <v>0</v>
      </c>
      <c r="O13" s="7">
        <f t="shared" si="9"/>
        <v>0</v>
      </c>
      <c r="P13" s="7">
        <f t="shared" si="9"/>
        <v>1</v>
      </c>
      <c r="Q13" s="7">
        <f t="shared" si="9"/>
        <v>1</v>
      </c>
      <c r="R13" s="7">
        <f t="shared" si="9"/>
        <v>0</v>
      </c>
      <c r="S13" s="7">
        <f t="shared" si="9"/>
        <v>0</v>
      </c>
      <c r="T13" s="7">
        <f t="shared" si="9"/>
        <v>1</v>
      </c>
      <c r="U13" s="7">
        <f t="shared" si="9"/>
        <v>1</v>
      </c>
      <c r="V13" s="7">
        <f t="shared" si="9"/>
        <v>0</v>
      </c>
      <c r="W13" s="7"/>
      <c r="X13" s="14" t="str">
        <f t="shared" si="1"/>
        <v>0110011001100110</v>
      </c>
      <c r="Y13" s="14" t="str">
        <f t="shared" si="2"/>
        <v>6666</v>
      </c>
      <c r="Z13" t="str">
        <f t="shared" si="3"/>
        <v xml:space="preserve">0b0110011001100110,  // </v>
      </c>
    </row>
    <row r="14" spans="1:26" x14ac:dyDescent="0.45">
      <c r="A14" s="7" t="s">
        <v>3</v>
      </c>
      <c r="B14" s="7" t="str">
        <f t="shared" ref="B14:B15" si="10">"(not "&amp;B$7&amp;")"</f>
        <v>(not T1)</v>
      </c>
      <c r="C14" s="7" t="str">
        <f>C$7</f>
        <v>T0</v>
      </c>
      <c r="D14" s="7" t="s">
        <v>61</v>
      </c>
      <c r="E14" s="7" t="str">
        <f t="shared" si="4"/>
        <v>(not T1) and T0</v>
      </c>
      <c r="F14" s="7"/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/>
      <c r="X14" s="14" t="str">
        <f>$V14&amp;$U14&amp;$T14&amp;$S14&amp;$R14&amp;$Q14&amp;$P14&amp;$O14&amp;$N14&amp;$M14&amp;$L14&amp;$K14&amp;$J14&amp;$I14&amp;$H14&amp;$G14</f>
        <v>1111111111111111</v>
      </c>
      <c r="Y14" s="14" t="str">
        <f>BIN2HEX($V14&amp;$U14&amp;$T14&amp;$S14&amp;$R14&amp;$Q14&amp;$P14&amp;$O14,2)&amp;BIN2HEX($N14&amp;$M14&amp;$L14&amp;$K14&amp;$J14&amp;$I14&amp;$H14&amp;$G14,2)</f>
        <v>FFFF</v>
      </c>
      <c r="Z14" t="str">
        <f>"0b"&amp;X14&amp;",  // "&amp;F14</f>
        <v xml:space="preserve">0b1111111111111111,  // </v>
      </c>
    </row>
    <row r="15" spans="1:26" x14ac:dyDescent="0.45">
      <c r="A15" s="7" t="s">
        <v>3</v>
      </c>
      <c r="B15" s="7" t="str">
        <f t="shared" si="10"/>
        <v>(not T1)</v>
      </c>
      <c r="C15" s="7" t="str">
        <f>"(not "&amp;C$7&amp;")"</f>
        <v>(not T0)</v>
      </c>
      <c r="D15" s="7" t="s">
        <v>61</v>
      </c>
      <c r="E15" s="7" t="str">
        <f t="shared" si="4"/>
        <v>(not T1) and (not T0)</v>
      </c>
      <c r="F15" s="7"/>
      <c r="G15" s="7">
        <f t="shared" ref="G15:V15" si="11">G$6</f>
        <v>0</v>
      </c>
      <c r="H15" s="7">
        <f t="shared" si="11"/>
        <v>1</v>
      </c>
      <c r="I15" s="7">
        <f t="shared" si="11"/>
        <v>0</v>
      </c>
      <c r="J15" s="7">
        <f t="shared" si="11"/>
        <v>1</v>
      </c>
      <c r="K15" s="7">
        <f t="shared" si="11"/>
        <v>0</v>
      </c>
      <c r="L15" s="7">
        <f t="shared" si="11"/>
        <v>1</v>
      </c>
      <c r="M15" s="7">
        <f t="shared" si="11"/>
        <v>0</v>
      </c>
      <c r="N15" s="7">
        <f t="shared" si="11"/>
        <v>1</v>
      </c>
      <c r="O15" s="7">
        <f t="shared" si="11"/>
        <v>0</v>
      </c>
      <c r="P15" s="7">
        <f t="shared" si="11"/>
        <v>1</v>
      </c>
      <c r="Q15" s="7">
        <f t="shared" si="11"/>
        <v>0</v>
      </c>
      <c r="R15" s="7">
        <f t="shared" si="11"/>
        <v>1</v>
      </c>
      <c r="S15" s="7">
        <f t="shared" si="11"/>
        <v>0</v>
      </c>
      <c r="T15" s="7">
        <f t="shared" si="11"/>
        <v>1</v>
      </c>
      <c r="U15" s="7">
        <f t="shared" si="11"/>
        <v>0</v>
      </c>
      <c r="V15" s="7">
        <f t="shared" si="11"/>
        <v>1</v>
      </c>
      <c r="W15" s="7"/>
      <c r="X15" s="14" t="str">
        <f t="shared" si="1"/>
        <v>1010101010101010</v>
      </c>
      <c r="Y15" s="14" t="str">
        <f t="shared" si="2"/>
        <v>AAAA</v>
      </c>
      <c r="Z15" t="str">
        <f t="shared" ref="Z15:Z19" si="12">"0b"&amp;X15&amp;",  // "&amp;F15</f>
        <v xml:space="preserve">0b1010101010101010,  // </v>
      </c>
    </row>
    <row r="16" spans="1:26" x14ac:dyDescent="0.45">
      <c r="A16" s="7" t="s">
        <v>3</v>
      </c>
      <c r="B16" s="7" t="str">
        <f t="shared" ref="B16:B17" si="13">B$7</f>
        <v>T1</v>
      </c>
      <c r="C16" s="7" t="str">
        <f>C$7</f>
        <v>T0</v>
      </c>
      <c r="D16" s="7" t="s">
        <v>62</v>
      </c>
      <c r="E16" s="7" t="str">
        <f t="shared" si="4"/>
        <v>T1 or T0</v>
      </c>
      <c r="F16" s="7"/>
      <c r="G16" s="7">
        <f t="shared" ref="G16:V16" si="14">1-G$6</f>
        <v>1</v>
      </c>
      <c r="H16" s="7">
        <f t="shared" si="14"/>
        <v>0</v>
      </c>
      <c r="I16" s="7">
        <f t="shared" si="14"/>
        <v>1</v>
      </c>
      <c r="J16" s="7">
        <f t="shared" si="14"/>
        <v>0</v>
      </c>
      <c r="K16" s="7">
        <f t="shared" si="14"/>
        <v>1</v>
      </c>
      <c r="L16" s="7">
        <f t="shared" si="14"/>
        <v>0</v>
      </c>
      <c r="M16" s="7">
        <f t="shared" si="14"/>
        <v>1</v>
      </c>
      <c r="N16" s="7">
        <f t="shared" si="14"/>
        <v>0</v>
      </c>
      <c r="O16" s="7">
        <f t="shared" si="14"/>
        <v>1</v>
      </c>
      <c r="P16" s="7">
        <f t="shared" si="14"/>
        <v>0</v>
      </c>
      <c r="Q16" s="7">
        <f t="shared" si="14"/>
        <v>1</v>
      </c>
      <c r="R16" s="7">
        <f t="shared" si="14"/>
        <v>0</v>
      </c>
      <c r="S16" s="7">
        <f t="shared" si="14"/>
        <v>1</v>
      </c>
      <c r="T16" s="7">
        <f t="shared" si="14"/>
        <v>0</v>
      </c>
      <c r="U16" s="7">
        <f t="shared" si="14"/>
        <v>1</v>
      </c>
      <c r="V16" s="7">
        <f t="shared" si="14"/>
        <v>0</v>
      </c>
      <c r="W16" s="7"/>
      <c r="X16" s="14" t="str">
        <f t="shared" si="1"/>
        <v>0101010101010101</v>
      </c>
      <c r="Y16" s="14" t="str">
        <f t="shared" si="2"/>
        <v>5555</v>
      </c>
      <c r="Z16" t="str">
        <f t="shared" si="12"/>
        <v xml:space="preserve">0b0101010101010101,  // </v>
      </c>
    </row>
    <row r="17" spans="1:26" x14ac:dyDescent="0.45">
      <c r="A17" s="7" t="s">
        <v>3</v>
      </c>
      <c r="B17" s="7" t="str">
        <f t="shared" si="13"/>
        <v>T1</v>
      </c>
      <c r="C17" s="7" t="str">
        <f>"(not "&amp;C$7&amp;")"</f>
        <v>(not T0)</v>
      </c>
      <c r="D17" s="7" t="s">
        <v>62</v>
      </c>
      <c r="E17" s="7" t="str">
        <f t="shared" si="4"/>
        <v>T1 or (not T0)</v>
      </c>
      <c r="F17" s="7"/>
      <c r="G17" s="7">
        <f t="shared" ref="G17:V17" si="15">IF(AND(G$5=0,G$6=1),1,0)</f>
        <v>0</v>
      </c>
      <c r="H17" s="7">
        <f t="shared" si="15"/>
        <v>1</v>
      </c>
      <c r="I17" s="7">
        <f t="shared" si="15"/>
        <v>0</v>
      </c>
      <c r="J17" s="7">
        <f t="shared" si="15"/>
        <v>0</v>
      </c>
      <c r="K17" s="7">
        <f t="shared" si="15"/>
        <v>0</v>
      </c>
      <c r="L17" s="7">
        <f t="shared" si="15"/>
        <v>1</v>
      </c>
      <c r="M17" s="7">
        <f t="shared" si="15"/>
        <v>0</v>
      </c>
      <c r="N17" s="7">
        <f t="shared" si="15"/>
        <v>0</v>
      </c>
      <c r="O17" s="7">
        <f t="shared" si="15"/>
        <v>0</v>
      </c>
      <c r="P17" s="7">
        <f t="shared" si="15"/>
        <v>1</v>
      </c>
      <c r="Q17" s="7">
        <f t="shared" si="15"/>
        <v>0</v>
      </c>
      <c r="R17" s="7">
        <f t="shared" si="15"/>
        <v>0</v>
      </c>
      <c r="S17" s="7">
        <f t="shared" si="15"/>
        <v>0</v>
      </c>
      <c r="T17" s="7">
        <f t="shared" si="15"/>
        <v>1</v>
      </c>
      <c r="U17" s="7">
        <f t="shared" si="15"/>
        <v>0</v>
      </c>
      <c r="V17" s="7">
        <f t="shared" si="15"/>
        <v>0</v>
      </c>
      <c r="W17" s="7"/>
      <c r="X17" s="14" t="str">
        <f t="shared" si="1"/>
        <v>0010001000100010</v>
      </c>
      <c r="Y17" s="14" t="str">
        <f t="shared" si="2"/>
        <v>2222</v>
      </c>
      <c r="Z17" t="str">
        <f t="shared" si="12"/>
        <v xml:space="preserve">0b0010001000100010,  // </v>
      </c>
    </row>
    <row r="18" spans="1:26" x14ac:dyDescent="0.45">
      <c r="A18" s="7" t="s">
        <v>3</v>
      </c>
      <c r="B18" s="7" t="str">
        <f t="shared" ref="B18:B19" si="16">"(not "&amp;B$7&amp;")"</f>
        <v>(not T1)</v>
      </c>
      <c r="C18" s="7" t="str">
        <f>C$7</f>
        <v>T0</v>
      </c>
      <c r="D18" s="7" t="s">
        <v>62</v>
      </c>
      <c r="E18" s="7" t="str">
        <f t="shared" si="4"/>
        <v>(not T1) or T0</v>
      </c>
      <c r="F18" s="7"/>
      <c r="G18" s="7">
        <f t="shared" ref="G18:V18" si="17">IF(AND(G$5=1,G$6=0),1,0)</f>
        <v>0</v>
      </c>
      <c r="H18" s="7">
        <f t="shared" si="17"/>
        <v>0</v>
      </c>
      <c r="I18" s="7">
        <f t="shared" si="17"/>
        <v>1</v>
      </c>
      <c r="J18" s="7">
        <f t="shared" si="17"/>
        <v>0</v>
      </c>
      <c r="K18" s="7">
        <f t="shared" si="17"/>
        <v>0</v>
      </c>
      <c r="L18" s="7">
        <f t="shared" si="17"/>
        <v>0</v>
      </c>
      <c r="M18" s="7">
        <f t="shared" si="17"/>
        <v>1</v>
      </c>
      <c r="N18" s="7">
        <f t="shared" si="17"/>
        <v>0</v>
      </c>
      <c r="O18" s="7">
        <f t="shared" si="17"/>
        <v>0</v>
      </c>
      <c r="P18" s="7">
        <f t="shared" si="17"/>
        <v>0</v>
      </c>
      <c r="Q18" s="7">
        <f t="shared" si="17"/>
        <v>1</v>
      </c>
      <c r="R18" s="7">
        <f t="shared" si="17"/>
        <v>0</v>
      </c>
      <c r="S18" s="7">
        <f t="shared" si="17"/>
        <v>0</v>
      </c>
      <c r="T18" s="7">
        <f t="shared" si="17"/>
        <v>0</v>
      </c>
      <c r="U18" s="7">
        <f t="shared" si="17"/>
        <v>1</v>
      </c>
      <c r="V18" s="7">
        <f t="shared" si="17"/>
        <v>0</v>
      </c>
      <c r="W18" s="7"/>
      <c r="X18" s="14" t="str">
        <f t="shared" si="1"/>
        <v>0100010001000100</v>
      </c>
      <c r="Y18" s="14" t="str">
        <f t="shared" si="2"/>
        <v>4444</v>
      </c>
      <c r="Z18" t="str">
        <f t="shared" si="12"/>
        <v xml:space="preserve">0b0100010001000100,  // </v>
      </c>
    </row>
    <row r="19" spans="1:26" x14ac:dyDescent="0.45">
      <c r="A19" s="7" t="s">
        <v>3</v>
      </c>
      <c r="B19" s="7" t="str">
        <f t="shared" si="16"/>
        <v>(not T1)</v>
      </c>
      <c r="C19" s="7" t="str">
        <f>"(not "&amp;C$7&amp;")"</f>
        <v>(not T0)</v>
      </c>
      <c r="D19" s="7" t="s">
        <v>62</v>
      </c>
      <c r="E19" s="7" t="str">
        <f t="shared" si="4"/>
        <v>(not T1) or (not T0)</v>
      </c>
      <c r="F19" s="7"/>
      <c r="G19" s="7">
        <f t="shared" ref="G19:V19" si="18">IF(G$5&lt;&gt;G$6,1,0)</f>
        <v>0</v>
      </c>
      <c r="H19" s="7">
        <f t="shared" si="18"/>
        <v>1</v>
      </c>
      <c r="I19" s="7">
        <f t="shared" si="18"/>
        <v>1</v>
      </c>
      <c r="J19" s="7">
        <f t="shared" si="18"/>
        <v>0</v>
      </c>
      <c r="K19" s="7">
        <f t="shared" si="18"/>
        <v>0</v>
      </c>
      <c r="L19" s="7">
        <f t="shared" si="18"/>
        <v>1</v>
      </c>
      <c r="M19" s="7">
        <f t="shared" si="18"/>
        <v>1</v>
      </c>
      <c r="N19" s="7">
        <f t="shared" si="18"/>
        <v>0</v>
      </c>
      <c r="O19" s="7">
        <f t="shared" si="18"/>
        <v>0</v>
      </c>
      <c r="P19" s="7">
        <f t="shared" si="18"/>
        <v>1</v>
      </c>
      <c r="Q19" s="7">
        <f t="shared" si="18"/>
        <v>1</v>
      </c>
      <c r="R19" s="7">
        <f t="shared" si="18"/>
        <v>0</v>
      </c>
      <c r="S19" s="7">
        <f t="shared" si="18"/>
        <v>0</v>
      </c>
      <c r="T19" s="7">
        <f t="shared" si="18"/>
        <v>1</v>
      </c>
      <c r="U19" s="7">
        <f t="shared" si="18"/>
        <v>1</v>
      </c>
      <c r="V19" s="7">
        <f t="shared" si="18"/>
        <v>0</v>
      </c>
      <c r="W19" s="7"/>
      <c r="X19" s="14" t="str">
        <f t="shared" si="1"/>
        <v>0110011001100110</v>
      </c>
      <c r="Y19" s="14" t="str">
        <f t="shared" si="2"/>
        <v>6666</v>
      </c>
      <c r="Z19" t="str">
        <f t="shared" si="12"/>
        <v xml:space="preserve">0b0110011001100110,  // </v>
      </c>
    </row>
    <row r="20" spans="1:26" x14ac:dyDescent="0.45">
      <c r="A20" s="8" t="s">
        <v>4</v>
      </c>
      <c r="B20" s="8" t="s">
        <v>3</v>
      </c>
      <c r="C20" s="8"/>
      <c r="D20" s="8"/>
      <c r="E20" s="8"/>
      <c r="F20" s="8" t="str">
        <f t="shared" ref="F20:F49" si="19">A20&amp;B20</f>
        <v>HX</v>
      </c>
      <c r="G20" s="8">
        <f>IF(G$4=1,G8,0)</f>
        <v>0</v>
      </c>
      <c r="H20" s="8">
        <f t="shared" ref="H20:V20" si="20">IF(H$4=1,H8,0)</f>
        <v>0</v>
      </c>
      <c r="I20" s="8">
        <f t="shared" si="20"/>
        <v>0</v>
      </c>
      <c r="J20" s="8">
        <f t="shared" si="20"/>
        <v>0</v>
      </c>
      <c r="K20" s="8">
        <f t="shared" si="20"/>
        <v>1</v>
      </c>
      <c r="L20" s="8">
        <f t="shared" si="20"/>
        <v>1</v>
      </c>
      <c r="M20" s="8">
        <f t="shared" si="20"/>
        <v>1</v>
      </c>
      <c r="N20" s="8">
        <f t="shared" si="20"/>
        <v>1</v>
      </c>
      <c r="O20" s="8">
        <f t="shared" si="20"/>
        <v>0</v>
      </c>
      <c r="P20" s="8">
        <f t="shared" si="20"/>
        <v>0</v>
      </c>
      <c r="Q20" s="8">
        <f t="shared" si="20"/>
        <v>0</v>
      </c>
      <c r="R20" s="8">
        <f t="shared" si="20"/>
        <v>0</v>
      </c>
      <c r="S20" s="8">
        <f t="shared" si="20"/>
        <v>1</v>
      </c>
      <c r="T20" s="8">
        <f t="shared" si="20"/>
        <v>1</v>
      </c>
      <c r="U20" s="8">
        <f t="shared" si="20"/>
        <v>1</v>
      </c>
      <c r="V20" s="8">
        <f t="shared" si="20"/>
        <v>1</v>
      </c>
      <c r="W20" s="8"/>
      <c r="X20" s="14" t="str">
        <f t="shared" si="1"/>
        <v>1111000011110000</v>
      </c>
      <c r="Y20" s="14" t="str">
        <f t="shared" si="2"/>
        <v>F0F0</v>
      </c>
      <c r="Z20" t="str">
        <f t="shared" si="3"/>
        <v>0b1111000011110000,  // HX</v>
      </c>
    </row>
    <row r="21" spans="1:26" x14ac:dyDescent="0.45">
      <c r="A21" s="8" t="s">
        <v>4</v>
      </c>
      <c r="B21" s="8" t="s">
        <v>4</v>
      </c>
      <c r="C21" s="8"/>
      <c r="D21" s="8"/>
      <c r="E21" s="8"/>
      <c r="F21" s="8" t="str">
        <f t="shared" si="19"/>
        <v>HH</v>
      </c>
      <c r="G21" s="8">
        <f t="shared" ref="G21:V25" si="21">IF(G$4=1,G9,0)</f>
        <v>0</v>
      </c>
      <c r="H21" s="8">
        <f t="shared" si="21"/>
        <v>0</v>
      </c>
      <c r="I21" s="8">
        <f t="shared" si="21"/>
        <v>0</v>
      </c>
      <c r="J21" s="8">
        <f t="shared" si="21"/>
        <v>0</v>
      </c>
      <c r="K21" s="8">
        <f t="shared" si="21"/>
        <v>0</v>
      </c>
      <c r="L21" s="8">
        <f t="shared" si="21"/>
        <v>1</v>
      </c>
      <c r="M21" s="8">
        <f t="shared" si="21"/>
        <v>0</v>
      </c>
      <c r="N21" s="8">
        <f t="shared" si="21"/>
        <v>1</v>
      </c>
      <c r="O21" s="8">
        <f t="shared" si="21"/>
        <v>0</v>
      </c>
      <c r="P21" s="8">
        <f t="shared" si="21"/>
        <v>0</v>
      </c>
      <c r="Q21" s="8">
        <f t="shared" si="21"/>
        <v>0</v>
      </c>
      <c r="R21" s="8">
        <f t="shared" si="21"/>
        <v>0</v>
      </c>
      <c r="S21" s="8">
        <f t="shared" si="21"/>
        <v>0</v>
      </c>
      <c r="T21" s="8">
        <f t="shared" si="21"/>
        <v>1</v>
      </c>
      <c r="U21" s="8">
        <f t="shared" si="21"/>
        <v>0</v>
      </c>
      <c r="V21" s="8">
        <f t="shared" si="21"/>
        <v>1</v>
      </c>
      <c r="W21" s="8"/>
      <c r="X21" s="14" t="str">
        <f t="shared" si="1"/>
        <v>1010000010100000</v>
      </c>
      <c r="Y21" s="14" t="str">
        <f t="shared" si="2"/>
        <v>A0A0</v>
      </c>
      <c r="Z21" t="str">
        <f t="shared" si="3"/>
        <v>0b1010000010100000,  // HH</v>
      </c>
    </row>
    <row r="22" spans="1:26" x14ac:dyDescent="0.45">
      <c r="A22" s="8" t="s">
        <v>4</v>
      </c>
      <c r="B22" s="8" t="s">
        <v>5</v>
      </c>
      <c r="C22" s="8"/>
      <c r="D22" s="8"/>
      <c r="E22" s="8"/>
      <c r="F22" s="8" t="str">
        <f t="shared" si="19"/>
        <v>HL</v>
      </c>
      <c r="G22" s="8">
        <f t="shared" si="21"/>
        <v>0</v>
      </c>
      <c r="H22" s="8">
        <f t="shared" si="21"/>
        <v>0</v>
      </c>
      <c r="I22" s="8">
        <f t="shared" si="21"/>
        <v>0</v>
      </c>
      <c r="J22" s="8">
        <f t="shared" si="21"/>
        <v>0</v>
      </c>
      <c r="K22" s="8">
        <f t="shared" si="21"/>
        <v>1</v>
      </c>
      <c r="L22" s="8">
        <f t="shared" si="21"/>
        <v>0</v>
      </c>
      <c r="M22" s="8">
        <f t="shared" si="21"/>
        <v>1</v>
      </c>
      <c r="N22" s="8">
        <f t="shared" si="21"/>
        <v>0</v>
      </c>
      <c r="O22" s="8">
        <f t="shared" si="21"/>
        <v>0</v>
      </c>
      <c r="P22" s="8">
        <f t="shared" si="21"/>
        <v>0</v>
      </c>
      <c r="Q22" s="8">
        <f t="shared" si="21"/>
        <v>0</v>
      </c>
      <c r="R22" s="8">
        <f t="shared" si="21"/>
        <v>0</v>
      </c>
      <c r="S22" s="8">
        <f t="shared" si="21"/>
        <v>1</v>
      </c>
      <c r="T22" s="8">
        <f t="shared" si="21"/>
        <v>0</v>
      </c>
      <c r="U22" s="8">
        <f t="shared" si="21"/>
        <v>1</v>
      </c>
      <c r="V22" s="8">
        <f t="shared" si="21"/>
        <v>0</v>
      </c>
      <c r="W22" s="8"/>
      <c r="X22" s="14" t="str">
        <f t="shared" si="1"/>
        <v>0101000001010000</v>
      </c>
      <c r="Y22" s="14" t="str">
        <f t="shared" si="2"/>
        <v>5050</v>
      </c>
      <c r="Z22" t="str">
        <f t="shared" si="3"/>
        <v>0b0101000001010000,  // HL</v>
      </c>
    </row>
    <row r="23" spans="1:26" x14ac:dyDescent="0.45">
      <c r="A23" s="8" t="s">
        <v>4</v>
      </c>
      <c r="B23" s="8" t="s">
        <v>6</v>
      </c>
      <c r="C23" s="8"/>
      <c r="D23" s="8"/>
      <c r="E23" s="8"/>
      <c r="F23" s="8" t="str">
        <f t="shared" si="19"/>
        <v>HR</v>
      </c>
      <c r="G23" s="8">
        <f t="shared" si="21"/>
        <v>0</v>
      </c>
      <c r="H23" s="8">
        <f t="shared" si="21"/>
        <v>0</v>
      </c>
      <c r="I23" s="8">
        <f t="shared" si="21"/>
        <v>0</v>
      </c>
      <c r="J23" s="8">
        <f t="shared" si="21"/>
        <v>0</v>
      </c>
      <c r="K23" s="8">
        <f t="shared" si="21"/>
        <v>0</v>
      </c>
      <c r="L23" s="8">
        <f t="shared" si="21"/>
        <v>1</v>
      </c>
      <c r="M23" s="8">
        <f t="shared" si="21"/>
        <v>0</v>
      </c>
      <c r="N23" s="8">
        <f t="shared" si="21"/>
        <v>0</v>
      </c>
      <c r="O23" s="8">
        <f t="shared" si="21"/>
        <v>0</v>
      </c>
      <c r="P23" s="8">
        <f t="shared" si="21"/>
        <v>0</v>
      </c>
      <c r="Q23" s="8">
        <f t="shared" si="21"/>
        <v>0</v>
      </c>
      <c r="R23" s="8">
        <f t="shared" si="21"/>
        <v>0</v>
      </c>
      <c r="S23" s="8">
        <f t="shared" si="21"/>
        <v>0</v>
      </c>
      <c r="T23" s="8">
        <f t="shared" si="21"/>
        <v>1</v>
      </c>
      <c r="U23" s="8">
        <f t="shared" si="21"/>
        <v>0</v>
      </c>
      <c r="V23" s="8">
        <f t="shared" si="21"/>
        <v>0</v>
      </c>
      <c r="W23" s="8"/>
      <c r="X23" s="14" t="str">
        <f t="shared" si="1"/>
        <v>0010000000100000</v>
      </c>
      <c r="Y23" s="14" t="str">
        <f t="shared" si="2"/>
        <v>2020</v>
      </c>
      <c r="Z23" t="str">
        <f t="shared" si="3"/>
        <v>0b0010000000100000,  // HR</v>
      </c>
    </row>
    <row r="24" spans="1:26" x14ac:dyDescent="0.45">
      <c r="A24" s="8" t="s">
        <v>4</v>
      </c>
      <c r="B24" s="8" t="s">
        <v>7</v>
      </c>
      <c r="C24" s="8"/>
      <c r="D24" s="8"/>
      <c r="E24" s="8"/>
      <c r="F24" s="8" t="str">
        <f t="shared" si="19"/>
        <v>HF</v>
      </c>
      <c r="G24" s="8">
        <f t="shared" si="21"/>
        <v>0</v>
      </c>
      <c r="H24" s="8">
        <f t="shared" si="21"/>
        <v>0</v>
      </c>
      <c r="I24" s="8">
        <f t="shared" si="21"/>
        <v>0</v>
      </c>
      <c r="J24" s="8">
        <f t="shared" si="21"/>
        <v>0</v>
      </c>
      <c r="K24" s="8">
        <f t="shared" si="21"/>
        <v>0</v>
      </c>
      <c r="L24" s="8">
        <f t="shared" si="21"/>
        <v>0</v>
      </c>
      <c r="M24" s="8">
        <f t="shared" si="21"/>
        <v>1</v>
      </c>
      <c r="N24" s="8">
        <f t="shared" si="21"/>
        <v>0</v>
      </c>
      <c r="O24" s="8">
        <f t="shared" si="21"/>
        <v>0</v>
      </c>
      <c r="P24" s="8">
        <f t="shared" si="21"/>
        <v>0</v>
      </c>
      <c r="Q24" s="8">
        <f t="shared" si="21"/>
        <v>0</v>
      </c>
      <c r="R24" s="8">
        <f t="shared" si="21"/>
        <v>0</v>
      </c>
      <c r="S24" s="8">
        <f t="shared" si="21"/>
        <v>0</v>
      </c>
      <c r="T24" s="8">
        <f t="shared" si="21"/>
        <v>0</v>
      </c>
      <c r="U24" s="8">
        <f t="shared" si="21"/>
        <v>1</v>
      </c>
      <c r="V24" s="8">
        <f t="shared" si="21"/>
        <v>0</v>
      </c>
      <c r="W24" s="8"/>
      <c r="X24" s="14" t="str">
        <f t="shared" si="1"/>
        <v>0100000001000000</v>
      </c>
      <c r="Y24" s="14" t="str">
        <f t="shared" si="2"/>
        <v>4040</v>
      </c>
      <c r="Z24" t="str">
        <f t="shared" si="3"/>
        <v>0b0100000001000000,  // HF</v>
      </c>
    </row>
    <row r="25" spans="1:26" x14ac:dyDescent="0.45">
      <c r="A25" s="8" t="s">
        <v>4</v>
      </c>
      <c r="B25" s="8" t="s">
        <v>8</v>
      </c>
      <c r="C25" s="8"/>
      <c r="D25" s="8"/>
      <c r="E25" s="8"/>
      <c r="F25" s="8" t="str">
        <f t="shared" si="19"/>
        <v>HC</v>
      </c>
      <c r="G25" s="8">
        <f t="shared" si="21"/>
        <v>0</v>
      </c>
      <c r="H25" s="8">
        <f t="shared" si="21"/>
        <v>0</v>
      </c>
      <c r="I25" s="8">
        <f t="shared" si="21"/>
        <v>0</v>
      </c>
      <c r="J25" s="8">
        <f t="shared" si="21"/>
        <v>0</v>
      </c>
      <c r="K25" s="8">
        <f t="shared" si="21"/>
        <v>0</v>
      </c>
      <c r="L25" s="8">
        <f t="shared" si="21"/>
        <v>1</v>
      </c>
      <c r="M25" s="8">
        <f t="shared" si="21"/>
        <v>1</v>
      </c>
      <c r="N25" s="8">
        <f t="shared" si="21"/>
        <v>0</v>
      </c>
      <c r="O25" s="8">
        <f t="shared" si="21"/>
        <v>0</v>
      </c>
      <c r="P25" s="8">
        <f t="shared" si="21"/>
        <v>0</v>
      </c>
      <c r="Q25" s="8">
        <f t="shared" si="21"/>
        <v>0</v>
      </c>
      <c r="R25" s="8">
        <f t="shared" si="21"/>
        <v>0</v>
      </c>
      <c r="S25" s="8">
        <f t="shared" si="21"/>
        <v>0</v>
      </c>
      <c r="T25" s="8">
        <f t="shared" si="21"/>
        <v>1</v>
      </c>
      <c r="U25" s="8">
        <f t="shared" si="21"/>
        <v>1</v>
      </c>
      <c r="V25" s="8">
        <f t="shared" si="21"/>
        <v>0</v>
      </c>
      <c r="W25" s="8"/>
      <c r="X25" s="14" t="str">
        <f t="shared" si="1"/>
        <v>0110000001100000</v>
      </c>
      <c r="Y25" s="14" t="str">
        <f t="shared" si="2"/>
        <v>6060</v>
      </c>
      <c r="Z25" t="str">
        <f t="shared" si="3"/>
        <v>0b0110000001100000,  // HC</v>
      </c>
    </row>
    <row r="26" spans="1:26" x14ac:dyDescent="0.45">
      <c r="A26" s="7" t="s">
        <v>5</v>
      </c>
      <c r="B26" s="7" t="s">
        <v>3</v>
      </c>
      <c r="C26" s="7"/>
      <c r="D26" s="7"/>
      <c r="E26" s="7"/>
      <c r="F26" s="7" t="str">
        <f t="shared" si="19"/>
        <v>LX</v>
      </c>
      <c r="G26" s="7">
        <f>IF(G$4=0,G8,0)</f>
        <v>1</v>
      </c>
      <c r="H26" s="7">
        <f t="shared" ref="H26:V26" si="22">IF(H$4=0,H8,0)</f>
        <v>1</v>
      </c>
      <c r="I26" s="7">
        <f t="shared" si="22"/>
        <v>1</v>
      </c>
      <c r="J26" s="7">
        <f t="shared" si="22"/>
        <v>1</v>
      </c>
      <c r="K26" s="7">
        <f t="shared" si="22"/>
        <v>0</v>
      </c>
      <c r="L26" s="7">
        <f t="shared" si="22"/>
        <v>0</v>
      </c>
      <c r="M26" s="7">
        <f t="shared" si="22"/>
        <v>0</v>
      </c>
      <c r="N26" s="7">
        <f t="shared" si="22"/>
        <v>0</v>
      </c>
      <c r="O26" s="7">
        <f t="shared" si="22"/>
        <v>1</v>
      </c>
      <c r="P26" s="7">
        <f t="shared" si="22"/>
        <v>1</v>
      </c>
      <c r="Q26" s="7">
        <f t="shared" si="22"/>
        <v>1</v>
      </c>
      <c r="R26" s="7">
        <f t="shared" si="22"/>
        <v>1</v>
      </c>
      <c r="S26" s="7">
        <f t="shared" si="22"/>
        <v>0</v>
      </c>
      <c r="T26" s="7">
        <f t="shared" si="22"/>
        <v>0</v>
      </c>
      <c r="U26" s="7">
        <f t="shared" si="22"/>
        <v>0</v>
      </c>
      <c r="V26" s="7">
        <f t="shared" si="22"/>
        <v>0</v>
      </c>
      <c r="W26" s="7"/>
      <c r="X26" s="14" t="str">
        <f t="shared" si="1"/>
        <v>0000111100001111</v>
      </c>
      <c r="Y26" s="14" t="str">
        <f t="shared" si="2"/>
        <v>0F0F</v>
      </c>
      <c r="Z26" t="str">
        <f t="shared" si="3"/>
        <v>0b0000111100001111,  // LX</v>
      </c>
    </row>
    <row r="27" spans="1:26" x14ac:dyDescent="0.45">
      <c r="A27" s="7" t="s">
        <v>5</v>
      </c>
      <c r="B27" s="7" t="s">
        <v>4</v>
      </c>
      <c r="C27" s="7"/>
      <c r="D27" s="7"/>
      <c r="E27" s="7"/>
      <c r="F27" s="7" t="str">
        <f t="shared" si="19"/>
        <v>LH</v>
      </c>
      <c r="G27" s="7">
        <f t="shared" ref="G27:V31" si="23">IF(G$4=0,G9,0)</f>
        <v>0</v>
      </c>
      <c r="H27" s="7">
        <f t="shared" si="23"/>
        <v>1</v>
      </c>
      <c r="I27" s="7">
        <f t="shared" si="23"/>
        <v>0</v>
      </c>
      <c r="J27" s="7">
        <f t="shared" si="23"/>
        <v>1</v>
      </c>
      <c r="K27" s="7">
        <f t="shared" si="23"/>
        <v>0</v>
      </c>
      <c r="L27" s="7">
        <f t="shared" si="23"/>
        <v>0</v>
      </c>
      <c r="M27" s="7">
        <f t="shared" si="23"/>
        <v>0</v>
      </c>
      <c r="N27" s="7">
        <f t="shared" si="23"/>
        <v>0</v>
      </c>
      <c r="O27" s="7">
        <f t="shared" si="23"/>
        <v>0</v>
      </c>
      <c r="P27" s="7">
        <f t="shared" si="23"/>
        <v>1</v>
      </c>
      <c r="Q27" s="7">
        <f t="shared" si="23"/>
        <v>0</v>
      </c>
      <c r="R27" s="7">
        <f t="shared" si="23"/>
        <v>1</v>
      </c>
      <c r="S27" s="7">
        <f t="shared" si="23"/>
        <v>0</v>
      </c>
      <c r="T27" s="7">
        <f t="shared" si="23"/>
        <v>0</v>
      </c>
      <c r="U27" s="7">
        <f t="shared" si="23"/>
        <v>0</v>
      </c>
      <c r="V27" s="7">
        <f t="shared" si="23"/>
        <v>0</v>
      </c>
      <c r="W27" s="7"/>
      <c r="X27" s="14" t="str">
        <f t="shared" si="1"/>
        <v>0000101000001010</v>
      </c>
      <c r="Y27" s="14" t="str">
        <f t="shared" si="2"/>
        <v>0A0A</v>
      </c>
      <c r="Z27" t="str">
        <f t="shared" si="3"/>
        <v>0b0000101000001010,  // LH</v>
      </c>
    </row>
    <row r="28" spans="1:26" x14ac:dyDescent="0.45">
      <c r="A28" s="7" t="s">
        <v>5</v>
      </c>
      <c r="B28" s="7" t="s">
        <v>5</v>
      </c>
      <c r="C28" s="7"/>
      <c r="D28" s="7"/>
      <c r="E28" s="7"/>
      <c r="F28" s="7" t="str">
        <f t="shared" si="19"/>
        <v>LL</v>
      </c>
      <c r="G28" s="7">
        <f t="shared" si="23"/>
        <v>1</v>
      </c>
      <c r="H28" s="7">
        <f t="shared" si="23"/>
        <v>0</v>
      </c>
      <c r="I28" s="7">
        <f t="shared" si="23"/>
        <v>1</v>
      </c>
      <c r="J28" s="7">
        <f t="shared" si="23"/>
        <v>0</v>
      </c>
      <c r="K28" s="7">
        <f t="shared" si="23"/>
        <v>0</v>
      </c>
      <c r="L28" s="7">
        <f t="shared" si="23"/>
        <v>0</v>
      </c>
      <c r="M28" s="7">
        <f t="shared" si="23"/>
        <v>0</v>
      </c>
      <c r="N28" s="7">
        <f t="shared" si="23"/>
        <v>0</v>
      </c>
      <c r="O28" s="7">
        <f t="shared" si="23"/>
        <v>1</v>
      </c>
      <c r="P28" s="7">
        <f t="shared" si="23"/>
        <v>0</v>
      </c>
      <c r="Q28" s="7">
        <f t="shared" si="23"/>
        <v>1</v>
      </c>
      <c r="R28" s="7">
        <f t="shared" si="23"/>
        <v>0</v>
      </c>
      <c r="S28" s="7">
        <f t="shared" si="23"/>
        <v>0</v>
      </c>
      <c r="T28" s="7">
        <f t="shared" si="23"/>
        <v>0</v>
      </c>
      <c r="U28" s="7">
        <f t="shared" si="23"/>
        <v>0</v>
      </c>
      <c r="V28" s="7">
        <f t="shared" si="23"/>
        <v>0</v>
      </c>
      <c r="W28" s="7"/>
      <c r="X28" s="14" t="str">
        <f t="shared" si="1"/>
        <v>0000010100000101</v>
      </c>
      <c r="Y28" s="14" t="str">
        <f t="shared" si="2"/>
        <v>0505</v>
      </c>
      <c r="Z28" t="str">
        <f t="shared" si="3"/>
        <v>0b0000010100000101,  // LL</v>
      </c>
    </row>
    <row r="29" spans="1:26" x14ac:dyDescent="0.45">
      <c r="A29" s="7" t="s">
        <v>5</v>
      </c>
      <c r="B29" s="7" t="s">
        <v>6</v>
      </c>
      <c r="C29" s="7"/>
      <c r="D29" s="7"/>
      <c r="E29" s="7"/>
      <c r="F29" s="7" t="str">
        <f t="shared" si="19"/>
        <v>LR</v>
      </c>
      <c r="G29" s="7">
        <f t="shared" si="23"/>
        <v>0</v>
      </c>
      <c r="H29" s="7">
        <f t="shared" si="23"/>
        <v>1</v>
      </c>
      <c r="I29" s="7">
        <f t="shared" si="23"/>
        <v>0</v>
      </c>
      <c r="J29" s="7">
        <f t="shared" si="23"/>
        <v>0</v>
      </c>
      <c r="K29" s="7">
        <f t="shared" si="23"/>
        <v>0</v>
      </c>
      <c r="L29" s="7">
        <f t="shared" si="23"/>
        <v>0</v>
      </c>
      <c r="M29" s="7">
        <f t="shared" si="23"/>
        <v>0</v>
      </c>
      <c r="N29" s="7">
        <f t="shared" si="23"/>
        <v>0</v>
      </c>
      <c r="O29" s="7">
        <f t="shared" si="23"/>
        <v>0</v>
      </c>
      <c r="P29" s="7">
        <f t="shared" si="23"/>
        <v>1</v>
      </c>
      <c r="Q29" s="7">
        <f t="shared" si="23"/>
        <v>0</v>
      </c>
      <c r="R29" s="7">
        <f t="shared" si="23"/>
        <v>0</v>
      </c>
      <c r="S29" s="7">
        <f t="shared" si="23"/>
        <v>0</v>
      </c>
      <c r="T29" s="7">
        <f t="shared" si="23"/>
        <v>0</v>
      </c>
      <c r="U29" s="7">
        <f t="shared" si="23"/>
        <v>0</v>
      </c>
      <c r="V29" s="7">
        <f t="shared" si="23"/>
        <v>0</v>
      </c>
      <c r="W29" s="7"/>
      <c r="X29" s="14" t="str">
        <f t="shared" si="1"/>
        <v>0000001000000010</v>
      </c>
      <c r="Y29" s="14" t="str">
        <f t="shared" si="2"/>
        <v>0202</v>
      </c>
      <c r="Z29" t="str">
        <f t="shared" si="3"/>
        <v>0b0000001000000010,  // LR</v>
      </c>
    </row>
    <row r="30" spans="1:26" x14ac:dyDescent="0.45">
      <c r="A30" s="7" t="s">
        <v>5</v>
      </c>
      <c r="B30" s="7" t="s">
        <v>7</v>
      </c>
      <c r="C30" s="7"/>
      <c r="D30" s="7"/>
      <c r="E30" s="7"/>
      <c r="F30" s="7" t="str">
        <f t="shared" si="19"/>
        <v>LF</v>
      </c>
      <c r="G30" s="7">
        <f t="shared" si="23"/>
        <v>0</v>
      </c>
      <c r="H30" s="7">
        <f t="shared" si="23"/>
        <v>0</v>
      </c>
      <c r="I30" s="7">
        <f t="shared" si="23"/>
        <v>1</v>
      </c>
      <c r="J30" s="7">
        <f t="shared" si="23"/>
        <v>0</v>
      </c>
      <c r="K30" s="7">
        <f t="shared" si="23"/>
        <v>0</v>
      </c>
      <c r="L30" s="7">
        <f t="shared" si="23"/>
        <v>0</v>
      </c>
      <c r="M30" s="7">
        <f t="shared" si="23"/>
        <v>0</v>
      </c>
      <c r="N30" s="7">
        <f t="shared" si="23"/>
        <v>0</v>
      </c>
      <c r="O30" s="7">
        <f t="shared" si="23"/>
        <v>0</v>
      </c>
      <c r="P30" s="7">
        <f t="shared" si="23"/>
        <v>0</v>
      </c>
      <c r="Q30" s="7">
        <f t="shared" si="23"/>
        <v>1</v>
      </c>
      <c r="R30" s="7">
        <f t="shared" si="23"/>
        <v>0</v>
      </c>
      <c r="S30" s="7">
        <f t="shared" si="23"/>
        <v>0</v>
      </c>
      <c r="T30" s="7">
        <f t="shared" si="23"/>
        <v>0</v>
      </c>
      <c r="U30" s="7">
        <f t="shared" si="23"/>
        <v>0</v>
      </c>
      <c r="V30" s="7">
        <f t="shared" si="23"/>
        <v>0</v>
      </c>
      <c r="W30" s="7"/>
      <c r="X30" s="14" t="str">
        <f t="shared" si="1"/>
        <v>0000010000000100</v>
      </c>
      <c r="Y30" s="14" t="str">
        <f t="shared" si="2"/>
        <v>0404</v>
      </c>
      <c r="Z30" t="str">
        <f t="shared" si="3"/>
        <v>0b0000010000000100,  // LF</v>
      </c>
    </row>
    <row r="31" spans="1:26" x14ac:dyDescent="0.45">
      <c r="A31" s="7" t="s">
        <v>5</v>
      </c>
      <c r="B31" s="7" t="s">
        <v>8</v>
      </c>
      <c r="C31" s="7"/>
      <c r="D31" s="7"/>
      <c r="E31" s="7"/>
      <c r="F31" s="7" t="str">
        <f t="shared" si="19"/>
        <v>LC</v>
      </c>
      <c r="G31" s="7">
        <f t="shared" si="23"/>
        <v>0</v>
      </c>
      <c r="H31" s="7">
        <f t="shared" si="23"/>
        <v>1</v>
      </c>
      <c r="I31" s="7">
        <f t="shared" si="23"/>
        <v>1</v>
      </c>
      <c r="J31" s="7">
        <f t="shared" si="23"/>
        <v>0</v>
      </c>
      <c r="K31" s="7">
        <f t="shared" si="23"/>
        <v>0</v>
      </c>
      <c r="L31" s="7">
        <f t="shared" si="23"/>
        <v>0</v>
      </c>
      <c r="M31" s="7">
        <f t="shared" si="23"/>
        <v>0</v>
      </c>
      <c r="N31" s="7">
        <f t="shared" si="23"/>
        <v>0</v>
      </c>
      <c r="O31" s="7">
        <f t="shared" si="23"/>
        <v>0</v>
      </c>
      <c r="P31" s="7">
        <f t="shared" si="23"/>
        <v>1</v>
      </c>
      <c r="Q31" s="7">
        <f t="shared" si="23"/>
        <v>1</v>
      </c>
      <c r="R31" s="7">
        <f t="shared" si="23"/>
        <v>0</v>
      </c>
      <c r="S31" s="7">
        <f t="shared" si="23"/>
        <v>0</v>
      </c>
      <c r="T31" s="7">
        <f t="shared" si="23"/>
        <v>0</v>
      </c>
      <c r="U31" s="7">
        <f t="shared" si="23"/>
        <v>0</v>
      </c>
      <c r="V31" s="7">
        <f t="shared" si="23"/>
        <v>0</v>
      </c>
      <c r="W31" s="7"/>
      <c r="X31" s="14" t="str">
        <f t="shared" si="1"/>
        <v>0000011000000110</v>
      </c>
      <c r="Y31" s="14" t="str">
        <f t="shared" si="2"/>
        <v>0606</v>
      </c>
      <c r="Z31" t="str">
        <f t="shared" si="3"/>
        <v>0b0000011000000110,  // LC</v>
      </c>
    </row>
    <row r="32" spans="1:26" x14ac:dyDescent="0.45">
      <c r="A32" s="8" t="s">
        <v>6</v>
      </c>
      <c r="B32" s="8" t="s">
        <v>3</v>
      </c>
      <c r="C32" s="8"/>
      <c r="D32" s="8"/>
      <c r="E32" s="8"/>
      <c r="F32" s="8" t="str">
        <f t="shared" si="19"/>
        <v>RX</v>
      </c>
      <c r="G32" s="8">
        <f t="shared" ref="G32:V37" si="24">IF(AND(G$3=0,G$4=1),G8,0)</f>
        <v>0</v>
      </c>
      <c r="H32" s="8">
        <f t="shared" si="24"/>
        <v>0</v>
      </c>
      <c r="I32" s="8">
        <f t="shared" si="24"/>
        <v>0</v>
      </c>
      <c r="J32" s="8">
        <f t="shared" si="24"/>
        <v>0</v>
      </c>
      <c r="K32" s="8">
        <f t="shared" si="24"/>
        <v>1</v>
      </c>
      <c r="L32" s="8">
        <f t="shared" si="24"/>
        <v>1</v>
      </c>
      <c r="M32" s="8">
        <f t="shared" si="24"/>
        <v>1</v>
      </c>
      <c r="N32" s="8">
        <f t="shared" si="24"/>
        <v>1</v>
      </c>
      <c r="O32" s="8">
        <f t="shared" si="24"/>
        <v>0</v>
      </c>
      <c r="P32" s="8">
        <f t="shared" si="24"/>
        <v>0</v>
      </c>
      <c r="Q32" s="8">
        <f t="shared" si="24"/>
        <v>0</v>
      </c>
      <c r="R32" s="8">
        <f t="shared" si="24"/>
        <v>0</v>
      </c>
      <c r="S32" s="8">
        <f t="shared" si="24"/>
        <v>0</v>
      </c>
      <c r="T32" s="8">
        <f t="shared" si="24"/>
        <v>0</v>
      </c>
      <c r="U32" s="8">
        <f t="shared" si="24"/>
        <v>0</v>
      </c>
      <c r="V32" s="8">
        <f t="shared" si="24"/>
        <v>0</v>
      </c>
      <c r="W32" s="8"/>
      <c r="X32" s="14" t="str">
        <f t="shared" si="1"/>
        <v>0000000011110000</v>
      </c>
      <c r="Y32" s="14" t="str">
        <f t="shared" si="2"/>
        <v>00F0</v>
      </c>
      <c r="Z32" t="str">
        <f t="shared" si="3"/>
        <v>0b0000000011110000,  // RX</v>
      </c>
    </row>
    <row r="33" spans="1:26" x14ac:dyDescent="0.45">
      <c r="A33" s="8" t="s">
        <v>6</v>
      </c>
      <c r="B33" s="8" t="s">
        <v>4</v>
      </c>
      <c r="C33" s="8"/>
      <c r="D33" s="8"/>
      <c r="E33" s="8"/>
      <c r="F33" s="8" t="str">
        <f t="shared" si="19"/>
        <v>RH</v>
      </c>
      <c r="G33" s="8">
        <f t="shared" si="24"/>
        <v>0</v>
      </c>
      <c r="H33" s="8">
        <f t="shared" si="24"/>
        <v>0</v>
      </c>
      <c r="I33" s="8">
        <f t="shared" si="24"/>
        <v>0</v>
      </c>
      <c r="J33" s="8">
        <f t="shared" si="24"/>
        <v>0</v>
      </c>
      <c r="K33" s="8">
        <f t="shared" si="24"/>
        <v>0</v>
      </c>
      <c r="L33" s="8">
        <f t="shared" si="24"/>
        <v>1</v>
      </c>
      <c r="M33" s="8">
        <f t="shared" si="24"/>
        <v>0</v>
      </c>
      <c r="N33" s="8">
        <f t="shared" si="24"/>
        <v>1</v>
      </c>
      <c r="O33" s="8">
        <f t="shared" si="24"/>
        <v>0</v>
      </c>
      <c r="P33" s="8">
        <f t="shared" si="24"/>
        <v>0</v>
      </c>
      <c r="Q33" s="8">
        <f t="shared" si="24"/>
        <v>0</v>
      </c>
      <c r="R33" s="8">
        <f t="shared" si="24"/>
        <v>0</v>
      </c>
      <c r="S33" s="8">
        <f t="shared" si="24"/>
        <v>0</v>
      </c>
      <c r="T33" s="8">
        <f t="shared" si="24"/>
        <v>0</v>
      </c>
      <c r="U33" s="8">
        <f t="shared" si="24"/>
        <v>0</v>
      </c>
      <c r="V33" s="8">
        <f t="shared" si="24"/>
        <v>0</v>
      </c>
      <c r="W33" s="8"/>
      <c r="X33" s="14" t="str">
        <f t="shared" si="1"/>
        <v>0000000010100000</v>
      </c>
      <c r="Y33" s="14" t="str">
        <f t="shared" si="2"/>
        <v>00A0</v>
      </c>
      <c r="Z33" t="str">
        <f t="shared" si="3"/>
        <v>0b0000000010100000,  // RH</v>
      </c>
    </row>
    <row r="34" spans="1:26" x14ac:dyDescent="0.45">
      <c r="A34" s="8" t="s">
        <v>6</v>
      </c>
      <c r="B34" s="8" t="s">
        <v>5</v>
      </c>
      <c r="C34" s="8"/>
      <c r="D34" s="8"/>
      <c r="E34" s="8"/>
      <c r="F34" s="8" t="str">
        <f t="shared" si="19"/>
        <v>RL</v>
      </c>
      <c r="G34" s="8">
        <f t="shared" si="24"/>
        <v>0</v>
      </c>
      <c r="H34" s="8">
        <f t="shared" si="24"/>
        <v>0</v>
      </c>
      <c r="I34" s="8">
        <f t="shared" si="24"/>
        <v>0</v>
      </c>
      <c r="J34" s="8">
        <f t="shared" si="24"/>
        <v>0</v>
      </c>
      <c r="K34" s="8">
        <f t="shared" si="24"/>
        <v>1</v>
      </c>
      <c r="L34" s="8">
        <f t="shared" si="24"/>
        <v>0</v>
      </c>
      <c r="M34" s="8">
        <f t="shared" si="24"/>
        <v>1</v>
      </c>
      <c r="N34" s="8">
        <f t="shared" si="24"/>
        <v>0</v>
      </c>
      <c r="O34" s="8">
        <f t="shared" si="24"/>
        <v>0</v>
      </c>
      <c r="P34" s="8">
        <f t="shared" si="24"/>
        <v>0</v>
      </c>
      <c r="Q34" s="8">
        <f t="shared" si="24"/>
        <v>0</v>
      </c>
      <c r="R34" s="8">
        <f t="shared" si="24"/>
        <v>0</v>
      </c>
      <c r="S34" s="8">
        <f t="shared" si="24"/>
        <v>0</v>
      </c>
      <c r="T34" s="8">
        <f t="shared" si="24"/>
        <v>0</v>
      </c>
      <c r="U34" s="8">
        <f t="shared" si="24"/>
        <v>0</v>
      </c>
      <c r="V34" s="8">
        <f t="shared" si="24"/>
        <v>0</v>
      </c>
      <c r="W34" s="8"/>
      <c r="X34" s="14" t="str">
        <f t="shared" si="1"/>
        <v>0000000001010000</v>
      </c>
      <c r="Y34" s="14" t="str">
        <f t="shared" si="2"/>
        <v>0050</v>
      </c>
      <c r="Z34" t="str">
        <f t="shared" si="3"/>
        <v>0b0000000001010000,  // RL</v>
      </c>
    </row>
    <row r="35" spans="1:26" x14ac:dyDescent="0.45">
      <c r="A35" s="8" t="s">
        <v>6</v>
      </c>
      <c r="B35" s="8" t="s">
        <v>6</v>
      </c>
      <c r="C35" s="8"/>
      <c r="D35" s="8"/>
      <c r="E35" s="8"/>
      <c r="F35" s="8" t="str">
        <f t="shared" si="19"/>
        <v>RR</v>
      </c>
      <c r="G35" s="8">
        <f t="shared" si="24"/>
        <v>0</v>
      </c>
      <c r="H35" s="8">
        <f t="shared" si="24"/>
        <v>0</v>
      </c>
      <c r="I35" s="8">
        <f t="shared" si="24"/>
        <v>0</v>
      </c>
      <c r="J35" s="8">
        <f t="shared" si="24"/>
        <v>0</v>
      </c>
      <c r="K35" s="8">
        <f t="shared" si="24"/>
        <v>0</v>
      </c>
      <c r="L35" s="8">
        <f t="shared" si="24"/>
        <v>1</v>
      </c>
      <c r="M35" s="8">
        <f t="shared" si="24"/>
        <v>0</v>
      </c>
      <c r="N35" s="8">
        <f t="shared" si="24"/>
        <v>0</v>
      </c>
      <c r="O35" s="8">
        <f t="shared" si="24"/>
        <v>0</v>
      </c>
      <c r="P35" s="8">
        <f t="shared" si="24"/>
        <v>0</v>
      </c>
      <c r="Q35" s="8">
        <f t="shared" si="24"/>
        <v>0</v>
      </c>
      <c r="R35" s="8">
        <f t="shared" si="24"/>
        <v>0</v>
      </c>
      <c r="S35" s="8">
        <f t="shared" si="24"/>
        <v>0</v>
      </c>
      <c r="T35" s="8">
        <f t="shared" si="24"/>
        <v>0</v>
      </c>
      <c r="U35" s="8">
        <f t="shared" si="24"/>
        <v>0</v>
      </c>
      <c r="V35" s="8">
        <f t="shared" si="24"/>
        <v>0</v>
      </c>
      <c r="W35" s="8"/>
      <c r="X35" s="14" t="str">
        <f t="shared" si="1"/>
        <v>0000000000100000</v>
      </c>
      <c r="Y35" s="14" t="str">
        <f t="shared" si="2"/>
        <v>0020</v>
      </c>
      <c r="Z35" t="str">
        <f t="shared" si="3"/>
        <v>0b0000000000100000,  // RR</v>
      </c>
    </row>
    <row r="36" spans="1:26" x14ac:dyDescent="0.45">
      <c r="A36" s="8" t="s">
        <v>6</v>
      </c>
      <c r="B36" s="8" t="s">
        <v>7</v>
      </c>
      <c r="C36" s="8"/>
      <c r="D36" s="8"/>
      <c r="E36" s="8"/>
      <c r="F36" s="8" t="str">
        <f t="shared" si="19"/>
        <v>RF</v>
      </c>
      <c r="G36" s="8">
        <f t="shared" si="24"/>
        <v>0</v>
      </c>
      <c r="H36" s="8">
        <f t="shared" si="24"/>
        <v>0</v>
      </c>
      <c r="I36" s="8">
        <f t="shared" si="24"/>
        <v>0</v>
      </c>
      <c r="J36" s="8">
        <f t="shared" si="24"/>
        <v>0</v>
      </c>
      <c r="K36" s="8">
        <f t="shared" si="24"/>
        <v>0</v>
      </c>
      <c r="L36" s="8">
        <f t="shared" si="24"/>
        <v>0</v>
      </c>
      <c r="M36" s="8">
        <f t="shared" si="24"/>
        <v>1</v>
      </c>
      <c r="N36" s="8">
        <f t="shared" si="24"/>
        <v>0</v>
      </c>
      <c r="O36" s="8">
        <f t="shared" si="24"/>
        <v>0</v>
      </c>
      <c r="P36" s="8">
        <f t="shared" si="24"/>
        <v>0</v>
      </c>
      <c r="Q36" s="8">
        <f t="shared" si="24"/>
        <v>0</v>
      </c>
      <c r="R36" s="8">
        <f t="shared" si="24"/>
        <v>0</v>
      </c>
      <c r="S36" s="8">
        <f t="shared" si="24"/>
        <v>0</v>
      </c>
      <c r="T36" s="8">
        <f t="shared" si="24"/>
        <v>0</v>
      </c>
      <c r="U36" s="8">
        <f t="shared" si="24"/>
        <v>0</v>
      </c>
      <c r="V36" s="8">
        <f t="shared" si="24"/>
        <v>0</v>
      </c>
      <c r="W36" s="8"/>
      <c r="X36" s="14" t="str">
        <f t="shared" si="1"/>
        <v>0000000001000000</v>
      </c>
      <c r="Y36" s="14" t="str">
        <f t="shared" si="2"/>
        <v>0040</v>
      </c>
      <c r="Z36" t="str">
        <f t="shared" si="3"/>
        <v>0b0000000001000000,  // RF</v>
      </c>
    </row>
    <row r="37" spans="1:26" x14ac:dyDescent="0.45">
      <c r="A37" s="8" t="s">
        <v>6</v>
      </c>
      <c r="B37" s="8" t="s">
        <v>8</v>
      </c>
      <c r="C37" s="8"/>
      <c r="D37" s="8"/>
      <c r="E37" s="8"/>
      <c r="F37" s="8" t="str">
        <f t="shared" si="19"/>
        <v>RC</v>
      </c>
      <c r="G37" s="8">
        <f t="shared" si="24"/>
        <v>0</v>
      </c>
      <c r="H37" s="8">
        <f t="shared" si="24"/>
        <v>0</v>
      </c>
      <c r="I37" s="8">
        <f t="shared" si="24"/>
        <v>0</v>
      </c>
      <c r="J37" s="8">
        <f t="shared" si="24"/>
        <v>0</v>
      </c>
      <c r="K37" s="8">
        <f t="shared" si="24"/>
        <v>0</v>
      </c>
      <c r="L37" s="8">
        <f t="shared" si="24"/>
        <v>1</v>
      </c>
      <c r="M37" s="8">
        <f t="shared" si="24"/>
        <v>1</v>
      </c>
      <c r="N37" s="8">
        <f t="shared" si="24"/>
        <v>0</v>
      </c>
      <c r="O37" s="8">
        <f t="shared" si="24"/>
        <v>0</v>
      </c>
      <c r="P37" s="8">
        <f t="shared" si="24"/>
        <v>0</v>
      </c>
      <c r="Q37" s="8">
        <f t="shared" si="24"/>
        <v>0</v>
      </c>
      <c r="R37" s="8">
        <f t="shared" si="24"/>
        <v>0</v>
      </c>
      <c r="S37" s="8">
        <f t="shared" si="24"/>
        <v>0</v>
      </c>
      <c r="T37" s="8">
        <f t="shared" si="24"/>
        <v>0</v>
      </c>
      <c r="U37" s="8">
        <f t="shared" si="24"/>
        <v>0</v>
      </c>
      <c r="V37" s="8">
        <f t="shared" si="24"/>
        <v>0</v>
      </c>
      <c r="W37" s="8"/>
      <c r="X37" s="14" t="str">
        <f t="shared" si="1"/>
        <v>0000000001100000</v>
      </c>
      <c r="Y37" s="14" t="str">
        <f t="shared" si="2"/>
        <v>0060</v>
      </c>
      <c r="Z37" t="str">
        <f t="shared" si="3"/>
        <v>0b0000000001100000,  // RC</v>
      </c>
    </row>
    <row r="38" spans="1:26" x14ac:dyDescent="0.45">
      <c r="A38" s="7" t="s">
        <v>7</v>
      </c>
      <c r="B38" s="7" t="s">
        <v>3</v>
      </c>
      <c r="C38" s="7"/>
      <c r="D38" s="7"/>
      <c r="E38" s="7"/>
      <c r="F38" s="7" t="str">
        <f t="shared" si="19"/>
        <v>FX</v>
      </c>
      <c r="G38" s="7">
        <f>G44</f>
        <v>0</v>
      </c>
      <c r="H38" s="7">
        <f t="shared" ref="H38:V43" si="25">IF(AND(H$3=1,H$4=0),H8,0)</f>
        <v>0</v>
      </c>
      <c r="I38" s="7">
        <f t="shared" si="25"/>
        <v>0</v>
      </c>
      <c r="J38" s="7">
        <f t="shared" si="25"/>
        <v>0</v>
      </c>
      <c r="K38" s="7">
        <f t="shared" si="25"/>
        <v>0</v>
      </c>
      <c r="L38" s="7">
        <f t="shared" si="25"/>
        <v>0</v>
      </c>
      <c r="M38" s="7">
        <f t="shared" si="25"/>
        <v>0</v>
      </c>
      <c r="N38" s="7">
        <f t="shared" si="25"/>
        <v>0</v>
      </c>
      <c r="O38" s="7">
        <f t="shared" si="25"/>
        <v>1</v>
      </c>
      <c r="P38" s="7">
        <f t="shared" si="25"/>
        <v>1</v>
      </c>
      <c r="Q38" s="7">
        <f t="shared" si="25"/>
        <v>1</v>
      </c>
      <c r="R38" s="7">
        <f t="shared" si="25"/>
        <v>1</v>
      </c>
      <c r="S38" s="7">
        <f t="shared" si="25"/>
        <v>0</v>
      </c>
      <c r="T38" s="7">
        <f t="shared" si="25"/>
        <v>0</v>
      </c>
      <c r="U38" s="7">
        <f t="shared" si="25"/>
        <v>0</v>
      </c>
      <c r="V38" s="7">
        <f t="shared" si="25"/>
        <v>0</v>
      </c>
      <c r="W38" s="7"/>
      <c r="X38" s="14" t="str">
        <f t="shared" si="1"/>
        <v>0000111100000000</v>
      </c>
      <c r="Y38" s="14" t="str">
        <f t="shared" si="2"/>
        <v>0F00</v>
      </c>
      <c r="Z38" t="str">
        <f t="shared" si="3"/>
        <v>0b0000111100000000,  // FX</v>
      </c>
    </row>
    <row r="39" spans="1:26" x14ac:dyDescent="0.45">
      <c r="A39" s="7" t="s">
        <v>7</v>
      </c>
      <c r="B39" s="7" t="s">
        <v>4</v>
      </c>
      <c r="C39" s="7"/>
      <c r="D39" s="7"/>
      <c r="E39" s="7"/>
      <c r="F39" s="7" t="str">
        <f t="shared" si="19"/>
        <v>FH</v>
      </c>
      <c r="G39" s="7">
        <f>IF(AND(G$3=1,G$4=0),G9,0)</f>
        <v>0</v>
      </c>
      <c r="H39" s="7">
        <f t="shared" si="25"/>
        <v>0</v>
      </c>
      <c r="I39" s="7">
        <f t="shared" si="25"/>
        <v>0</v>
      </c>
      <c r="J39" s="7">
        <f t="shared" si="25"/>
        <v>0</v>
      </c>
      <c r="K39" s="7">
        <f t="shared" si="25"/>
        <v>0</v>
      </c>
      <c r="L39" s="7">
        <f t="shared" si="25"/>
        <v>0</v>
      </c>
      <c r="M39" s="7">
        <f t="shared" si="25"/>
        <v>0</v>
      </c>
      <c r="N39" s="7">
        <f t="shared" si="25"/>
        <v>0</v>
      </c>
      <c r="O39" s="7">
        <f t="shared" si="25"/>
        <v>0</v>
      </c>
      <c r="P39" s="7">
        <f t="shared" si="25"/>
        <v>1</v>
      </c>
      <c r="Q39" s="7">
        <f t="shared" si="25"/>
        <v>0</v>
      </c>
      <c r="R39" s="7">
        <f t="shared" si="25"/>
        <v>1</v>
      </c>
      <c r="S39" s="7">
        <f t="shared" si="25"/>
        <v>0</v>
      </c>
      <c r="T39" s="7">
        <f t="shared" si="25"/>
        <v>0</v>
      </c>
      <c r="U39" s="7">
        <f t="shared" si="25"/>
        <v>0</v>
      </c>
      <c r="V39" s="7">
        <f t="shared" si="25"/>
        <v>0</v>
      </c>
      <c r="W39" s="7"/>
      <c r="X39" s="14" t="str">
        <f t="shared" si="1"/>
        <v>0000101000000000</v>
      </c>
      <c r="Y39" s="14" t="str">
        <f t="shared" si="2"/>
        <v>0A00</v>
      </c>
      <c r="Z39" t="str">
        <f t="shared" si="3"/>
        <v>0b0000101000000000,  // FH</v>
      </c>
    </row>
    <row r="40" spans="1:26" x14ac:dyDescent="0.45">
      <c r="A40" s="7" t="s">
        <v>7</v>
      </c>
      <c r="B40" s="7" t="s">
        <v>5</v>
      </c>
      <c r="C40" s="7"/>
      <c r="D40" s="7"/>
      <c r="E40" s="7"/>
      <c r="F40" s="7" t="str">
        <f t="shared" si="19"/>
        <v>FL</v>
      </c>
      <c r="G40" s="7">
        <f>IF(AND(G$3=1,G$4=0),G10,0)</f>
        <v>0</v>
      </c>
      <c r="H40" s="7">
        <f t="shared" si="25"/>
        <v>0</v>
      </c>
      <c r="I40" s="7">
        <f t="shared" si="25"/>
        <v>0</v>
      </c>
      <c r="J40" s="7">
        <f t="shared" si="25"/>
        <v>0</v>
      </c>
      <c r="K40" s="7">
        <f t="shared" si="25"/>
        <v>0</v>
      </c>
      <c r="L40" s="7">
        <f t="shared" si="25"/>
        <v>0</v>
      </c>
      <c r="M40" s="7">
        <f t="shared" si="25"/>
        <v>0</v>
      </c>
      <c r="N40" s="7">
        <f t="shared" si="25"/>
        <v>0</v>
      </c>
      <c r="O40" s="7">
        <f t="shared" si="25"/>
        <v>1</v>
      </c>
      <c r="P40" s="7">
        <f t="shared" si="25"/>
        <v>0</v>
      </c>
      <c r="Q40" s="7">
        <f t="shared" si="25"/>
        <v>1</v>
      </c>
      <c r="R40" s="7">
        <f t="shared" si="25"/>
        <v>0</v>
      </c>
      <c r="S40" s="7">
        <f t="shared" si="25"/>
        <v>0</v>
      </c>
      <c r="T40" s="7">
        <f t="shared" si="25"/>
        <v>0</v>
      </c>
      <c r="U40" s="7">
        <f t="shared" si="25"/>
        <v>0</v>
      </c>
      <c r="V40" s="7">
        <f t="shared" si="25"/>
        <v>0</v>
      </c>
      <c r="W40" s="7"/>
      <c r="X40" s="14" t="str">
        <f t="shared" si="1"/>
        <v>0000010100000000</v>
      </c>
      <c r="Y40" s="14" t="str">
        <f t="shared" si="2"/>
        <v>0500</v>
      </c>
      <c r="Z40" t="str">
        <f t="shared" si="3"/>
        <v>0b0000010100000000,  // FL</v>
      </c>
    </row>
    <row r="41" spans="1:26" x14ac:dyDescent="0.45">
      <c r="A41" s="7" t="s">
        <v>7</v>
      </c>
      <c r="B41" s="7" t="s">
        <v>6</v>
      </c>
      <c r="C41" s="7"/>
      <c r="D41" s="7"/>
      <c r="E41" s="7"/>
      <c r="F41" s="7" t="str">
        <f t="shared" si="19"/>
        <v>FR</v>
      </c>
      <c r="G41" s="7">
        <f>IF(AND(G$3=1,G$4=0),G11,0)</f>
        <v>0</v>
      </c>
      <c r="H41" s="7">
        <f t="shared" si="25"/>
        <v>0</v>
      </c>
      <c r="I41" s="7">
        <f t="shared" si="25"/>
        <v>0</v>
      </c>
      <c r="J41" s="7">
        <f t="shared" si="25"/>
        <v>0</v>
      </c>
      <c r="K41" s="7">
        <f t="shared" si="25"/>
        <v>0</v>
      </c>
      <c r="L41" s="7">
        <f t="shared" si="25"/>
        <v>0</v>
      </c>
      <c r="M41" s="7">
        <f t="shared" si="25"/>
        <v>0</v>
      </c>
      <c r="N41" s="7">
        <f t="shared" si="25"/>
        <v>0</v>
      </c>
      <c r="O41" s="7">
        <f t="shared" si="25"/>
        <v>0</v>
      </c>
      <c r="P41" s="7">
        <f t="shared" si="25"/>
        <v>1</v>
      </c>
      <c r="Q41" s="7">
        <f t="shared" si="25"/>
        <v>0</v>
      </c>
      <c r="R41" s="7">
        <f t="shared" si="25"/>
        <v>0</v>
      </c>
      <c r="S41" s="7">
        <f t="shared" si="25"/>
        <v>0</v>
      </c>
      <c r="T41" s="7">
        <f t="shared" si="25"/>
        <v>0</v>
      </c>
      <c r="U41" s="7">
        <f t="shared" si="25"/>
        <v>0</v>
      </c>
      <c r="V41" s="7">
        <f t="shared" si="25"/>
        <v>0</v>
      </c>
      <c r="W41" s="7"/>
      <c r="X41" s="14" t="str">
        <f t="shared" si="1"/>
        <v>0000001000000000</v>
      </c>
      <c r="Y41" s="14" t="str">
        <f t="shared" si="2"/>
        <v>0200</v>
      </c>
      <c r="Z41" t="str">
        <f t="shared" si="3"/>
        <v>0b0000001000000000,  // FR</v>
      </c>
    </row>
    <row r="42" spans="1:26" x14ac:dyDescent="0.45">
      <c r="A42" s="7" t="s">
        <v>7</v>
      </c>
      <c r="B42" s="7" t="s">
        <v>7</v>
      </c>
      <c r="C42" s="7"/>
      <c r="D42" s="7"/>
      <c r="E42" s="7"/>
      <c r="F42" s="7" t="str">
        <f t="shared" si="19"/>
        <v>FF</v>
      </c>
      <c r="G42" s="7">
        <f>IF(AND(G$3=1,G$4=0),G12,0)</f>
        <v>0</v>
      </c>
      <c r="H42" s="7">
        <f t="shared" si="25"/>
        <v>0</v>
      </c>
      <c r="I42" s="7">
        <f t="shared" si="25"/>
        <v>0</v>
      </c>
      <c r="J42" s="7">
        <f t="shared" si="25"/>
        <v>0</v>
      </c>
      <c r="K42" s="7">
        <f t="shared" si="25"/>
        <v>0</v>
      </c>
      <c r="L42" s="7">
        <f t="shared" si="25"/>
        <v>0</v>
      </c>
      <c r="M42" s="7">
        <f t="shared" si="25"/>
        <v>0</v>
      </c>
      <c r="N42" s="7">
        <f t="shared" si="25"/>
        <v>0</v>
      </c>
      <c r="O42" s="7">
        <f t="shared" si="25"/>
        <v>0</v>
      </c>
      <c r="P42" s="7">
        <f t="shared" si="25"/>
        <v>0</v>
      </c>
      <c r="Q42" s="7">
        <f t="shared" si="25"/>
        <v>1</v>
      </c>
      <c r="R42" s="7">
        <f t="shared" si="25"/>
        <v>0</v>
      </c>
      <c r="S42" s="7">
        <f t="shared" si="25"/>
        <v>0</v>
      </c>
      <c r="T42" s="7">
        <f t="shared" si="25"/>
        <v>0</v>
      </c>
      <c r="U42" s="7">
        <f t="shared" si="25"/>
        <v>0</v>
      </c>
      <c r="V42" s="7">
        <f t="shared" si="25"/>
        <v>0</v>
      </c>
      <c r="W42" s="7"/>
      <c r="X42" s="14" t="str">
        <f t="shared" si="1"/>
        <v>0000010000000000</v>
      </c>
      <c r="Y42" s="14" t="str">
        <f t="shared" si="2"/>
        <v>0400</v>
      </c>
      <c r="Z42" t="str">
        <f t="shared" si="3"/>
        <v>0b0000010000000000,  // FF</v>
      </c>
    </row>
    <row r="43" spans="1:26" x14ac:dyDescent="0.45">
      <c r="A43" s="7" t="s">
        <v>7</v>
      </c>
      <c r="B43" s="7" t="s">
        <v>8</v>
      </c>
      <c r="C43" s="7"/>
      <c r="D43" s="7"/>
      <c r="E43" s="7"/>
      <c r="F43" s="7" t="str">
        <f t="shared" si="19"/>
        <v>FC</v>
      </c>
      <c r="G43" s="7">
        <f>IF(AND(G$3=1,G$4=0),G13,0)</f>
        <v>0</v>
      </c>
      <c r="H43" s="7">
        <f t="shared" si="25"/>
        <v>0</v>
      </c>
      <c r="I43" s="7">
        <f t="shared" si="25"/>
        <v>0</v>
      </c>
      <c r="J43" s="7">
        <f t="shared" si="25"/>
        <v>0</v>
      </c>
      <c r="K43" s="7">
        <f t="shared" si="25"/>
        <v>0</v>
      </c>
      <c r="L43" s="7">
        <f t="shared" si="25"/>
        <v>0</v>
      </c>
      <c r="M43" s="7">
        <f t="shared" si="25"/>
        <v>0</v>
      </c>
      <c r="N43" s="7">
        <f t="shared" si="25"/>
        <v>0</v>
      </c>
      <c r="O43" s="7">
        <f t="shared" si="25"/>
        <v>0</v>
      </c>
      <c r="P43" s="7">
        <f t="shared" si="25"/>
        <v>1</v>
      </c>
      <c r="Q43" s="7">
        <f t="shared" si="25"/>
        <v>1</v>
      </c>
      <c r="R43" s="7">
        <f t="shared" si="25"/>
        <v>0</v>
      </c>
      <c r="S43" s="7">
        <f t="shared" si="25"/>
        <v>0</v>
      </c>
      <c r="T43" s="7">
        <f t="shared" si="25"/>
        <v>0</v>
      </c>
      <c r="U43" s="7">
        <f t="shared" si="25"/>
        <v>0</v>
      </c>
      <c r="V43" s="7">
        <f t="shared" si="25"/>
        <v>0</v>
      </c>
      <c r="W43" s="7"/>
      <c r="X43" s="14" t="str">
        <f t="shared" si="1"/>
        <v>0000011000000000</v>
      </c>
      <c r="Y43" s="14" t="str">
        <f t="shared" si="2"/>
        <v>0600</v>
      </c>
      <c r="Z43" t="str">
        <f t="shared" si="3"/>
        <v>0b0000011000000000,  // FC</v>
      </c>
    </row>
    <row r="44" spans="1:26" x14ac:dyDescent="0.45">
      <c r="A44" s="8" t="s">
        <v>8</v>
      </c>
      <c r="B44" s="8" t="s">
        <v>3</v>
      </c>
      <c r="C44" s="8"/>
      <c r="D44" s="8"/>
      <c r="E44" s="8"/>
      <c r="F44" s="8" t="str">
        <f t="shared" si="19"/>
        <v>CX</v>
      </c>
      <c r="G44" s="8">
        <f t="shared" ref="G44:V49" si="26">IF(G$3&lt;&gt;G$4,G8,0)</f>
        <v>0</v>
      </c>
      <c r="H44" s="8">
        <f t="shared" si="26"/>
        <v>0</v>
      </c>
      <c r="I44" s="8">
        <f t="shared" si="26"/>
        <v>0</v>
      </c>
      <c r="J44" s="8">
        <f t="shared" si="26"/>
        <v>0</v>
      </c>
      <c r="K44" s="8">
        <f t="shared" si="26"/>
        <v>1</v>
      </c>
      <c r="L44" s="8">
        <f t="shared" si="26"/>
        <v>1</v>
      </c>
      <c r="M44" s="8">
        <f t="shared" si="26"/>
        <v>1</v>
      </c>
      <c r="N44" s="8">
        <f t="shared" si="26"/>
        <v>1</v>
      </c>
      <c r="O44" s="8">
        <f t="shared" si="26"/>
        <v>1</v>
      </c>
      <c r="P44" s="8">
        <f t="shared" si="26"/>
        <v>1</v>
      </c>
      <c r="Q44" s="8">
        <f t="shared" si="26"/>
        <v>1</v>
      </c>
      <c r="R44" s="8">
        <f t="shared" si="26"/>
        <v>1</v>
      </c>
      <c r="S44" s="8">
        <f t="shared" si="26"/>
        <v>0</v>
      </c>
      <c r="T44" s="8">
        <f t="shared" si="26"/>
        <v>0</v>
      </c>
      <c r="U44" s="8">
        <f t="shared" si="26"/>
        <v>0</v>
      </c>
      <c r="V44" s="8">
        <f t="shared" si="26"/>
        <v>0</v>
      </c>
      <c r="W44" s="8"/>
      <c r="X44" s="14" t="str">
        <f t="shared" si="1"/>
        <v>0000111111110000</v>
      </c>
      <c r="Y44" s="14" t="str">
        <f t="shared" si="2"/>
        <v>0FF0</v>
      </c>
      <c r="Z44" t="str">
        <f t="shared" si="3"/>
        <v>0b0000111111110000,  // CX</v>
      </c>
    </row>
    <row r="45" spans="1:26" x14ac:dyDescent="0.45">
      <c r="A45" s="8" t="s">
        <v>8</v>
      </c>
      <c r="B45" s="8" t="s">
        <v>4</v>
      </c>
      <c r="C45" s="8"/>
      <c r="D45" s="8"/>
      <c r="E45" s="8"/>
      <c r="F45" s="8" t="str">
        <f t="shared" si="19"/>
        <v>CH</v>
      </c>
      <c r="G45" s="8">
        <f t="shared" si="26"/>
        <v>0</v>
      </c>
      <c r="H45" s="8">
        <f t="shared" si="26"/>
        <v>0</v>
      </c>
      <c r="I45" s="8">
        <f t="shared" si="26"/>
        <v>0</v>
      </c>
      <c r="J45" s="8">
        <f t="shared" si="26"/>
        <v>0</v>
      </c>
      <c r="K45" s="8">
        <f t="shared" si="26"/>
        <v>0</v>
      </c>
      <c r="L45" s="8">
        <f t="shared" si="26"/>
        <v>1</v>
      </c>
      <c r="M45" s="8">
        <f t="shared" si="26"/>
        <v>0</v>
      </c>
      <c r="N45" s="8">
        <f t="shared" si="26"/>
        <v>1</v>
      </c>
      <c r="O45" s="8">
        <f t="shared" si="26"/>
        <v>0</v>
      </c>
      <c r="P45" s="8">
        <f t="shared" si="26"/>
        <v>1</v>
      </c>
      <c r="Q45" s="8">
        <f t="shared" si="26"/>
        <v>0</v>
      </c>
      <c r="R45" s="8">
        <f t="shared" si="26"/>
        <v>1</v>
      </c>
      <c r="S45" s="8">
        <f t="shared" si="26"/>
        <v>0</v>
      </c>
      <c r="T45" s="8">
        <f t="shared" si="26"/>
        <v>0</v>
      </c>
      <c r="U45" s="8">
        <f t="shared" si="26"/>
        <v>0</v>
      </c>
      <c r="V45" s="8">
        <f t="shared" si="26"/>
        <v>0</v>
      </c>
      <c r="W45" s="8"/>
      <c r="X45" s="14" t="str">
        <f t="shared" si="1"/>
        <v>0000101010100000</v>
      </c>
      <c r="Y45" s="14" t="str">
        <f t="shared" si="2"/>
        <v>0AA0</v>
      </c>
      <c r="Z45" t="str">
        <f t="shared" si="3"/>
        <v>0b0000101010100000,  // CH</v>
      </c>
    </row>
    <row r="46" spans="1:26" x14ac:dyDescent="0.45">
      <c r="A46" s="8" t="s">
        <v>8</v>
      </c>
      <c r="B46" s="8" t="s">
        <v>5</v>
      </c>
      <c r="C46" s="8"/>
      <c r="D46" s="8"/>
      <c r="E46" s="8"/>
      <c r="F46" s="8" t="str">
        <f t="shared" si="19"/>
        <v>CL</v>
      </c>
      <c r="G46" s="8">
        <f t="shared" si="26"/>
        <v>0</v>
      </c>
      <c r="H46" s="8">
        <f t="shared" si="26"/>
        <v>0</v>
      </c>
      <c r="I46" s="8">
        <f t="shared" si="26"/>
        <v>0</v>
      </c>
      <c r="J46" s="8">
        <f t="shared" si="26"/>
        <v>0</v>
      </c>
      <c r="K46" s="8">
        <f t="shared" si="26"/>
        <v>1</v>
      </c>
      <c r="L46" s="8">
        <f t="shared" si="26"/>
        <v>0</v>
      </c>
      <c r="M46" s="8">
        <f t="shared" si="26"/>
        <v>1</v>
      </c>
      <c r="N46" s="8">
        <f t="shared" si="26"/>
        <v>0</v>
      </c>
      <c r="O46" s="8">
        <f t="shared" si="26"/>
        <v>1</v>
      </c>
      <c r="P46" s="8">
        <f t="shared" si="26"/>
        <v>0</v>
      </c>
      <c r="Q46" s="8">
        <f t="shared" si="26"/>
        <v>1</v>
      </c>
      <c r="R46" s="8">
        <f t="shared" si="26"/>
        <v>0</v>
      </c>
      <c r="S46" s="8">
        <f t="shared" si="26"/>
        <v>0</v>
      </c>
      <c r="T46" s="8">
        <f t="shared" si="26"/>
        <v>0</v>
      </c>
      <c r="U46" s="8">
        <f t="shared" si="26"/>
        <v>0</v>
      </c>
      <c r="V46" s="8">
        <f t="shared" si="26"/>
        <v>0</v>
      </c>
      <c r="W46" s="8"/>
      <c r="X46" s="14" t="str">
        <f t="shared" si="1"/>
        <v>0000010101010000</v>
      </c>
      <c r="Y46" s="14" t="str">
        <f t="shared" si="2"/>
        <v>0550</v>
      </c>
      <c r="Z46" t="str">
        <f t="shared" si="3"/>
        <v>0b0000010101010000,  // CL</v>
      </c>
    </row>
    <row r="47" spans="1:26" x14ac:dyDescent="0.45">
      <c r="A47" s="8" t="s">
        <v>8</v>
      </c>
      <c r="B47" s="8" t="s">
        <v>6</v>
      </c>
      <c r="C47" s="8"/>
      <c r="D47" s="8"/>
      <c r="E47" s="8"/>
      <c r="F47" s="8" t="str">
        <f t="shared" si="19"/>
        <v>CR</v>
      </c>
      <c r="G47" s="8">
        <f t="shared" si="26"/>
        <v>0</v>
      </c>
      <c r="H47" s="8">
        <f t="shared" si="26"/>
        <v>0</v>
      </c>
      <c r="I47" s="8">
        <f t="shared" si="26"/>
        <v>0</v>
      </c>
      <c r="J47" s="8">
        <f t="shared" si="26"/>
        <v>0</v>
      </c>
      <c r="K47" s="8">
        <f t="shared" si="26"/>
        <v>0</v>
      </c>
      <c r="L47" s="8">
        <f t="shared" si="26"/>
        <v>1</v>
      </c>
      <c r="M47" s="8">
        <f t="shared" si="26"/>
        <v>0</v>
      </c>
      <c r="N47" s="8">
        <f t="shared" si="26"/>
        <v>0</v>
      </c>
      <c r="O47" s="8">
        <f t="shared" si="26"/>
        <v>0</v>
      </c>
      <c r="P47" s="8">
        <f t="shared" si="26"/>
        <v>1</v>
      </c>
      <c r="Q47" s="8">
        <f t="shared" si="26"/>
        <v>0</v>
      </c>
      <c r="R47" s="8">
        <f t="shared" si="26"/>
        <v>0</v>
      </c>
      <c r="S47" s="8">
        <f t="shared" si="26"/>
        <v>0</v>
      </c>
      <c r="T47" s="8">
        <f t="shared" si="26"/>
        <v>0</v>
      </c>
      <c r="U47" s="8">
        <f t="shared" si="26"/>
        <v>0</v>
      </c>
      <c r="V47" s="8">
        <f t="shared" si="26"/>
        <v>0</v>
      </c>
      <c r="W47" s="8"/>
      <c r="X47" s="14" t="str">
        <f t="shared" si="1"/>
        <v>0000001000100000</v>
      </c>
      <c r="Y47" s="14" t="str">
        <f t="shared" si="2"/>
        <v>0220</v>
      </c>
      <c r="Z47" t="str">
        <f t="shared" si="3"/>
        <v>0b0000001000100000,  // CR</v>
      </c>
    </row>
    <row r="48" spans="1:26" x14ac:dyDescent="0.45">
      <c r="A48" s="8" t="s">
        <v>8</v>
      </c>
      <c r="B48" s="8" t="s">
        <v>7</v>
      </c>
      <c r="C48" s="8"/>
      <c r="D48" s="8"/>
      <c r="E48" s="8"/>
      <c r="F48" s="8" t="str">
        <f t="shared" si="19"/>
        <v>CF</v>
      </c>
      <c r="G48" s="8">
        <f t="shared" si="26"/>
        <v>0</v>
      </c>
      <c r="H48" s="8">
        <f t="shared" si="26"/>
        <v>0</v>
      </c>
      <c r="I48" s="8">
        <f t="shared" si="26"/>
        <v>0</v>
      </c>
      <c r="J48" s="8">
        <f t="shared" si="26"/>
        <v>0</v>
      </c>
      <c r="K48" s="8">
        <f t="shared" si="26"/>
        <v>0</v>
      </c>
      <c r="L48" s="8">
        <f t="shared" si="26"/>
        <v>0</v>
      </c>
      <c r="M48" s="8">
        <f t="shared" si="26"/>
        <v>1</v>
      </c>
      <c r="N48" s="8">
        <f t="shared" si="26"/>
        <v>0</v>
      </c>
      <c r="O48" s="8">
        <f t="shared" si="26"/>
        <v>0</v>
      </c>
      <c r="P48" s="8">
        <f t="shared" si="26"/>
        <v>0</v>
      </c>
      <c r="Q48" s="8">
        <f t="shared" si="26"/>
        <v>1</v>
      </c>
      <c r="R48" s="8">
        <f t="shared" si="26"/>
        <v>0</v>
      </c>
      <c r="S48" s="8">
        <f t="shared" si="26"/>
        <v>0</v>
      </c>
      <c r="T48" s="8">
        <f t="shared" si="26"/>
        <v>0</v>
      </c>
      <c r="U48" s="8">
        <f t="shared" si="26"/>
        <v>0</v>
      </c>
      <c r="V48" s="8">
        <f t="shared" si="26"/>
        <v>0</v>
      </c>
      <c r="W48" s="8"/>
      <c r="X48" s="14" t="str">
        <f t="shared" si="1"/>
        <v>0000010001000000</v>
      </c>
      <c r="Y48" s="14" t="str">
        <f t="shared" si="2"/>
        <v>0440</v>
      </c>
      <c r="Z48" t="str">
        <f t="shared" si="3"/>
        <v>0b0000010001000000,  // CF</v>
      </c>
    </row>
    <row r="49" spans="1:26" x14ac:dyDescent="0.45">
      <c r="A49" s="8" t="s">
        <v>8</v>
      </c>
      <c r="B49" s="8" t="s">
        <v>8</v>
      </c>
      <c r="C49" s="8"/>
      <c r="D49" s="8"/>
      <c r="E49" s="8"/>
      <c r="F49" s="8" t="str">
        <f t="shared" si="19"/>
        <v>CC</v>
      </c>
      <c r="G49" s="8">
        <f t="shared" si="26"/>
        <v>0</v>
      </c>
      <c r="H49" s="8">
        <f t="shared" si="26"/>
        <v>0</v>
      </c>
      <c r="I49" s="8">
        <f t="shared" si="26"/>
        <v>0</v>
      </c>
      <c r="J49" s="8">
        <f t="shared" si="26"/>
        <v>0</v>
      </c>
      <c r="K49" s="8">
        <f t="shared" si="26"/>
        <v>0</v>
      </c>
      <c r="L49" s="8">
        <f t="shared" si="26"/>
        <v>1</v>
      </c>
      <c r="M49" s="8">
        <f t="shared" si="26"/>
        <v>1</v>
      </c>
      <c r="N49" s="8">
        <f t="shared" si="26"/>
        <v>0</v>
      </c>
      <c r="O49" s="8">
        <f t="shared" si="26"/>
        <v>0</v>
      </c>
      <c r="P49" s="8">
        <f t="shared" si="26"/>
        <v>1</v>
      </c>
      <c r="Q49" s="8">
        <f t="shared" si="26"/>
        <v>1</v>
      </c>
      <c r="R49" s="8">
        <f t="shared" si="26"/>
        <v>0</v>
      </c>
      <c r="S49" s="8">
        <f t="shared" si="26"/>
        <v>0</v>
      </c>
      <c r="T49" s="8">
        <f t="shared" si="26"/>
        <v>0</v>
      </c>
      <c r="U49" s="8">
        <f t="shared" si="26"/>
        <v>0</v>
      </c>
      <c r="V49" s="8">
        <f t="shared" si="26"/>
        <v>0</v>
      </c>
      <c r="W49" s="8"/>
      <c r="X49" s="14" t="str">
        <f t="shared" si="1"/>
        <v>0000011001100000</v>
      </c>
      <c r="Y49" s="14" t="str">
        <f t="shared" si="2"/>
        <v>0660</v>
      </c>
      <c r="Z49" t="str">
        <f t="shared" si="3"/>
        <v>0b0000011001100000,  // CC</v>
      </c>
    </row>
    <row r="50" spans="1:26" x14ac:dyDescent="0.45">
      <c r="Z50" s="1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87D9-6A8C-4296-A6E9-B1EA14AD3B4B}">
  <dimension ref="B3:G19"/>
  <sheetViews>
    <sheetView workbookViewId="0">
      <selection activeCell="F2" sqref="F2:G2"/>
    </sheetView>
  </sheetViews>
  <sheetFormatPr defaultRowHeight="14.25" x14ac:dyDescent="0.45"/>
  <cols>
    <col min="2" max="7" width="9.06640625" style="1"/>
  </cols>
  <sheetData>
    <row r="3" spans="2:7" x14ac:dyDescent="0.45">
      <c r="B3" s="7" t="s">
        <v>66</v>
      </c>
      <c r="C3" s="7" t="s">
        <v>65</v>
      </c>
      <c r="D3" s="50" t="s">
        <v>64</v>
      </c>
      <c r="E3" s="50" t="s">
        <v>63</v>
      </c>
      <c r="F3" s="1" t="s">
        <v>67</v>
      </c>
      <c r="G3" s="1" t="s">
        <v>68</v>
      </c>
    </row>
    <row r="4" spans="2:7" x14ac:dyDescent="0.45">
      <c r="B4" s="7">
        <v>0</v>
      </c>
      <c r="C4" s="7">
        <v>0</v>
      </c>
      <c r="D4" s="50">
        <v>0</v>
      </c>
      <c r="E4" s="50">
        <v>0</v>
      </c>
    </row>
    <row r="5" spans="2:7" x14ac:dyDescent="0.45">
      <c r="B5" s="7">
        <v>0</v>
      </c>
      <c r="C5" s="7">
        <v>0</v>
      </c>
      <c r="D5" s="50">
        <v>0</v>
      </c>
      <c r="E5" s="50">
        <v>1</v>
      </c>
    </row>
    <row r="6" spans="2:7" x14ac:dyDescent="0.45">
      <c r="B6" s="7">
        <v>0</v>
      </c>
      <c r="C6" s="7">
        <v>0</v>
      </c>
      <c r="D6" s="50">
        <v>1</v>
      </c>
      <c r="E6" s="50">
        <v>0</v>
      </c>
    </row>
    <row r="7" spans="2:7" x14ac:dyDescent="0.45">
      <c r="B7" s="7">
        <v>0</v>
      </c>
      <c r="C7" s="7">
        <v>0</v>
      </c>
      <c r="D7" s="50">
        <v>1</v>
      </c>
      <c r="E7" s="50">
        <v>1</v>
      </c>
    </row>
    <row r="8" spans="2:7" x14ac:dyDescent="0.45">
      <c r="B8" s="7">
        <v>0</v>
      </c>
      <c r="C8" s="7">
        <v>1</v>
      </c>
      <c r="D8" s="50">
        <v>0</v>
      </c>
      <c r="E8" s="50">
        <v>0</v>
      </c>
    </row>
    <row r="9" spans="2:7" x14ac:dyDescent="0.45">
      <c r="B9" s="7">
        <v>0</v>
      </c>
      <c r="C9" s="7">
        <v>1</v>
      </c>
      <c r="D9" s="50">
        <v>0</v>
      </c>
      <c r="E9" s="50">
        <v>1</v>
      </c>
    </row>
    <row r="10" spans="2:7" x14ac:dyDescent="0.45">
      <c r="B10" s="7">
        <v>0</v>
      </c>
      <c r="C10" s="7">
        <v>1</v>
      </c>
      <c r="D10" s="50">
        <v>1</v>
      </c>
      <c r="E10" s="50">
        <v>0</v>
      </c>
    </row>
    <row r="11" spans="2:7" x14ac:dyDescent="0.45">
      <c r="B11" s="7">
        <v>0</v>
      </c>
      <c r="C11" s="7">
        <v>1</v>
      </c>
      <c r="D11" s="50">
        <v>1</v>
      </c>
      <c r="E11" s="50">
        <v>1</v>
      </c>
    </row>
    <row r="12" spans="2:7" x14ac:dyDescent="0.45">
      <c r="B12" s="7">
        <v>1</v>
      </c>
      <c r="C12" s="7">
        <v>0</v>
      </c>
      <c r="D12" s="50">
        <v>0</v>
      </c>
      <c r="E12" s="50">
        <v>0</v>
      </c>
    </row>
    <row r="13" spans="2:7" x14ac:dyDescent="0.45">
      <c r="B13" s="7">
        <v>1</v>
      </c>
      <c r="C13" s="7">
        <v>0</v>
      </c>
      <c r="D13" s="50">
        <v>0</v>
      </c>
      <c r="E13" s="50">
        <v>1</v>
      </c>
    </row>
    <row r="14" spans="2:7" x14ac:dyDescent="0.45">
      <c r="B14" s="7">
        <v>1</v>
      </c>
      <c r="C14" s="7">
        <v>0</v>
      </c>
      <c r="D14" s="50">
        <v>1</v>
      </c>
      <c r="E14" s="50">
        <v>0</v>
      </c>
    </row>
    <row r="15" spans="2:7" x14ac:dyDescent="0.45">
      <c r="B15" s="7">
        <v>1</v>
      </c>
      <c r="C15" s="7">
        <v>0</v>
      </c>
      <c r="D15" s="50">
        <v>1</v>
      </c>
      <c r="E15" s="50">
        <v>1</v>
      </c>
    </row>
    <row r="16" spans="2:7" x14ac:dyDescent="0.45">
      <c r="B16" s="7">
        <v>1</v>
      </c>
      <c r="C16" s="7">
        <v>1</v>
      </c>
      <c r="D16" s="50">
        <v>0</v>
      </c>
      <c r="E16" s="50">
        <v>0</v>
      </c>
    </row>
    <row r="17" spans="2:5" x14ac:dyDescent="0.45">
      <c r="B17" s="7">
        <v>1</v>
      </c>
      <c r="C17" s="7">
        <v>1</v>
      </c>
      <c r="D17" s="50">
        <v>0</v>
      </c>
      <c r="E17" s="50">
        <v>1</v>
      </c>
    </row>
    <row r="18" spans="2:5" x14ac:dyDescent="0.45">
      <c r="B18" s="7">
        <v>1</v>
      </c>
      <c r="C18" s="7">
        <v>1</v>
      </c>
      <c r="D18" s="50">
        <v>1</v>
      </c>
      <c r="E18" s="50">
        <v>0</v>
      </c>
    </row>
    <row r="19" spans="2:5" x14ac:dyDescent="0.45">
      <c r="B19" s="7">
        <v>1</v>
      </c>
      <c r="C19" s="7">
        <v>1</v>
      </c>
      <c r="D19" s="50">
        <v>1</v>
      </c>
      <c r="E19" s="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Overall LUT Mapping </vt:lpstr>
      <vt:lpstr>Trigger LUTs</vt:lpstr>
      <vt:lpstr>Combiner LUTs 2x</vt:lpstr>
      <vt:lpstr>Sheet4</vt:lpstr>
      <vt:lpstr>MATCH_COUNTER_BITS</vt:lpstr>
      <vt:lpstr>MAX_TRIGGER_CONDITIONS</vt:lpstr>
      <vt:lpstr>MAX_TRIGGER_STEPS</vt:lpstr>
      <vt:lpstr>NUM_CONFIG_WORDS</vt:lpstr>
      <vt:lpstr>NUM_TRIGGER_FLAGS</vt:lpstr>
      <vt:lpstr>SAMPLE_WIDTH</vt:lpstr>
    </vt:vector>
  </TitlesOfParts>
  <Company>Swinburne University of Techonology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O'Donoghue</dc:creator>
  <cp:lastModifiedBy>Peter O'Donoghue</cp:lastModifiedBy>
  <dcterms:created xsi:type="dcterms:W3CDTF">2019-07-07T06:53:09Z</dcterms:created>
  <dcterms:modified xsi:type="dcterms:W3CDTF">2019-07-17T15:16:36Z</dcterms:modified>
</cp:coreProperties>
</file>