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05714505310b38/Desktop/"/>
    </mc:Choice>
  </mc:AlternateContent>
  <xr:revisionPtr revIDLastSave="432" documentId="8_{5C655BB1-9978-4EAA-B6D3-D1C85306D191}" xr6:coauthVersionLast="47" xr6:coauthVersionMax="47" xr10:uidLastSave="{312E24DD-49EB-4FE5-A8AD-3B025C2296A5}"/>
  <bookViews>
    <workbookView xWindow="-98" yWindow="-98" windowWidth="21795" windowHeight="12975" activeTab="1" xr2:uid="{C94C36DF-54BD-4AB1-87A5-042F1FC083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2" i="2"/>
  <c r="G11" i="2"/>
  <c r="E9" i="1"/>
  <c r="E8" i="1" s="1"/>
  <c r="G10" i="2" l="1"/>
  <c r="J4" i="2" s="1"/>
  <c r="G14" i="2"/>
  <c r="G15" i="2" s="1"/>
  <c r="J6" i="2" s="1"/>
  <c r="G16" i="2" l="1"/>
  <c r="I8" i="2" s="1"/>
</calcChain>
</file>

<file path=xl/sharedStrings.xml><?xml version="1.0" encoding="utf-8"?>
<sst xmlns="http://schemas.openxmlformats.org/spreadsheetml/2006/main" count="22" uniqueCount="19">
  <si>
    <t>output</t>
  </si>
  <si>
    <t>Pressure convertor</t>
  </si>
  <si>
    <t>input</t>
  </si>
  <si>
    <t>Pa</t>
  </si>
  <si>
    <t>m</t>
  </si>
  <si>
    <t>Fluid Volume =</t>
  </si>
  <si>
    <t>Tank Volume =</t>
  </si>
  <si>
    <t>m^3</t>
  </si>
  <si>
    <t>value =</t>
  </si>
  <si>
    <t>l in ft</t>
  </si>
  <si>
    <t>r in ft</t>
  </si>
  <si>
    <t>h in ft</t>
  </si>
  <si>
    <t xml:space="preserve">fluid volume in ft^3 = </t>
  </si>
  <si>
    <t>Tank Volume in ft^3 =</t>
  </si>
  <si>
    <t xml:space="preserve"> cross section radius (r)= </t>
  </si>
  <si>
    <t>tank's length (l) =</t>
  </si>
  <si>
    <t xml:space="preserve">filled depth (h)= </t>
  </si>
  <si>
    <t>percentage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</si>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</sst>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5" borderId="3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4" fontId="0" fillId="5" borderId="2" xfId="0" applyNumberFormat="1" applyFill="1" applyBorder="1" applyAlignment="1" applyProtection="1">
      <alignment horizontal="center"/>
      <protection locked="0"/>
    </xf>
    <xf numFmtId="4" fontId="0" fillId="3" borderId="5" xfId="0" applyNumberFormat="1" applyFill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 vertical="center"/>
    </xf>
    <xf numFmtId="0" fontId="0" fillId="0" borderId="11" xfId="0" applyBorder="1"/>
    <xf numFmtId="0" fontId="0" fillId="0" borderId="19" xfId="0" applyBorder="1"/>
    <xf numFmtId="0" fontId="0" fillId="8" borderId="0" xfId="0" applyFill="1"/>
    <xf numFmtId="0" fontId="0" fillId="4" borderId="13" xfId="0" applyFill="1" applyBorder="1"/>
    <xf numFmtId="0" fontId="0" fillId="4" borderId="16" xfId="0" applyFill="1" applyBorder="1"/>
    <xf numFmtId="0" fontId="0" fillId="4" borderId="18" xfId="0" applyFill="1" applyBorder="1"/>
    <xf numFmtId="0" fontId="2" fillId="8" borderId="0" xfId="0" applyFont="1" applyFill="1" applyAlignment="1">
      <alignment wrapText="1"/>
    </xf>
    <xf numFmtId="0" fontId="2" fillId="8" borderId="0" xfId="0" applyFont="1" applyFill="1"/>
    <xf numFmtId="164" fontId="2" fillId="8" borderId="0" xfId="0" applyNumberFormat="1" applyFont="1" applyFill="1"/>
    <xf numFmtId="0" fontId="0" fillId="0" borderId="11" xfId="0" applyBorder="1" applyProtection="1">
      <protection locked="0"/>
    </xf>
    <xf numFmtId="0" fontId="0" fillId="9" borderId="20" xfId="0" applyFill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165" fontId="0" fillId="6" borderId="20" xfId="0" applyNumberFormat="1" applyFill="1" applyBorder="1" applyAlignment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0" fillId="7" borderId="0" xfId="0" applyFill="1" applyAlignment="1">
      <alignment horizontal="center"/>
    </xf>
    <xf numFmtId="0" fontId="0" fillId="7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566738</xdr:colOff>
      <xdr:row>10</xdr:row>
      <xdr:rowOff>71437</xdr:rowOff>
    </xdr:from>
    <xdr:ext cx="354806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A555E5-76E6-4CDB-0228-1A6F89B81622}"/>
            </a:ext>
          </a:extLst>
        </xdr:cNvPr>
        <xdr:cNvSpPr txBox="1"/>
      </xdr:nvSpPr>
      <xdr:spPr>
        <a:xfrm>
          <a:off x="1862138" y="1924050"/>
          <a:ext cx="354806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 b="0">
              <a:solidFill>
                <a:schemeClr val="tx1"/>
              </a:solidFill>
            </a:rPr>
            <a:t>This worksheet has been creaated by Ehsan Daneshgar.</a:t>
          </a:r>
        </a:p>
        <a:p>
          <a:r>
            <a:rPr lang="en-CA" sz="1100" b="0">
              <a:solidFill>
                <a:schemeClr val="tx1"/>
              </a:solidFill>
            </a:rPr>
            <a:t>June 4,</a:t>
          </a:r>
          <a:r>
            <a:rPr lang="en-CA" sz="1100" b="0" baseline="0">
              <a:solidFill>
                <a:schemeClr val="tx1"/>
              </a:solidFill>
            </a:rPr>
            <a:t> 2024</a:t>
          </a:r>
          <a:endParaRPr lang="en-CA" sz="1100" b="0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109538</xdr:colOff>
      <xdr:row>3</xdr:row>
      <xdr:rowOff>161926</xdr:rowOff>
    </xdr:from>
    <xdr:to>
      <xdr:col>4</xdr:col>
      <xdr:colOff>114300</xdr:colOff>
      <xdr:row>7</xdr:row>
      <xdr:rowOff>123826</xdr:rowOff>
    </xdr:to>
    <xdr:sp macro="" textlink="">
      <xdr:nvSpPr>
        <xdr:cNvPr id="2" name="Flowchart: Direct Access Storage 1">
          <a:extLst>
            <a:ext uri="{FF2B5EF4-FFF2-40B4-BE49-F238E27FC236}">
              <a16:creationId xmlns:a16="http://schemas.microsoft.com/office/drawing/2014/main" id="{84569D01-F65A-DF89-D8B9-A3D45342AA87}"/>
            </a:ext>
          </a:extLst>
        </xdr:cNvPr>
        <xdr:cNvSpPr/>
      </xdr:nvSpPr>
      <xdr:spPr>
        <a:xfrm>
          <a:off x="1404938" y="704851"/>
          <a:ext cx="1947862" cy="685800"/>
        </a:xfrm>
        <a:prstGeom prst="flowChartMagneticDrum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204788</xdr:colOff>
      <xdr:row>4</xdr:row>
      <xdr:rowOff>133350</xdr:rowOff>
    </xdr:from>
    <xdr:to>
      <xdr:col>4</xdr:col>
      <xdr:colOff>71438</xdr:colOff>
      <xdr:row>4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4F72B7B-13F0-9239-04B8-862E383C52D7}"/>
            </a:ext>
          </a:extLst>
        </xdr:cNvPr>
        <xdr:cNvCxnSpPr/>
      </xdr:nvCxnSpPr>
      <xdr:spPr>
        <a:xfrm flipH="1">
          <a:off x="2795588" y="857250"/>
          <a:ext cx="51435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</xdr:row>
      <xdr:rowOff>119063</xdr:rowOff>
    </xdr:from>
    <xdr:to>
      <xdr:col>3</xdr:col>
      <xdr:colOff>185738</xdr:colOff>
      <xdr:row>4</xdr:row>
      <xdr:rowOff>138113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2D6B7A5-FDD1-8618-AB65-C695DCB9D47D}"/>
            </a:ext>
          </a:extLst>
        </xdr:cNvPr>
        <xdr:cNvCxnSpPr/>
      </xdr:nvCxnSpPr>
      <xdr:spPr>
        <a:xfrm>
          <a:off x="1476375" y="842963"/>
          <a:ext cx="1300163" cy="19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642938</xdr:colOff>
      <xdr:row>4</xdr:row>
      <xdr:rowOff>123825</xdr:rowOff>
    </xdr:from>
    <xdr:to>
      <xdr:col>2</xdr:col>
      <xdr:colOff>4763</xdr:colOff>
      <xdr:row>7</xdr:row>
      <xdr:rowOff>147638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7AD3960-01FE-DEE1-77F3-3ED8ED9FCD8C}"/>
            </a:ext>
          </a:extLst>
        </xdr:cNvPr>
        <xdr:cNvCxnSpPr/>
      </xdr:nvCxnSpPr>
      <xdr:spPr>
        <a:xfrm flipH="1">
          <a:off x="1938338" y="847725"/>
          <a:ext cx="9525" cy="5667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185738</xdr:colOff>
      <xdr:row>7</xdr:row>
      <xdr:rowOff>176213</xdr:rowOff>
    </xdr:from>
    <xdr:to>
      <xdr:col>3</xdr:col>
      <xdr:colOff>481013</xdr:colOff>
      <xdr:row>7</xdr:row>
      <xdr:rowOff>176213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54CD017-34E7-13A4-1F62-EEA8E6B66F7D}"/>
            </a:ext>
          </a:extLst>
        </xdr:cNvPr>
        <xdr:cNvCxnSpPr/>
      </xdr:nvCxnSpPr>
      <xdr:spPr>
        <a:xfrm>
          <a:off x="1481138" y="1443038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442913</xdr:colOff>
      <xdr:row>5</xdr:row>
      <xdr:rowOff>142875</xdr:rowOff>
    </xdr:from>
    <xdr:to>
      <xdr:col>4</xdr:col>
      <xdr:colOff>9525</xdr:colOff>
      <xdr:row>7</xdr:row>
      <xdr:rowOff>28575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04E4422-847E-FFB6-3A8A-E874A8F08866}"/>
            </a:ext>
          </a:extLst>
        </xdr:cNvPr>
        <xdr:cNvCxnSpPr/>
      </xdr:nvCxnSpPr>
      <xdr:spPr>
        <a:xfrm>
          <a:off x="3033713" y="1047750"/>
          <a:ext cx="214312" cy="2476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461962</xdr:colOff>
      <xdr:row>5</xdr:row>
      <xdr:rowOff>47625</xdr:rowOff>
    </xdr:from>
    <xdr:ext cx="22826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7D50AE2-797C-C408-D692-FB2793078010}"/>
            </a:ext>
          </a:extLst>
        </xdr:cNvPr>
        <xdr:cNvSpPr txBox="1"/>
      </xdr:nvSpPr>
      <xdr:spPr>
        <a:xfrm>
          <a:off x="3052762" y="952500"/>
          <a:ext cx="2282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r</a:t>
          </a:r>
        </a:p>
      </xdr:txBody>
    </xdr:sp>
    <xdr:clientData/>
  </xdr:oneCellAnchor>
  <xdr:oneCellAnchor>
    <xdr:from>
      <xdr:col>2</xdr:col>
      <xdr:colOff>152400</xdr:colOff>
      <xdr:row>7</xdr:row>
      <xdr:rowOff>133350</xdr:rowOff>
    </xdr:from>
    <xdr:ext cx="218906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DE748DF-EB68-8452-5906-2757F004BAF9}"/>
            </a:ext>
          </a:extLst>
        </xdr:cNvPr>
        <xdr:cNvSpPr txBox="1"/>
      </xdr:nvSpPr>
      <xdr:spPr>
        <a:xfrm>
          <a:off x="2095500" y="1400175"/>
          <a:ext cx="2189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l</a:t>
          </a:r>
        </a:p>
      </xdr:txBody>
    </xdr:sp>
    <xdr:clientData/>
  </xdr:oneCellAnchor>
  <xdr:oneCellAnchor>
    <xdr:from>
      <xdr:col>1</xdr:col>
      <xdr:colOff>571500</xdr:colOff>
      <xdr:row>5</xdr:row>
      <xdr:rowOff>85726</xdr:rowOff>
    </xdr:from>
    <xdr:ext cx="25616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99EA805-50B2-B5B7-FF1D-EC7F91A9A7F6}"/>
            </a:ext>
          </a:extLst>
        </xdr:cNvPr>
        <xdr:cNvSpPr txBox="1"/>
      </xdr:nvSpPr>
      <xdr:spPr>
        <a:xfrm>
          <a:off x="1866900" y="9906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h</a:t>
          </a:r>
        </a:p>
      </xdr:txBody>
    </xdr:sp>
    <xdr:clientData/>
  </xdr:oneCellAnchor>
  <xdr:oneCellAnchor>
    <xdr:from>
      <xdr:col>13</xdr:col>
      <xdr:colOff>290512</xdr:colOff>
      <xdr:row>9</xdr:row>
      <xdr:rowOff>190500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6D2D8BA-8ED2-46DE-2E65-3925B85F59A5}"/>
            </a:ext>
          </a:extLst>
        </xdr:cNvPr>
        <xdr:cNvSpPr txBox="1"/>
      </xdr:nvSpPr>
      <xdr:spPr>
        <a:xfrm>
          <a:off x="8496300" y="2543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7</xdr:col>
      <xdr:colOff>176212</xdr:colOff>
      <xdr:row>9</xdr:row>
      <xdr:rowOff>90488</xdr:rowOff>
    </xdr:from>
    <xdr:ext cx="3214919" cy="43678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1613F1B-B359-1EB0-BEE1-B3570FBC0247}"/>
            </a:ext>
          </a:extLst>
        </xdr:cNvPr>
        <xdr:cNvSpPr txBox="1"/>
      </xdr:nvSpPr>
      <xdr:spPr>
        <a:xfrm>
          <a:off x="5181600" y="1852613"/>
          <a:ext cx="321491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This worksheet has been created by Ehsan Daneshgar.</a:t>
          </a:r>
          <a:br>
            <a:rPr lang="en-CA" sz="1100"/>
          </a:br>
          <a:r>
            <a:rPr lang="en-CA" sz="1100"/>
            <a:t>June 5, 2024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4FD2-B243-42D7-BDCA-71C9B04EE5EF}">
  <sheetPr codeName="Sheet1"/>
  <dimension ref="D2:H10"/>
  <sheetViews>
    <sheetView showGridLines="0" workbookViewId="0">
      <selection activeCell="F6" sqref="F6 F8"/>
    </sheetView>
  </sheetViews>
  <sheetFormatPr defaultRowHeight="14.25" x14ac:dyDescent="0.45"/>
  <cols>
    <col min="1" max="4" width="9.06640625" style="1"/>
    <col min="5" max="5" width="12.33203125" style="1" bestFit="1" customWidth="1"/>
    <col min="6" max="6" width="9.06640625" style="1"/>
    <col min="7" max="7" width="11.73046875" style="1" bestFit="1" customWidth="1"/>
    <col min="8" max="16384" width="9.06640625" style="1"/>
  </cols>
  <sheetData>
    <row r="2" spans="4:8" x14ac:dyDescent="0.45">
      <c r="D2" s="15"/>
    </row>
    <row r="3" spans="4:8" ht="14.65" thickBot="1" x14ac:dyDescent="0.5"/>
    <row r="4" spans="4:8" ht="14.65" thickTop="1" x14ac:dyDescent="0.45">
      <c r="D4" s="34" t="s">
        <v>1</v>
      </c>
      <c r="E4" s="35"/>
      <c r="F4" s="36"/>
    </row>
    <row r="5" spans="4:8" ht="14.65" thickBot="1" x14ac:dyDescent="0.5">
      <c r="D5" s="37"/>
      <c r="E5" s="38"/>
      <c r="F5" s="39"/>
    </row>
    <row r="6" spans="4:8" ht="14.65" thickBot="1" x14ac:dyDescent="0.5">
      <c r="D6" s="5" t="s">
        <v>2</v>
      </c>
      <c r="E6" s="13">
        <v>1200</v>
      </c>
      <c r="F6" s="3" t="s">
        <v>3</v>
      </c>
      <c r="H6" s="2"/>
    </row>
    <row r="7" spans="4:8" ht="14.65" thickBot="1" x14ac:dyDescent="0.5">
      <c r="D7" s="10"/>
      <c r="E7" s="9"/>
      <c r="F7" s="7"/>
    </row>
    <row r="8" spans="4:8" ht="14.65" thickBot="1" x14ac:dyDescent="0.5">
      <c r="D8" s="6" t="s">
        <v>0</v>
      </c>
      <c r="E8" s="14">
        <f>E6*E9</f>
        <v>1200</v>
      </c>
      <c r="F8" s="4" t="s">
        <v>3</v>
      </c>
    </row>
    <row r="9" spans="4:8" ht="15" thickTop="1" thickBot="1" x14ac:dyDescent="0.5">
      <c r="D9" s="11"/>
      <c r="E9" s="12">
        <f>IF(AND(F6="bar",F8="bar"),1,
IF(AND(F6="bar",F8="atm"),1/1.01325,
IF(AND(F6="bar",F8="pa"),100000,
IF(AND(F6="bar",F8="psi"),14.5038,
IF(AND(F6="atm",F8="bar"),1.01325,
IF(AND(F6="atm",F8="atm"),1,
IF(AND(F6="atm",F8="pa"),101325,
IF(AND(F6="atm",F8="psi"),14.6959,
IF(AND(F6="pa",F8="bar"),1/100000,
IF(AND(F6="pa",F8="atm"),1/101325,
IF(AND(F6="pa",F8="pa"),1,
IF(AND(F6="pa",F8="psi"),1/6894.76,
IF(AND(F6="psi",F8="bar"),1/14.5038,
IF(AND(F6="psi",F8="atm"),1/14.6959,
IF(AND(F6="psi",F8="pa"),6894.76,
IF(AND(F6="psi",F8="psi"),1,
""))))))))))))))))</f>
        <v>1</v>
      </c>
      <c r="F9" s="8"/>
    </row>
    <row r="10" spans="4:8" ht="14.65" thickTop="1" x14ac:dyDescent="0.45"/>
  </sheetData>
  <sheetProtection algorithmName="SHA-512" hashValue="9ooeyZntUTDYHgW7h3U/E2Ead2b6R6pNepAAG4vwc6NmLYQ7Hi8CEuEg40aakJtvekvz2uAN4AW75Ws+kEqU0w==" saltValue="vC0IyTYDV9YxYvTkuyFrrw==" spinCount="100000" sheet="1" objects="1" scenarios="1" formatCells="0"/>
  <mergeCells count="1">
    <mergeCell ref="D4:F5"/>
  </mergeCells>
  <dataValidations count="1">
    <dataValidation type="list" allowBlank="1" showInputMessage="1" showErrorMessage="1" sqref="F6 F8" xr:uid="{9AC62E6B-D3D1-4ED0-9C2D-CDBF61E4FE1C}">
      <formula1>"Pa, atm, bar, psi"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1C88-94F8-4116-B56D-0DEE94981A11}">
  <dimension ref="B2:K16"/>
  <sheetViews>
    <sheetView showGridLines="0" tabSelected="1" workbookViewId="0">
      <selection activeCell="H14" sqref="H14"/>
    </sheetView>
  </sheetViews>
  <sheetFormatPr defaultRowHeight="14.25" x14ac:dyDescent="0.45"/>
  <cols>
    <col min="1" max="5" width="9.06640625" style="23"/>
    <col min="6" max="6" width="15.6640625" style="23" customWidth="1"/>
    <col min="7" max="8" width="9.06640625" style="23"/>
    <col min="9" max="9" width="12.19921875" style="23" bestFit="1" customWidth="1"/>
    <col min="10" max="10" width="11.19921875" style="23" customWidth="1"/>
    <col min="11" max="16384" width="9.06640625" style="23"/>
  </cols>
  <sheetData>
    <row r="2" spans="2:11" ht="14.65" thickBot="1" x14ac:dyDescent="0.5"/>
    <row r="3" spans="2:11" ht="14.65" thickBot="1" x14ac:dyDescent="0.5">
      <c r="B3" s="24"/>
      <c r="C3" s="18"/>
      <c r="D3" s="18"/>
      <c r="E3" s="18"/>
      <c r="F3" s="18"/>
      <c r="G3" s="18"/>
      <c r="H3" s="18"/>
      <c r="I3" s="18"/>
      <c r="J3" s="18"/>
      <c r="K3" s="19"/>
    </row>
    <row r="4" spans="2:11" ht="15" thickTop="1" thickBot="1" x14ac:dyDescent="0.5">
      <c r="B4" s="25"/>
      <c r="C4"/>
      <c r="D4"/>
      <c r="E4"/>
      <c r="F4" s="16" t="s">
        <v>15</v>
      </c>
      <c r="G4" s="31">
        <v>10</v>
      </c>
      <c r="H4" s="32" t="s">
        <v>18</v>
      </c>
      <c r="I4" s="16" t="s">
        <v>6</v>
      </c>
      <c r="J4" s="33">
        <f>IF(K4="ft^3", G10, IF(K4="m^3", G10*0.0283168, IF(K4="bbl", G10*0.178108, IF(K4="liter", G10*28.3168, ""))))</f>
        <v>86.18003338958745</v>
      </c>
      <c r="K4" s="32" t="s">
        <v>7</v>
      </c>
    </row>
    <row r="5" spans="2:11" ht="15" thickTop="1" thickBot="1" x14ac:dyDescent="0.5">
      <c r="B5" s="25"/>
      <c r="C5"/>
      <c r="D5"/>
      <c r="E5"/>
      <c r="F5" s="16"/>
      <c r="G5" s="16"/>
      <c r="H5" s="16"/>
      <c r="I5" s="16"/>
      <c r="J5" s="16"/>
      <c r="K5" s="20"/>
    </row>
    <row r="6" spans="2:11" ht="24" customHeight="1" thickTop="1" thickBot="1" x14ac:dyDescent="0.5">
      <c r="B6" s="25"/>
      <c r="C6"/>
      <c r="D6"/>
      <c r="E6"/>
      <c r="F6" s="17" t="s">
        <v>14</v>
      </c>
      <c r="G6" s="31">
        <v>3</v>
      </c>
      <c r="H6" s="32" t="s">
        <v>4</v>
      </c>
      <c r="I6" s="16" t="s">
        <v>5</v>
      </c>
      <c r="J6" s="33">
        <f>IF(K6="ft^3",G15,IF(K6="m^3",G15*0.0283168,IF(K6="bbl",G15*0.178108,IF(K6="liter",G15*28.3168,""))))</f>
        <v>82.749853437155139</v>
      </c>
      <c r="K6" s="32" t="s">
        <v>7</v>
      </c>
    </row>
    <row r="7" spans="2:11" ht="15" thickTop="1" thickBot="1" x14ac:dyDescent="0.5">
      <c r="B7" s="25"/>
      <c r="C7"/>
      <c r="D7"/>
      <c r="E7"/>
      <c r="F7" s="16"/>
      <c r="G7" s="16"/>
      <c r="H7" s="16"/>
      <c r="I7" s="16"/>
      <c r="J7" s="16"/>
      <c r="K7" s="20"/>
    </row>
    <row r="8" spans="2:11" ht="15" thickTop="1" thickBot="1" x14ac:dyDescent="0.5">
      <c r="B8" s="25"/>
      <c r="C8"/>
      <c r="D8"/>
      <c r="E8"/>
      <c r="F8" s="16" t="s">
        <v>16</v>
      </c>
      <c r="G8" s="31">
        <v>5.5</v>
      </c>
      <c r="H8" s="32" t="s">
        <v>4</v>
      </c>
      <c r="I8" s="40" t="str">
        <f>TEXT(G16,"0.0%")&amp;" of the tank is full."</f>
        <v>96.0% of the tank is full.</v>
      </c>
      <c r="J8" s="40"/>
      <c r="K8" s="41"/>
    </row>
    <row r="9" spans="2:11" ht="15" thickTop="1" thickBot="1" x14ac:dyDescent="0.5">
      <c r="B9" s="26"/>
      <c r="C9" s="21"/>
      <c r="D9" s="21"/>
      <c r="E9" s="21"/>
      <c r="F9" s="21"/>
      <c r="G9" s="21"/>
      <c r="H9" s="30"/>
      <c r="I9" s="21"/>
      <c r="J9" s="21"/>
      <c r="K9" s="22"/>
    </row>
    <row r="10" spans="2:11" ht="30.75" customHeight="1" x14ac:dyDescent="0.45">
      <c r="F10" s="27" t="s">
        <v>13</v>
      </c>
      <c r="G10" s="28">
        <f>PI()*G12^2*G11</f>
        <v>3043.424164792189</v>
      </c>
    </row>
    <row r="11" spans="2:11" x14ac:dyDescent="0.45">
      <c r="F11" s="28" t="s">
        <v>9</v>
      </c>
      <c r="G11" s="28">
        <f>IF(H4="ft",G4,G4*3.28084)</f>
        <v>10</v>
      </c>
    </row>
    <row r="12" spans="2:11" x14ac:dyDescent="0.45">
      <c r="F12" s="28" t="s">
        <v>10</v>
      </c>
      <c r="G12" s="28">
        <f>IF(H6="ft",G6,G6*3.28084)</f>
        <v>9.8425200000000004</v>
      </c>
    </row>
    <row r="13" spans="2:11" x14ac:dyDescent="0.45">
      <c r="F13" s="28" t="s">
        <v>11</v>
      </c>
      <c r="G13" s="28">
        <f>IF(H8="ft",G8,G8*3.28084)</f>
        <v>18.044619999999998</v>
      </c>
    </row>
    <row r="14" spans="2:11" x14ac:dyDescent="0.45">
      <c r="F14" s="28" t="s">
        <v>8</v>
      </c>
      <c r="G14" s="28">
        <f>ACOS((G12-G13)/G12)</f>
        <v>2.5559071101326416</v>
      </c>
    </row>
    <row r="15" spans="2:11" ht="34.5" customHeight="1" x14ac:dyDescent="0.45">
      <c r="F15" s="27" t="s">
        <v>12</v>
      </c>
      <c r="G15" s="28">
        <f>G11*(G12^2*G14-(G12-G13)*SQRT(2*G12*G13-G13^2))</f>
        <v>2922.2883036626718</v>
      </c>
    </row>
    <row r="16" spans="2:11" x14ac:dyDescent="0.45">
      <c r="F16" s="28" t="s">
        <v>17</v>
      </c>
      <c r="G16" s="29">
        <f>G15/G10</f>
        <v>0.96019750959104688</v>
      </c>
    </row>
  </sheetData>
  <sheetProtection algorithmName="SHA-512" hashValue="G4bMCdK6zdJombihTTwLA9gr8iAzSExVdeL5Ub5P9xiFu4Sd5a/4KryZm+MKPj4h+XM7TpCmr+dc8fdK8dYEmQ==" saltValue="Iv8dTR5tmJpY7fMHo5e0nw==" spinCount="100000" sheet="1" objects="1" scenarios="1"/>
  <mergeCells count="1">
    <mergeCell ref="I8:K8"/>
  </mergeCells>
  <dataValidations count="2">
    <dataValidation type="list" allowBlank="1" showInputMessage="1" showErrorMessage="1" sqref="H4 H6 H8" xr:uid="{A4445665-A8AD-4126-B277-175149EA9BEF}">
      <formula1>"ft, m"</formula1>
    </dataValidation>
    <dataValidation type="list" allowBlank="1" showInputMessage="1" showErrorMessage="1" sqref="K6 K4" xr:uid="{567DE550-71A0-45F1-AFCB-ED7972401309}">
      <formula1>"m^3, bbl, Liter, ft^3"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Daneshgar</dc:creator>
  <cp:lastModifiedBy>Ehsan Daneshgar</cp:lastModifiedBy>
  <dcterms:created xsi:type="dcterms:W3CDTF">2024-06-03T19:45:52Z</dcterms:created>
  <dcterms:modified xsi:type="dcterms:W3CDTF">2024-06-13T16:20:06Z</dcterms:modified>
</cp:coreProperties>
</file>