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0500D5C3-7BBB-4C99-80C2-64532233CF8E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34" r:id="rId12"/>
    <pivotCache cacheId="35" r:id="rId13"/>
    <pivotCache cacheId="36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I583" i="6"/>
  <c r="I735" i="6"/>
  <c r="I863" i="6"/>
  <c r="I985" i="6"/>
  <c r="I1049" i="6"/>
  <c r="I1104" i="6"/>
  <c r="I1136" i="6"/>
  <c r="I1168" i="6"/>
  <c r="I1200" i="6"/>
  <c r="I1232" i="6"/>
  <c r="I1264" i="6"/>
  <c r="I1296" i="6"/>
  <c r="I1328" i="6"/>
  <c r="I1360" i="6"/>
  <c r="I1392" i="6"/>
  <c r="I1424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C2" i="6"/>
  <c r="I2" i="6" s="1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C1356" i="6"/>
  <c r="I1356" i="6" s="1"/>
  <c r="C1357" i="6"/>
  <c r="I1357" i="6" s="1"/>
  <c r="C1358" i="6"/>
  <c r="I1358" i="6" s="1"/>
  <c r="C1359" i="6"/>
  <c r="I1359" i="6" s="1"/>
  <c r="C1360" i="6"/>
  <c r="C1361" i="6"/>
  <c r="I1361" i="6" s="1"/>
  <c r="C1362" i="6"/>
  <c r="I1362" i="6" s="1"/>
  <c r="C1363" i="6"/>
  <c r="I1363" i="6" s="1"/>
  <c r="C1364" i="6"/>
  <c r="I1364" i="6" s="1"/>
  <c r="C1365" i="6"/>
  <c r="I1365" i="6" s="1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C1373" i="6"/>
  <c r="I1373" i="6" s="1"/>
  <c r="C1374" i="6"/>
  <c r="I1374" i="6" s="1"/>
  <c r="C1375" i="6"/>
  <c r="I1375" i="6" s="1"/>
  <c r="C1376" i="6"/>
  <c r="I1376" i="6" s="1"/>
  <c r="C1377" i="6"/>
  <c r="I1377" i="6" s="1"/>
  <c r="C1378" i="6"/>
  <c r="I1378" i="6" s="1"/>
  <c r="C1379" i="6"/>
  <c r="I1379" i="6" s="1"/>
  <c r="C1380" i="6"/>
  <c r="I1380" i="6" s="1"/>
  <c r="C1381" i="6"/>
  <c r="I1381" i="6" s="1"/>
  <c r="C1382" i="6"/>
  <c r="I1382" i="6" s="1"/>
  <c r="C1383" i="6"/>
  <c r="I1383" i="6" s="1"/>
  <c r="C1384" i="6"/>
  <c r="I1384" i="6" s="1"/>
  <c r="C1385" i="6"/>
  <c r="I1385" i="6" s="1"/>
  <c r="C1386" i="6"/>
  <c r="I1386" i="6" s="1"/>
  <c r="C1387" i="6"/>
  <c r="I1387" i="6" s="1"/>
  <c r="C1388" i="6"/>
  <c r="I1388" i="6" s="1"/>
  <c r="C1389" i="6"/>
  <c r="I1389" i="6" s="1"/>
  <c r="C1390" i="6"/>
  <c r="I1390" i="6" s="1"/>
  <c r="C1391" i="6"/>
  <c r="I1391" i="6" s="1"/>
  <c r="C1392" i="6"/>
  <c r="C1393" i="6"/>
  <c r="I1393" i="6" s="1"/>
  <c r="C1394" i="6"/>
  <c r="I1394" i="6" s="1"/>
  <c r="C1395" i="6"/>
  <c r="I1395" i="6" s="1"/>
  <c r="C1396" i="6"/>
  <c r="I1396" i="6" s="1"/>
  <c r="C1397" i="6"/>
  <c r="I1397" i="6" s="1"/>
  <c r="C1398" i="6"/>
  <c r="I1398" i="6" s="1"/>
  <c r="C1399" i="6"/>
  <c r="I1399" i="6" s="1"/>
  <c r="C1400" i="6"/>
  <c r="I1400" i="6" s="1"/>
  <c r="C1401" i="6"/>
  <c r="I1401" i="6" s="1"/>
  <c r="C1402" i="6"/>
  <c r="I1402" i="6" s="1"/>
  <c r="C1403" i="6"/>
  <c r="I1403" i="6" s="1"/>
  <c r="C1404" i="6"/>
  <c r="I1404" i="6" s="1"/>
  <c r="C1405" i="6"/>
  <c r="I1405" i="6" s="1"/>
  <c r="C1406" i="6"/>
  <c r="I1406" i="6" s="1"/>
  <c r="C1407" i="6"/>
  <c r="I1407" i="6" s="1"/>
  <c r="C1408" i="6"/>
  <c r="I1408" i="6" s="1"/>
  <c r="C1409" i="6"/>
  <c r="I1409" i="6" s="1"/>
  <c r="C1410" i="6"/>
  <c r="I1410" i="6" s="1"/>
  <c r="C1411" i="6"/>
  <c r="I1411" i="6" s="1"/>
  <c r="C1412" i="6"/>
  <c r="I1412" i="6" s="1"/>
  <c r="C1413" i="6"/>
  <c r="I1413" i="6" s="1"/>
  <c r="C1414" i="6"/>
  <c r="I1414" i="6" s="1"/>
  <c r="C1415" i="6"/>
  <c r="I1415" i="6" s="1"/>
  <c r="C1416" i="6"/>
  <c r="I1416" i="6" s="1"/>
  <c r="C1417" i="6"/>
  <c r="I1417" i="6" s="1"/>
  <c r="C1418" i="6"/>
  <c r="I1418" i="6" s="1"/>
  <c r="C1419" i="6"/>
  <c r="I1419" i="6" s="1"/>
  <c r="C1420" i="6"/>
  <c r="I1420" i="6" s="1"/>
  <c r="C1421" i="6"/>
  <c r="I1421" i="6" s="1"/>
  <c r="C1422" i="6"/>
  <c r="I1422" i="6" s="1"/>
  <c r="C1423" i="6"/>
  <c r="I1423" i="6" s="1"/>
  <c r="C1424" i="6"/>
  <c r="C1425" i="6"/>
  <c r="I1425" i="6" s="1"/>
  <c r="C1426" i="6"/>
  <c r="I1426" i="6" s="1"/>
  <c r="C1427" i="6"/>
  <c r="I1427" i="6" s="1"/>
  <c r="C1428" i="6"/>
  <c r="I1428" i="6" s="1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G2" i="6"/>
  <c r="G3" i="6"/>
  <c r="D3" i="6" s="1"/>
  <c r="G4" i="6"/>
  <c r="G5" i="6"/>
  <c r="G6" i="6"/>
  <c r="G7" i="6"/>
  <c r="G8" i="6"/>
  <c r="D8" i="6" s="1"/>
  <c r="G9" i="6"/>
  <c r="G10" i="6"/>
  <c r="D10" i="6" s="1"/>
  <c r="G11" i="6"/>
  <c r="D11" i="6" s="1"/>
  <c r="G12" i="6"/>
  <c r="D12" i="6" s="1"/>
  <c r="G13" i="6"/>
  <c r="D13" i="6" s="1"/>
  <c r="G14" i="6"/>
  <c r="G15" i="6"/>
  <c r="G16" i="6"/>
  <c r="D16" i="6" s="1"/>
  <c r="G17" i="6"/>
  <c r="D17" i="6" s="1"/>
  <c r="G18" i="6"/>
  <c r="G19" i="6"/>
  <c r="G20" i="6"/>
  <c r="G21" i="6"/>
  <c r="G22" i="6"/>
  <c r="G23" i="6"/>
  <c r="G24" i="6"/>
  <c r="D24" i="6" s="1"/>
  <c r="G25" i="6"/>
  <c r="D25" i="6" s="1"/>
  <c r="G26" i="6"/>
  <c r="D26" i="6" s="1"/>
  <c r="G27" i="6"/>
  <c r="D27" i="6" s="1"/>
  <c r="G28" i="6"/>
  <c r="D28" i="6" s="1"/>
  <c r="G29" i="6"/>
  <c r="D29" i="6" s="1"/>
  <c r="G30" i="6"/>
  <c r="G31" i="6"/>
  <c r="G32" i="6"/>
  <c r="D32" i="6" s="1"/>
  <c r="G33" i="6"/>
  <c r="D33" i="6" s="1"/>
  <c r="G34" i="6"/>
  <c r="D34" i="6" s="1"/>
  <c r="G35" i="6"/>
  <c r="D35" i="6" s="1"/>
  <c r="G36" i="6"/>
  <c r="G37" i="6"/>
  <c r="D37" i="6" s="1"/>
  <c r="G38" i="6"/>
  <c r="G39" i="6"/>
  <c r="G40" i="6"/>
  <c r="D40" i="6" s="1"/>
  <c r="G41" i="6"/>
  <c r="D41" i="6" s="1"/>
  <c r="G42" i="6"/>
  <c r="D42" i="6" s="1"/>
  <c r="G43" i="6"/>
  <c r="D43" i="6" s="1"/>
  <c r="G44" i="6"/>
  <c r="D44" i="6" s="1"/>
  <c r="G45" i="6"/>
  <c r="D45" i="6" s="1"/>
  <c r="G46" i="6"/>
  <c r="G47" i="6"/>
  <c r="D47" i="6" s="1"/>
  <c r="G48" i="6"/>
  <c r="D48" i="6" s="1"/>
  <c r="G49" i="6"/>
  <c r="D49" i="6" s="1"/>
  <c r="G50" i="6"/>
  <c r="D50" i="6" s="1"/>
  <c r="G51" i="6"/>
  <c r="D51" i="6" s="1"/>
  <c r="G52" i="6"/>
  <c r="D52" i="6" s="1"/>
  <c r="G53" i="6"/>
  <c r="D53" i="6" s="1"/>
  <c r="G54" i="6"/>
  <c r="G55" i="6"/>
  <c r="G56" i="6"/>
  <c r="G57" i="6"/>
  <c r="D57" i="6" s="1"/>
  <c r="G58" i="6"/>
  <c r="D58" i="6" s="1"/>
  <c r="G59" i="6"/>
  <c r="D59" i="6" s="1"/>
  <c r="G60" i="6"/>
  <c r="D60" i="6" s="1"/>
  <c r="G61" i="6"/>
  <c r="D61" i="6" s="1"/>
  <c r="G62" i="6"/>
  <c r="G63" i="6"/>
  <c r="G64" i="6"/>
  <c r="D64" i="6" s="1"/>
  <c r="G65" i="6"/>
  <c r="D65" i="6" s="1"/>
  <c r="G66" i="6"/>
  <c r="D66" i="6" s="1"/>
  <c r="G67" i="6"/>
  <c r="D67" i="6" s="1"/>
  <c r="G68" i="6"/>
  <c r="D68" i="6" s="1"/>
  <c r="G69" i="6"/>
  <c r="D69" i="6" s="1"/>
  <c r="G70" i="6"/>
  <c r="G71" i="6"/>
  <c r="G72" i="6"/>
  <c r="G73" i="6"/>
  <c r="G74" i="6"/>
  <c r="G75" i="6"/>
  <c r="G76" i="6"/>
  <c r="D76" i="6" s="1"/>
  <c r="G77" i="6"/>
  <c r="D77" i="6" s="1"/>
  <c r="G78" i="6"/>
  <c r="G79" i="6"/>
  <c r="G80" i="6"/>
  <c r="G81" i="6"/>
  <c r="D81" i="6" s="1"/>
  <c r="G82" i="6"/>
  <c r="D82" i="6" s="1"/>
  <c r="G83" i="6"/>
  <c r="D83" i="6" s="1"/>
  <c r="G84" i="6"/>
  <c r="D84" i="6" s="1"/>
  <c r="G85" i="6"/>
  <c r="G86" i="6"/>
  <c r="G87" i="6"/>
  <c r="G88" i="6"/>
  <c r="D88" i="6" s="1"/>
  <c r="G89" i="6"/>
  <c r="D89" i="6" s="1"/>
  <c r="G90" i="6"/>
  <c r="D90" i="6" s="1"/>
  <c r="G91" i="6"/>
  <c r="D91" i="6" s="1"/>
  <c r="G92" i="6"/>
  <c r="D92" i="6" s="1"/>
  <c r="G93" i="6"/>
  <c r="D93" i="6" s="1"/>
  <c r="G94" i="6"/>
  <c r="G95" i="6"/>
  <c r="G96" i="6"/>
  <c r="D96" i="6" s="1"/>
  <c r="G97" i="6"/>
  <c r="D97" i="6" s="1"/>
  <c r="G98" i="6"/>
  <c r="D98" i="6" s="1"/>
  <c r="G99" i="6"/>
  <c r="D99" i="6" s="1"/>
  <c r="G100" i="6"/>
  <c r="G101" i="6"/>
  <c r="D101" i="6" s="1"/>
  <c r="G102" i="6"/>
  <c r="G103" i="6"/>
  <c r="G104" i="6"/>
  <c r="D104" i="6" s="1"/>
  <c r="G105" i="6"/>
  <c r="D105" i="6" s="1"/>
  <c r="G106" i="6"/>
  <c r="D106" i="6" s="1"/>
  <c r="G107" i="6"/>
  <c r="D107" i="6" s="1"/>
  <c r="G108" i="6"/>
  <c r="D108" i="6" s="1"/>
  <c r="G109" i="6"/>
  <c r="D109" i="6" s="1"/>
  <c r="G110" i="6"/>
  <c r="G111" i="6"/>
  <c r="G112" i="6"/>
  <c r="D112" i="6" s="1"/>
  <c r="G113" i="6"/>
  <c r="D113" i="6" s="1"/>
  <c r="G114" i="6"/>
  <c r="D114" i="6" s="1"/>
  <c r="G115" i="6"/>
  <c r="D115" i="6" s="1"/>
  <c r="G116" i="6"/>
  <c r="D116" i="6" s="1"/>
  <c r="G117" i="6"/>
  <c r="D117" i="6" s="1"/>
  <c r="G118" i="6"/>
  <c r="G119" i="6"/>
  <c r="G120" i="6"/>
  <c r="D120" i="6" s="1"/>
  <c r="G121" i="6"/>
  <c r="D121" i="6" s="1"/>
  <c r="G122" i="6"/>
  <c r="D122" i="6" s="1"/>
  <c r="G123" i="6"/>
  <c r="D123" i="6" s="1"/>
  <c r="G124" i="6"/>
  <c r="D124" i="6" s="1"/>
  <c r="G125" i="6"/>
  <c r="D125" i="6" s="1"/>
  <c r="G126" i="6"/>
  <c r="G127" i="6"/>
  <c r="G128" i="6"/>
  <c r="D128" i="6" s="1"/>
  <c r="G129" i="6"/>
  <c r="D129" i="6" s="1"/>
  <c r="G130" i="6"/>
  <c r="D130" i="6" s="1"/>
  <c r="G131" i="6"/>
  <c r="D131" i="6" s="1"/>
  <c r="G132" i="6"/>
  <c r="D132" i="6" s="1"/>
  <c r="G133" i="6"/>
  <c r="D133" i="6" s="1"/>
  <c r="G134" i="6"/>
  <c r="G135" i="6"/>
  <c r="G136" i="6"/>
  <c r="D136" i="6" s="1"/>
  <c r="G137" i="6"/>
  <c r="D137" i="6" s="1"/>
  <c r="G138" i="6"/>
  <c r="D138" i="6" s="1"/>
  <c r="G139" i="6"/>
  <c r="D139" i="6" s="1"/>
  <c r="G140" i="6"/>
  <c r="D140" i="6" s="1"/>
  <c r="G141" i="6"/>
  <c r="D141" i="6" s="1"/>
  <c r="G142" i="6"/>
  <c r="G143" i="6"/>
  <c r="G144" i="6"/>
  <c r="D144" i="6" s="1"/>
  <c r="G145" i="6"/>
  <c r="D145" i="6" s="1"/>
  <c r="G146" i="6"/>
  <c r="D146" i="6" s="1"/>
  <c r="G147" i="6"/>
  <c r="D147" i="6" s="1"/>
  <c r="G148" i="6"/>
  <c r="D148" i="6" s="1"/>
  <c r="G149" i="6"/>
  <c r="D149" i="6" s="1"/>
  <c r="G150" i="6"/>
  <c r="G151" i="6"/>
  <c r="G152" i="6"/>
  <c r="D152" i="6" s="1"/>
  <c r="G153" i="6"/>
  <c r="D153" i="6" s="1"/>
  <c r="G154" i="6"/>
  <c r="D154" i="6" s="1"/>
  <c r="G155" i="6"/>
  <c r="D155" i="6" s="1"/>
  <c r="G156" i="6"/>
  <c r="D156" i="6" s="1"/>
  <c r="G157" i="6"/>
  <c r="D157" i="6" s="1"/>
  <c r="G158" i="6"/>
  <c r="G159" i="6"/>
  <c r="G160" i="6"/>
  <c r="D160" i="6" s="1"/>
  <c r="G161" i="6"/>
  <c r="D161" i="6" s="1"/>
  <c r="G162" i="6"/>
  <c r="D162" i="6" s="1"/>
  <c r="G163" i="6"/>
  <c r="G164" i="6"/>
  <c r="G165" i="6"/>
  <c r="G166" i="6"/>
  <c r="G167" i="6"/>
  <c r="G168" i="6"/>
  <c r="D168" i="6" s="1"/>
  <c r="G169" i="6"/>
  <c r="D169" i="6" s="1"/>
  <c r="G170" i="6"/>
  <c r="D170" i="6" s="1"/>
  <c r="G171" i="6"/>
  <c r="D171" i="6" s="1"/>
  <c r="G172" i="6"/>
  <c r="D172" i="6" s="1"/>
  <c r="G173" i="6"/>
  <c r="D173" i="6" s="1"/>
  <c r="G174" i="6"/>
  <c r="G175" i="6"/>
  <c r="G176" i="6"/>
  <c r="D176" i="6" s="1"/>
  <c r="G177" i="6"/>
  <c r="D177" i="6" s="1"/>
  <c r="G178" i="6"/>
  <c r="D178" i="6" s="1"/>
  <c r="G179" i="6"/>
  <c r="D179" i="6" s="1"/>
  <c r="G180" i="6"/>
  <c r="D180" i="6" s="1"/>
  <c r="G181" i="6"/>
  <c r="D181" i="6" s="1"/>
  <c r="G182" i="6"/>
  <c r="D182" i="6" s="1"/>
  <c r="G183" i="6"/>
  <c r="G184" i="6"/>
  <c r="D184" i="6" s="1"/>
  <c r="G185" i="6"/>
  <c r="D185" i="6" s="1"/>
  <c r="G186" i="6"/>
  <c r="D186" i="6" s="1"/>
  <c r="G187" i="6"/>
  <c r="D187" i="6" s="1"/>
  <c r="G188" i="6"/>
  <c r="D188" i="6" s="1"/>
  <c r="G189" i="6"/>
  <c r="D189" i="6" s="1"/>
  <c r="G190" i="6"/>
  <c r="D190" i="6" s="1"/>
  <c r="G191" i="6"/>
  <c r="G192" i="6"/>
  <c r="D192" i="6" s="1"/>
  <c r="G193" i="6"/>
  <c r="D193" i="6" s="1"/>
  <c r="G194" i="6"/>
  <c r="D194" i="6" s="1"/>
  <c r="G195" i="6"/>
  <c r="D195" i="6" s="1"/>
  <c r="G196" i="6"/>
  <c r="D196" i="6" s="1"/>
  <c r="G197" i="6"/>
  <c r="D197" i="6" s="1"/>
  <c r="G198" i="6"/>
  <c r="D198" i="6" s="1"/>
  <c r="G199" i="6"/>
  <c r="G200" i="6"/>
  <c r="D200" i="6" s="1"/>
  <c r="G201" i="6"/>
  <c r="D201" i="6" s="1"/>
  <c r="G202" i="6"/>
  <c r="D202" i="6" s="1"/>
  <c r="G203" i="6"/>
  <c r="D203" i="6" s="1"/>
  <c r="G204" i="6"/>
  <c r="D204" i="6" s="1"/>
  <c r="G205" i="6"/>
  <c r="D205" i="6" s="1"/>
  <c r="G206" i="6"/>
  <c r="D206" i="6" s="1"/>
  <c r="G207" i="6"/>
  <c r="G208" i="6"/>
  <c r="D208" i="6" s="1"/>
  <c r="G209" i="6"/>
  <c r="D209" i="6" s="1"/>
  <c r="G210" i="6"/>
  <c r="D210" i="6" s="1"/>
  <c r="G211" i="6"/>
  <c r="D211" i="6" s="1"/>
  <c r="G212" i="6"/>
  <c r="D212" i="6" s="1"/>
  <c r="G213" i="6"/>
  <c r="D213" i="6" s="1"/>
  <c r="G214" i="6"/>
  <c r="D214" i="6" s="1"/>
  <c r="G215" i="6"/>
  <c r="G216" i="6"/>
  <c r="D216" i="6" s="1"/>
  <c r="G217" i="6"/>
  <c r="D217" i="6" s="1"/>
  <c r="G218" i="6"/>
  <c r="D218" i="6" s="1"/>
  <c r="G219" i="6"/>
  <c r="D219" i="6" s="1"/>
  <c r="G220" i="6"/>
  <c r="D220" i="6" s="1"/>
  <c r="G221" i="6"/>
  <c r="D221" i="6" s="1"/>
  <c r="G222" i="6"/>
  <c r="D222" i="6" s="1"/>
  <c r="G223" i="6"/>
  <c r="G224" i="6"/>
  <c r="D224" i="6" s="1"/>
  <c r="G225" i="6"/>
  <c r="D225" i="6" s="1"/>
  <c r="G226" i="6"/>
  <c r="D226" i="6" s="1"/>
  <c r="G227" i="6"/>
  <c r="D227" i="6" s="1"/>
  <c r="G228" i="6"/>
  <c r="D228" i="6" s="1"/>
  <c r="G229" i="6"/>
  <c r="D229" i="6" s="1"/>
  <c r="G230" i="6"/>
  <c r="D230" i="6" s="1"/>
  <c r="G231" i="6"/>
  <c r="G232" i="6"/>
  <c r="D232" i="6" s="1"/>
  <c r="G233" i="6"/>
  <c r="D233" i="6" s="1"/>
  <c r="G234" i="6"/>
  <c r="D234" i="6" s="1"/>
  <c r="G235" i="6"/>
  <c r="D235" i="6" s="1"/>
  <c r="G236" i="6"/>
  <c r="D236" i="6" s="1"/>
  <c r="G237" i="6"/>
  <c r="D237" i="6" s="1"/>
  <c r="G238" i="6"/>
  <c r="D238" i="6" s="1"/>
  <c r="G239" i="6"/>
  <c r="G240" i="6"/>
  <c r="D240" i="6" s="1"/>
  <c r="G241" i="6"/>
  <c r="D241" i="6" s="1"/>
  <c r="G242" i="6"/>
  <c r="D242" i="6" s="1"/>
  <c r="G243" i="6"/>
  <c r="D243" i="6" s="1"/>
  <c r="G244" i="6"/>
  <c r="D244" i="6" s="1"/>
  <c r="G245" i="6"/>
  <c r="D245" i="6" s="1"/>
  <c r="G246" i="6"/>
  <c r="D246" i="6" s="1"/>
  <c r="G247" i="6"/>
  <c r="G248" i="6"/>
  <c r="D248" i="6" s="1"/>
  <c r="G249" i="6"/>
  <c r="D249" i="6" s="1"/>
  <c r="G250" i="6"/>
  <c r="D250" i="6" s="1"/>
  <c r="G251" i="6"/>
  <c r="D251" i="6" s="1"/>
  <c r="G252" i="6"/>
  <c r="D252" i="6" s="1"/>
  <c r="G253" i="6"/>
  <c r="D253" i="6" s="1"/>
  <c r="G254" i="6"/>
  <c r="D254" i="6" s="1"/>
  <c r="G255" i="6"/>
  <c r="G256" i="6"/>
  <c r="D256" i="6" s="1"/>
  <c r="G257" i="6"/>
  <c r="D257" i="6" s="1"/>
  <c r="G258" i="6"/>
  <c r="D258" i="6" s="1"/>
  <c r="G259" i="6"/>
  <c r="D259" i="6" s="1"/>
  <c r="G260" i="6"/>
  <c r="D260" i="6" s="1"/>
  <c r="G261" i="6"/>
  <c r="D261" i="6" s="1"/>
  <c r="G262" i="6"/>
  <c r="D262" i="6" s="1"/>
  <c r="G263" i="6"/>
  <c r="G264" i="6"/>
  <c r="D264" i="6" s="1"/>
  <c r="G265" i="6"/>
  <c r="D265" i="6" s="1"/>
  <c r="G266" i="6"/>
  <c r="D266" i="6" s="1"/>
  <c r="G267" i="6"/>
  <c r="D267" i="6" s="1"/>
  <c r="G268" i="6"/>
  <c r="D268" i="6" s="1"/>
  <c r="G269" i="6"/>
  <c r="D269" i="6" s="1"/>
  <c r="G270" i="6"/>
  <c r="D270" i="6" s="1"/>
  <c r="G271" i="6"/>
  <c r="G272" i="6"/>
  <c r="D272" i="6" s="1"/>
  <c r="G273" i="6"/>
  <c r="D273" i="6" s="1"/>
  <c r="G274" i="6"/>
  <c r="D274" i="6" s="1"/>
  <c r="G275" i="6"/>
  <c r="D275" i="6" s="1"/>
  <c r="G276" i="6"/>
  <c r="D276" i="6" s="1"/>
  <c r="G277" i="6"/>
  <c r="D277" i="6" s="1"/>
  <c r="G278" i="6"/>
  <c r="D278" i="6" s="1"/>
  <c r="G279" i="6"/>
  <c r="G280" i="6"/>
  <c r="D280" i="6" s="1"/>
  <c r="G281" i="6"/>
  <c r="D281" i="6" s="1"/>
  <c r="G282" i="6"/>
  <c r="D282" i="6" s="1"/>
  <c r="G283" i="6"/>
  <c r="D283" i="6" s="1"/>
  <c r="G284" i="6"/>
  <c r="D284" i="6" s="1"/>
  <c r="G285" i="6"/>
  <c r="D285" i="6" s="1"/>
  <c r="G286" i="6"/>
  <c r="D286" i="6" s="1"/>
  <c r="G287" i="6"/>
  <c r="G288" i="6"/>
  <c r="D288" i="6" s="1"/>
  <c r="G289" i="6"/>
  <c r="D289" i="6" s="1"/>
  <c r="G290" i="6"/>
  <c r="D290" i="6" s="1"/>
  <c r="G291" i="6"/>
  <c r="D291" i="6" s="1"/>
  <c r="G292" i="6"/>
  <c r="D292" i="6" s="1"/>
  <c r="G293" i="6"/>
  <c r="D293" i="6" s="1"/>
  <c r="G294" i="6"/>
  <c r="D294" i="6" s="1"/>
  <c r="G295" i="6"/>
  <c r="G296" i="6"/>
  <c r="D296" i="6" s="1"/>
  <c r="G297" i="6"/>
  <c r="D297" i="6" s="1"/>
  <c r="G298" i="6"/>
  <c r="D298" i="6" s="1"/>
  <c r="G299" i="6"/>
  <c r="D299" i="6" s="1"/>
  <c r="G300" i="6"/>
  <c r="D300" i="6" s="1"/>
  <c r="G301" i="6"/>
  <c r="D301" i="6" s="1"/>
  <c r="G302" i="6"/>
  <c r="D302" i="6" s="1"/>
  <c r="G303" i="6"/>
  <c r="G304" i="6"/>
  <c r="D304" i="6" s="1"/>
  <c r="G305" i="6"/>
  <c r="D305" i="6" s="1"/>
  <c r="G306" i="6"/>
  <c r="D306" i="6" s="1"/>
  <c r="G307" i="6"/>
  <c r="D307" i="6" s="1"/>
  <c r="G308" i="6"/>
  <c r="D308" i="6" s="1"/>
  <c r="G309" i="6"/>
  <c r="D309" i="6" s="1"/>
  <c r="G310" i="6"/>
  <c r="D310" i="6" s="1"/>
  <c r="G311" i="6"/>
  <c r="G312" i="6"/>
  <c r="D312" i="6" s="1"/>
  <c r="G313" i="6"/>
  <c r="D313" i="6" s="1"/>
  <c r="G314" i="6"/>
  <c r="D314" i="6" s="1"/>
  <c r="G315" i="6"/>
  <c r="D315" i="6" s="1"/>
  <c r="G316" i="6"/>
  <c r="D316" i="6" s="1"/>
  <c r="G317" i="6"/>
  <c r="D317" i="6" s="1"/>
  <c r="G318" i="6"/>
  <c r="D318" i="6" s="1"/>
  <c r="G319" i="6"/>
  <c r="G320" i="6"/>
  <c r="D320" i="6" s="1"/>
  <c r="G321" i="6"/>
  <c r="D321" i="6" s="1"/>
  <c r="G322" i="6"/>
  <c r="D322" i="6" s="1"/>
  <c r="G323" i="6"/>
  <c r="D323" i="6" s="1"/>
  <c r="G324" i="6"/>
  <c r="D324" i="6" s="1"/>
  <c r="G325" i="6"/>
  <c r="D325" i="6" s="1"/>
  <c r="G326" i="6"/>
  <c r="D326" i="6" s="1"/>
  <c r="G327" i="6"/>
  <c r="G328" i="6"/>
  <c r="D328" i="6" s="1"/>
  <c r="G329" i="6"/>
  <c r="G330" i="6"/>
  <c r="D330" i="6" s="1"/>
  <c r="G331" i="6"/>
  <c r="D331" i="6" s="1"/>
  <c r="G332" i="6"/>
  <c r="D332" i="6" s="1"/>
  <c r="G333" i="6"/>
  <c r="D333" i="6" s="1"/>
  <c r="G334" i="6"/>
  <c r="D334" i="6" s="1"/>
  <c r="G335" i="6"/>
  <c r="G336" i="6"/>
  <c r="D336" i="6" s="1"/>
  <c r="G337" i="6"/>
  <c r="D337" i="6" s="1"/>
  <c r="G338" i="6"/>
  <c r="D338" i="6" s="1"/>
  <c r="G339" i="6"/>
  <c r="D339" i="6" s="1"/>
  <c r="G340" i="6"/>
  <c r="D340" i="6" s="1"/>
  <c r="G341" i="6"/>
  <c r="D341" i="6" s="1"/>
  <c r="G342" i="6"/>
  <c r="D342" i="6" s="1"/>
  <c r="G343" i="6"/>
  <c r="G344" i="6"/>
  <c r="D344" i="6" s="1"/>
  <c r="G345" i="6"/>
  <c r="D345" i="6" s="1"/>
  <c r="G346" i="6"/>
  <c r="D346" i="6" s="1"/>
  <c r="G347" i="6"/>
  <c r="D347" i="6" s="1"/>
  <c r="G348" i="6"/>
  <c r="D348" i="6" s="1"/>
  <c r="G349" i="6"/>
  <c r="D349" i="6" s="1"/>
  <c r="G350" i="6"/>
  <c r="D350" i="6" s="1"/>
  <c r="G351" i="6"/>
  <c r="G352" i="6"/>
  <c r="D352" i="6" s="1"/>
  <c r="G353" i="6"/>
  <c r="D353" i="6" s="1"/>
  <c r="G354" i="6"/>
  <c r="D354" i="6" s="1"/>
  <c r="G355" i="6"/>
  <c r="D355" i="6" s="1"/>
  <c r="G356" i="6"/>
  <c r="D356" i="6" s="1"/>
  <c r="G357" i="6"/>
  <c r="D357" i="6" s="1"/>
  <c r="G358" i="6"/>
  <c r="D358" i="6" s="1"/>
  <c r="G359" i="6"/>
  <c r="G360" i="6"/>
  <c r="D360" i="6" s="1"/>
  <c r="G361" i="6"/>
  <c r="D361" i="6" s="1"/>
  <c r="G362" i="6"/>
  <c r="D362" i="6" s="1"/>
  <c r="G363" i="6"/>
  <c r="D363" i="6" s="1"/>
  <c r="G364" i="6"/>
  <c r="D364" i="6" s="1"/>
  <c r="G365" i="6"/>
  <c r="D365" i="6" s="1"/>
  <c r="G366" i="6"/>
  <c r="D366" i="6" s="1"/>
  <c r="G367" i="6"/>
  <c r="G368" i="6"/>
  <c r="D368" i="6" s="1"/>
  <c r="G369" i="6"/>
  <c r="D369" i="6" s="1"/>
  <c r="G370" i="6"/>
  <c r="D370" i="6" s="1"/>
  <c r="G371" i="6"/>
  <c r="D371" i="6" s="1"/>
  <c r="G372" i="6"/>
  <c r="D372" i="6" s="1"/>
  <c r="G373" i="6"/>
  <c r="D373" i="6" s="1"/>
  <c r="G374" i="6"/>
  <c r="D374" i="6" s="1"/>
  <c r="G375" i="6"/>
  <c r="G376" i="6"/>
  <c r="D376" i="6" s="1"/>
  <c r="G377" i="6"/>
  <c r="D377" i="6" s="1"/>
  <c r="G378" i="6"/>
  <c r="D378" i="6" s="1"/>
  <c r="G379" i="6"/>
  <c r="D379" i="6" s="1"/>
  <c r="G380" i="6"/>
  <c r="D380" i="6" s="1"/>
  <c r="G381" i="6"/>
  <c r="D381" i="6" s="1"/>
  <c r="G382" i="6"/>
  <c r="D382" i="6" s="1"/>
  <c r="G383" i="6"/>
  <c r="G384" i="6"/>
  <c r="D384" i="6" s="1"/>
  <c r="G385" i="6"/>
  <c r="D385" i="6" s="1"/>
  <c r="G386" i="6"/>
  <c r="D386" i="6" s="1"/>
  <c r="G387" i="6"/>
  <c r="D387" i="6" s="1"/>
  <c r="G388" i="6"/>
  <c r="D388" i="6" s="1"/>
  <c r="G389" i="6"/>
  <c r="D389" i="6" s="1"/>
  <c r="G390" i="6"/>
  <c r="D390" i="6" s="1"/>
  <c r="G391" i="6"/>
  <c r="D391" i="6" s="1"/>
  <c r="G392" i="6"/>
  <c r="D392" i="6" s="1"/>
  <c r="G393" i="6"/>
  <c r="D393" i="6" s="1"/>
  <c r="G394" i="6"/>
  <c r="D394" i="6" s="1"/>
  <c r="G395" i="6"/>
  <c r="D395" i="6" s="1"/>
  <c r="G396" i="6"/>
  <c r="D396" i="6" s="1"/>
  <c r="G397" i="6"/>
  <c r="D397" i="6" s="1"/>
  <c r="G398" i="6"/>
  <c r="D398" i="6" s="1"/>
  <c r="G399" i="6"/>
  <c r="G400" i="6"/>
  <c r="D400" i="6" s="1"/>
  <c r="G401" i="6"/>
  <c r="D401" i="6" s="1"/>
  <c r="G402" i="6"/>
  <c r="D402" i="6" s="1"/>
  <c r="G403" i="6"/>
  <c r="D403" i="6" s="1"/>
  <c r="G404" i="6"/>
  <c r="D404" i="6" s="1"/>
  <c r="G405" i="6"/>
  <c r="D405" i="6" s="1"/>
  <c r="G406" i="6"/>
  <c r="D406" i="6" s="1"/>
  <c r="G407" i="6"/>
  <c r="G408" i="6"/>
  <c r="D408" i="6" s="1"/>
  <c r="G409" i="6"/>
  <c r="D409" i="6" s="1"/>
  <c r="G410" i="6"/>
  <c r="D410" i="6" s="1"/>
  <c r="G411" i="6"/>
  <c r="D411" i="6" s="1"/>
  <c r="G412" i="6"/>
  <c r="D412" i="6" s="1"/>
  <c r="G413" i="6"/>
  <c r="D413" i="6" s="1"/>
  <c r="G414" i="6"/>
  <c r="D414" i="6" s="1"/>
  <c r="G415" i="6"/>
  <c r="G416" i="6"/>
  <c r="D416" i="6" s="1"/>
  <c r="G417" i="6"/>
  <c r="D417" i="6" s="1"/>
  <c r="G418" i="6"/>
  <c r="D418" i="6" s="1"/>
  <c r="G419" i="6"/>
  <c r="D419" i="6" s="1"/>
  <c r="G420" i="6"/>
  <c r="D420" i="6" s="1"/>
  <c r="G421" i="6"/>
  <c r="D421" i="6" s="1"/>
  <c r="G422" i="6"/>
  <c r="D422" i="6" s="1"/>
  <c r="G423" i="6"/>
  <c r="G424" i="6"/>
  <c r="D424" i="6" s="1"/>
  <c r="G425" i="6"/>
  <c r="D425" i="6" s="1"/>
  <c r="G426" i="6"/>
  <c r="D426" i="6" s="1"/>
  <c r="G427" i="6"/>
  <c r="D427" i="6" s="1"/>
  <c r="G428" i="6"/>
  <c r="D428" i="6" s="1"/>
  <c r="G429" i="6"/>
  <c r="D429" i="6" s="1"/>
  <c r="G430" i="6"/>
  <c r="D430" i="6" s="1"/>
  <c r="G431" i="6"/>
  <c r="G432" i="6"/>
  <c r="D432" i="6" s="1"/>
  <c r="G433" i="6"/>
  <c r="D433" i="6" s="1"/>
  <c r="G434" i="6"/>
  <c r="D434" i="6" s="1"/>
  <c r="G435" i="6"/>
  <c r="D435" i="6" s="1"/>
  <c r="G436" i="6"/>
  <c r="D436" i="6" s="1"/>
  <c r="G437" i="6"/>
  <c r="D437" i="6" s="1"/>
  <c r="G438" i="6"/>
  <c r="D438" i="6" s="1"/>
  <c r="G439" i="6"/>
  <c r="G440" i="6"/>
  <c r="D440" i="6" s="1"/>
  <c r="G441" i="6"/>
  <c r="D441" i="6" s="1"/>
  <c r="G442" i="6"/>
  <c r="D442" i="6" s="1"/>
  <c r="G443" i="6"/>
  <c r="D443" i="6" s="1"/>
  <c r="G444" i="6"/>
  <c r="D444" i="6" s="1"/>
  <c r="G445" i="6"/>
  <c r="D445" i="6" s="1"/>
  <c r="G446" i="6"/>
  <c r="D446" i="6" s="1"/>
  <c r="G447" i="6"/>
  <c r="G448" i="6"/>
  <c r="D448" i="6" s="1"/>
  <c r="G449" i="6"/>
  <c r="D449" i="6" s="1"/>
  <c r="G450" i="6"/>
  <c r="D450" i="6" s="1"/>
  <c r="G451" i="6"/>
  <c r="D451" i="6" s="1"/>
  <c r="G452" i="6"/>
  <c r="D452" i="6" s="1"/>
  <c r="G453" i="6"/>
  <c r="D453" i="6" s="1"/>
  <c r="G454" i="6"/>
  <c r="D454" i="6" s="1"/>
  <c r="G455" i="6"/>
  <c r="G456" i="6"/>
  <c r="D456" i="6" s="1"/>
  <c r="G457" i="6"/>
  <c r="D457" i="6" s="1"/>
  <c r="G458" i="6"/>
  <c r="D458" i="6" s="1"/>
  <c r="G459" i="6"/>
  <c r="D459" i="6" s="1"/>
  <c r="G460" i="6"/>
  <c r="D460" i="6" s="1"/>
  <c r="G461" i="6"/>
  <c r="D461" i="6" s="1"/>
  <c r="G462" i="6"/>
  <c r="D462" i="6" s="1"/>
  <c r="G463" i="6"/>
  <c r="G464" i="6"/>
  <c r="D464" i="6" s="1"/>
  <c r="G465" i="6"/>
  <c r="D465" i="6" s="1"/>
  <c r="G466" i="6"/>
  <c r="D466" i="6" s="1"/>
  <c r="G467" i="6"/>
  <c r="D467" i="6" s="1"/>
  <c r="G468" i="6"/>
  <c r="D468" i="6" s="1"/>
  <c r="G469" i="6"/>
  <c r="D469" i="6" s="1"/>
  <c r="G470" i="6"/>
  <c r="D470" i="6" s="1"/>
  <c r="G471" i="6"/>
  <c r="G472" i="6"/>
  <c r="D472" i="6" s="1"/>
  <c r="G473" i="6"/>
  <c r="D473" i="6" s="1"/>
  <c r="G474" i="6"/>
  <c r="D474" i="6" s="1"/>
  <c r="G475" i="6"/>
  <c r="D475" i="6" s="1"/>
  <c r="G476" i="6"/>
  <c r="D476" i="6" s="1"/>
  <c r="G477" i="6"/>
  <c r="D477" i="6" s="1"/>
  <c r="G478" i="6"/>
  <c r="D478" i="6" s="1"/>
  <c r="G479" i="6"/>
  <c r="G480" i="6"/>
  <c r="D480" i="6" s="1"/>
  <c r="G481" i="6"/>
  <c r="D481" i="6" s="1"/>
  <c r="G482" i="6"/>
  <c r="D482" i="6" s="1"/>
  <c r="G483" i="6"/>
  <c r="D483" i="6" s="1"/>
  <c r="G484" i="6"/>
  <c r="D484" i="6" s="1"/>
  <c r="G485" i="6"/>
  <c r="D485" i="6" s="1"/>
  <c r="G486" i="6"/>
  <c r="D486" i="6" s="1"/>
  <c r="G487" i="6"/>
  <c r="G488" i="6"/>
  <c r="D488" i="6" s="1"/>
  <c r="G489" i="6"/>
  <c r="D489" i="6" s="1"/>
  <c r="G490" i="6"/>
  <c r="D490" i="6" s="1"/>
  <c r="G491" i="6"/>
  <c r="D491" i="6" s="1"/>
  <c r="G492" i="6"/>
  <c r="D492" i="6" s="1"/>
  <c r="G493" i="6"/>
  <c r="D493" i="6" s="1"/>
  <c r="G494" i="6"/>
  <c r="D494" i="6" s="1"/>
  <c r="G495" i="6"/>
  <c r="D495" i="6" s="1"/>
  <c r="G496" i="6"/>
  <c r="D496" i="6" s="1"/>
  <c r="G497" i="6"/>
  <c r="D497" i="6" s="1"/>
  <c r="G498" i="6"/>
  <c r="D498" i="6" s="1"/>
  <c r="G499" i="6"/>
  <c r="D499" i="6" s="1"/>
  <c r="G500" i="6"/>
  <c r="D500" i="6" s="1"/>
  <c r="G501" i="6"/>
  <c r="D501" i="6" s="1"/>
  <c r="G502" i="6"/>
  <c r="D502" i="6" s="1"/>
  <c r="G503" i="6"/>
  <c r="D503" i="6" s="1"/>
  <c r="G504" i="6"/>
  <c r="D504" i="6" s="1"/>
  <c r="G505" i="6"/>
  <c r="D505" i="6" s="1"/>
  <c r="G506" i="6"/>
  <c r="D506" i="6" s="1"/>
  <c r="G507" i="6"/>
  <c r="D507" i="6" s="1"/>
  <c r="G508" i="6"/>
  <c r="D508" i="6" s="1"/>
  <c r="G509" i="6"/>
  <c r="D509" i="6" s="1"/>
  <c r="G510" i="6"/>
  <c r="D510" i="6" s="1"/>
  <c r="G511" i="6"/>
  <c r="G512" i="6"/>
  <c r="D512" i="6" s="1"/>
  <c r="G513" i="6"/>
  <c r="D513" i="6" s="1"/>
  <c r="G514" i="6"/>
  <c r="D514" i="6" s="1"/>
  <c r="G515" i="6"/>
  <c r="D515" i="6" s="1"/>
  <c r="G516" i="6"/>
  <c r="D516" i="6" s="1"/>
  <c r="G517" i="6"/>
  <c r="D517" i="6" s="1"/>
  <c r="G518" i="6"/>
  <c r="D518" i="6" s="1"/>
  <c r="G519" i="6"/>
  <c r="D519" i="6" s="1"/>
  <c r="G520" i="6"/>
  <c r="D520" i="6" s="1"/>
  <c r="G521" i="6"/>
  <c r="D521" i="6" s="1"/>
  <c r="G522" i="6"/>
  <c r="D522" i="6" s="1"/>
  <c r="G523" i="6"/>
  <c r="D523" i="6" s="1"/>
  <c r="G524" i="6"/>
  <c r="D524" i="6" s="1"/>
  <c r="G525" i="6"/>
  <c r="D525" i="6" s="1"/>
  <c r="G526" i="6"/>
  <c r="D526" i="6" s="1"/>
  <c r="G527" i="6"/>
  <c r="D527" i="6" s="1"/>
  <c r="G528" i="6"/>
  <c r="D528" i="6" s="1"/>
  <c r="G529" i="6"/>
  <c r="D529" i="6" s="1"/>
  <c r="G530" i="6"/>
  <c r="D530" i="6" s="1"/>
  <c r="G531" i="6"/>
  <c r="D531" i="6" s="1"/>
  <c r="G532" i="6"/>
  <c r="D532" i="6" s="1"/>
  <c r="G533" i="6"/>
  <c r="D533" i="6" s="1"/>
  <c r="G534" i="6"/>
  <c r="D534" i="6" s="1"/>
  <c r="G535" i="6"/>
  <c r="D535" i="6" s="1"/>
  <c r="G536" i="6"/>
  <c r="D536" i="6" s="1"/>
  <c r="G537" i="6"/>
  <c r="D537" i="6" s="1"/>
  <c r="G538" i="6"/>
  <c r="D538" i="6" s="1"/>
  <c r="G539" i="6"/>
  <c r="D539" i="6" s="1"/>
  <c r="G540" i="6"/>
  <c r="D540" i="6" s="1"/>
  <c r="G541" i="6"/>
  <c r="D541" i="6" s="1"/>
  <c r="G542" i="6"/>
  <c r="G543" i="6"/>
  <c r="G544" i="6"/>
  <c r="D544" i="6" s="1"/>
  <c r="G545" i="6"/>
  <c r="D545" i="6" s="1"/>
  <c r="G546" i="6"/>
  <c r="D546" i="6" s="1"/>
  <c r="G547" i="6"/>
  <c r="D547" i="6" s="1"/>
  <c r="G548" i="6"/>
  <c r="D548" i="6" s="1"/>
  <c r="G549" i="6"/>
  <c r="G550" i="6"/>
  <c r="G551" i="6"/>
  <c r="G552" i="6"/>
  <c r="D552" i="6" s="1"/>
  <c r="G553" i="6"/>
  <c r="D553" i="6" s="1"/>
  <c r="G554" i="6"/>
  <c r="D554" i="6" s="1"/>
  <c r="G555" i="6"/>
  <c r="D555" i="6" s="1"/>
  <c r="G556" i="6"/>
  <c r="D556" i="6" s="1"/>
  <c r="G557" i="6"/>
  <c r="D557" i="6" s="1"/>
  <c r="G558" i="6"/>
  <c r="D558" i="6" s="1"/>
  <c r="G559" i="6"/>
  <c r="G560" i="6"/>
  <c r="D560" i="6" s="1"/>
  <c r="G561" i="6"/>
  <c r="D561" i="6" s="1"/>
  <c r="G562" i="6"/>
  <c r="D562" i="6" s="1"/>
  <c r="G563" i="6"/>
  <c r="D563" i="6" s="1"/>
  <c r="G564" i="6"/>
  <c r="D564" i="6" s="1"/>
  <c r="G565" i="6"/>
  <c r="G566" i="6"/>
  <c r="D566" i="6" s="1"/>
  <c r="G567" i="6"/>
  <c r="G568" i="6"/>
  <c r="D568" i="6" s="1"/>
  <c r="G569" i="6"/>
  <c r="D569" i="6" s="1"/>
  <c r="G570" i="6"/>
  <c r="D570" i="6" s="1"/>
  <c r="G571" i="6"/>
  <c r="D571" i="6" s="1"/>
  <c r="G572" i="6"/>
  <c r="D572" i="6" s="1"/>
  <c r="G573" i="6"/>
  <c r="D573" i="6" s="1"/>
  <c r="G574" i="6"/>
  <c r="D574" i="6" s="1"/>
  <c r="G575" i="6"/>
  <c r="G576" i="6"/>
  <c r="D576" i="6" s="1"/>
  <c r="G577" i="6"/>
  <c r="D577" i="6" s="1"/>
  <c r="G578" i="6"/>
  <c r="D578" i="6" s="1"/>
  <c r="G579" i="6"/>
  <c r="D579" i="6" s="1"/>
  <c r="G580" i="6"/>
  <c r="G581" i="6"/>
  <c r="D581" i="6" s="1"/>
  <c r="G582" i="6"/>
  <c r="D582" i="6" s="1"/>
  <c r="G583" i="6"/>
  <c r="G584" i="6"/>
  <c r="D584" i="6" s="1"/>
  <c r="G585" i="6"/>
  <c r="D585" i="6" s="1"/>
  <c r="G586" i="6"/>
  <c r="D586" i="6" s="1"/>
  <c r="G587" i="6"/>
  <c r="G588" i="6"/>
  <c r="D588" i="6" s="1"/>
  <c r="G589" i="6"/>
  <c r="D589" i="6" s="1"/>
  <c r="G590" i="6"/>
  <c r="D590" i="6" s="1"/>
  <c r="G591" i="6"/>
  <c r="G592" i="6"/>
  <c r="D592" i="6" s="1"/>
  <c r="G593" i="6"/>
  <c r="D593" i="6" s="1"/>
  <c r="G594" i="6"/>
  <c r="D594" i="6" s="1"/>
  <c r="G595" i="6"/>
  <c r="D595" i="6" s="1"/>
  <c r="G596" i="6"/>
  <c r="D596" i="6" s="1"/>
  <c r="G597" i="6"/>
  <c r="D597" i="6" s="1"/>
  <c r="G598" i="6"/>
  <c r="D598" i="6" s="1"/>
  <c r="G599" i="6"/>
  <c r="G600" i="6"/>
  <c r="D600" i="6" s="1"/>
  <c r="G601" i="6"/>
  <c r="D601" i="6" s="1"/>
  <c r="G602" i="6"/>
  <c r="D602" i="6" s="1"/>
  <c r="G603" i="6"/>
  <c r="D603" i="6" s="1"/>
  <c r="G604" i="6"/>
  <c r="D604" i="6" s="1"/>
  <c r="G605" i="6"/>
  <c r="D605" i="6" s="1"/>
  <c r="G606" i="6"/>
  <c r="D606" i="6" s="1"/>
  <c r="G607" i="6"/>
  <c r="G608" i="6"/>
  <c r="D608" i="6" s="1"/>
  <c r="G609" i="6"/>
  <c r="D609" i="6" s="1"/>
  <c r="G610" i="6"/>
  <c r="D610" i="6" s="1"/>
  <c r="G611" i="6"/>
  <c r="D611" i="6" s="1"/>
  <c r="G612" i="6"/>
  <c r="D612" i="6" s="1"/>
  <c r="G613" i="6"/>
  <c r="D613" i="6" s="1"/>
  <c r="G614" i="6"/>
  <c r="D614" i="6" s="1"/>
  <c r="G615" i="6"/>
  <c r="G616" i="6"/>
  <c r="D616" i="6" s="1"/>
  <c r="G617" i="6"/>
  <c r="D617" i="6" s="1"/>
  <c r="G618" i="6"/>
  <c r="D618" i="6" s="1"/>
  <c r="G619" i="6"/>
  <c r="D619" i="6" s="1"/>
  <c r="G620" i="6"/>
  <c r="D620" i="6" s="1"/>
  <c r="G621" i="6"/>
  <c r="G622" i="6"/>
  <c r="D622" i="6" s="1"/>
  <c r="G623" i="6"/>
  <c r="G624" i="6"/>
  <c r="D624" i="6" s="1"/>
  <c r="G625" i="6"/>
  <c r="G626" i="6"/>
  <c r="D626" i="6" s="1"/>
  <c r="G627" i="6"/>
  <c r="D627" i="6" s="1"/>
  <c r="G628" i="6"/>
  <c r="D628" i="6" s="1"/>
  <c r="G629" i="6"/>
  <c r="D629" i="6" s="1"/>
  <c r="G630" i="6"/>
  <c r="D630" i="6" s="1"/>
  <c r="G631" i="6"/>
  <c r="G632" i="6"/>
  <c r="D632" i="6" s="1"/>
  <c r="G633" i="6"/>
  <c r="D633" i="6" s="1"/>
  <c r="G634" i="6"/>
  <c r="D634" i="6" s="1"/>
  <c r="G635" i="6"/>
  <c r="D635" i="6" s="1"/>
  <c r="G636" i="6"/>
  <c r="D636" i="6" s="1"/>
  <c r="G637" i="6"/>
  <c r="D637" i="6" s="1"/>
  <c r="G638" i="6"/>
  <c r="D638" i="6" s="1"/>
  <c r="G639" i="6"/>
  <c r="G640" i="6"/>
  <c r="D640" i="6" s="1"/>
  <c r="G641" i="6"/>
  <c r="D641" i="6" s="1"/>
  <c r="G642" i="6"/>
  <c r="D642" i="6" s="1"/>
  <c r="G643" i="6"/>
  <c r="D643" i="6" s="1"/>
  <c r="G644" i="6"/>
  <c r="D644" i="6" s="1"/>
  <c r="G645" i="6"/>
  <c r="D645" i="6" s="1"/>
  <c r="G646" i="6"/>
  <c r="D646" i="6" s="1"/>
  <c r="G647" i="6"/>
  <c r="G648" i="6"/>
  <c r="G649" i="6"/>
  <c r="G650" i="6"/>
  <c r="D650" i="6" s="1"/>
  <c r="G651" i="6"/>
  <c r="D651" i="6" s="1"/>
  <c r="G652" i="6"/>
  <c r="D652" i="6" s="1"/>
  <c r="G653" i="6"/>
  <c r="D653" i="6" s="1"/>
  <c r="G654" i="6"/>
  <c r="D654" i="6" s="1"/>
  <c r="G655" i="6"/>
  <c r="G656" i="6"/>
  <c r="D656" i="6" s="1"/>
  <c r="G657" i="6"/>
  <c r="D657" i="6" s="1"/>
  <c r="G658" i="6"/>
  <c r="D658" i="6" s="1"/>
  <c r="G659" i="6"/>
  <c r="D659" i="6" s="1"/>
  <c r="G660" i="6"/>
  <c r="D660" i="6" s="1"/>
  <c r="G661" i="6"/>
  <c r="D661" i="6" s="1"/>
  <c r="G662" i="6"/>
  <c r="D662" i="6" s="1"/>
  <c r="G663" i="6"/>
  <c r="G664" i="6"/>
  <c r="D664" i="6" s="1"/>
  <c r="G665" i="6"/>
  <c r="D665" i="6" s="1"/>
  <c r="G666" i="6"/>
  <c r="D666" i="6" s="1"/>
  <c r="G667" i="6"/>
  <c r="D667" i="6" s="1"/>
  <c r="G668" i="6"/>
  <c r="D668" i="6" s="1"/>
  <c r="G669" i="6"/>
  <c r="D669" i="6" s="1"/>
  <c r="G670" i="6"/>
  <c r="D670" i="6" s="1"/>
  <c r="G671" i="6"/>
  <c r="G672" i="6"/>
  <c r="D672" i="6" s="1"/>
  <c r="G673" i="6"/>
  <c r="D673" i="6" s="1"/>
  <c r="G674" i="6"/>
  <c r="D674" i="6" s="1"/>
  <c r="G675" i="6"/>
  <c r="D675" i="6" s="1"/>
  <c r="G676" i="6"/>
  <c r="D676" i="6" s="1"/>
  <c r="G677" i="6"/>
  <c r="D677" i="6" s="1"/>
  <c r="G678" i="6"/>
  <c r="G679" i="6"/>
  <c r="G680" i="6"/>
  <c r="D680" i="6" s="1"/>
  <c r="G681" i="6"/>
  <c r="D681" i="6" s="1"/>
  <c r="G682" i="6"/>
  <c r="D682" i="6" s="1"/>
  <c r="G683" i="6"/>
  <c r="D683" i="6" s="1"/>
  <c r="G684" i="6"/>
  <c r="D684" i="6" s="1"/>
  <c r="G685" i="6"/>
  <c r="D685" i="6" s="1"/>
  <c r="G686" i="6"/>
  <c r="D686" i="6" s="1"/>
  <c r="G687" i="6"/>
  <c r="G688" i="6"/>
  <c r="D688" i="6" s="1"/>
  <c r="G689" i="6"/>
  <c r="D689" i="6" s="1"/>
  <c r="G690" i="6"/>
  <c r="D690" i="6" s="1"/>
  <c r="G691" i="6"/>
  <c r="D691" i="6" s="1"/>
  <c r="G692" i="6"/>
  <c r="D692" i="6" s="1"/>
  <c r="G693" i="6"/>
  <c r="D693" i="6" s="1"/>
  <c r="G694" i="6"/>
  <c r="D694" i="6" s="1"/>
  <c r="G695" i="6"/>
  <c r="G696" i="6"/>
  <c r="D696" i="6" s="1"/>
  <c r="G697" i="6"/>
  <c r="D697" i="6" s="1"/>
  <c r="G698" i="6"/>
  <c r="D698" i="6" s="1"/>
  <c r="G699" i="6"/>
  <c r="D699" i="6" s="1"/>
  <c r="G700" i="6"/>
  <c r="D700" i="6" s="1"/>
  <c r="G701" i="6"/>
  <c r="D701" i="6" s="1"/>
  <c r="G702" i="6"/>
  <c r="D702" i="6" s="1"/>
  <c r="G703" i="6"/>
  <c r="G704" i="6"/>
  <c r="D704" i="6" s="1"/>
  <c r="G705" i="6"/>
  <c r="D705" i="6" s="1"/>
  <c r="G706" i="6"/>
  <c r="D706" i="6" s="1"/>
  <c r="G707" i="6"/>
  <c r="D707" i="6" s="1"/>
  <c r="G708" i="6"/>
  <c r="D708" i="6" s="1"/>
  <c r="G709" i="6"/>
  <c r="D709" i="6" s="1"/>
  <c r="G710" i="6"/>
  <c r="D710" i="6" s="1"/>
  <c r="G711" i="6"/>
  <c r="G712" i="6"/>
  <c r="D712" i="6" s="1"/>
  <c r="G713" i="6"/>
  <c r="D713" i="6" s="1"/>
  <c r="G714" i="6"/>
  <c r="D714" i="6" s="1"/>
  <c r="G715" i="6"/>
  <c r="D715" i="6" s="1"/>
  <c r="G716" i="6"/>
  <c r="D716" i="6" s="1"/>
  <c r="G717" i="6"/>
  <c r="G718" i="6"/>
  <c r="G719" i="6"/>
  <c r="G720" i="6"/>
  <c r="D720" i="6" s="1"/>
  <c r="G721" i="6"/>
  <c r="D721" i="6" s="1"/>
  <c r="G722" i="6"/>
  <c r="D722" i="6" s="1"/>
  <c r="G723" i="6"/>
  <c r="D723" i="6" s="1"/>
  <c r="G724" i="6"/>
  <c r="D724" i="6" s="1"/>
  <c r="G725" i="6"/>
  <c r="D725" i="6" s="1"/>
  <c r="G726" i="6"/>
  <c r="D726" i="6" s="1"/>
  <c r="G727" i="6"/>
  <c r="G728" i="6"/>
  <c r="D728" i="6" s="1"/>
  <c r="G729" i="6"/>
  <c r="D729" i="6" s="1"/>
  <c r="G730" i="6"/>
  <c r="D730" i="6" s="1"/>
  <c r="G731" i="6"/>
  <c r="D731" i="6" s="1"/>
  <c r="G732" i="6"/>
  <c r="D732" i="6" s="1"/>
  <c r="G733" i="6"/>
  <c r="D733" i="6" s="1"/>
  <c r="G734" i="6"/>
  <c r="D734" i="6" s="1"/>
  <c r="G735" i="6"/>
  <c r="G736" i="6"/>
  <c r="D736" i="6" s="1"/>
  <c r="G737" i="6"/>
  <c r="D737" i="6" s="1"/>
  <c r="G738" i="6"/>
  <c r="D738" i="6" s="1"/>
  <c r="G739" i="6"/>
  <c r="D739" i="6" s="1"/>
  <c r="G740" i="6"/>
  <c r="D740" i="6" s="1"/>
  <c r="G741" i="6"/>
  <c r="D741" i="6" s="1"/>
  <c r="G742" i="6"/>
  <c r="D742" i="6" s="1"/>
  <c r="G743" i="6"/>
  <c r="G744" i="6"/>
  <c r="D744" i="6" s="1"/>
  <c r="G745" i="6"/>
  <c r="D745" i="6" s="1"/>
  <c r="G746" i="6"/>
  <c r="D746" i="6" s="1"/>
  <c r="G747" i="6"/>
  <c r="D747" i="6" s="1"/>
  <c r="G748" i="6"/>
  <c r="G749" i="6"/>
  <c r="G750" i="6"/>
  <c r="D750" i="6" s="1"/>
  <c r="G751" i="6"/>
  <c r="G752" i="6"/>
  <c r="G753" i="6"/>
  <c r="G754" i="6"/>
  <c r="G755" i="6"/>
  <c r="D755" i="6" s="1"/>
  <c r="G756" i="6"/>
  <c r="D756" i="6" s="1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D842" i="6" s="1"/>
  <c r="G843" i="6"/>
  <c r="G844" i="6"/>
  <c r="G845" i="6"/>
  <c r="D845" i="6" s="1"/>
  <c r="G846" i="6"/>
  <c r="D846" i="6" s="1"/>
  <c r="G847" i="6"/>
  <c r="G848" i="6"/>
  <c r="D848" i="6" s="1"/>
  <c r="G849" i="6"/>
  <c r="D849" i="6" s="1"/>
  <c r="G850" i="6"/>
  <c r="D850" i="6" s="1"/>
  <c r="G851" i="6"/>
  <c r="D851" i="6" s="1"/>
  <c r="G852" i="6"/>
  <c r="D852" i="6" s="1"/>
  <c r="G853" i="6"/>
  <c r="D853" i="6" s="1"/>
  <c r="G854" i="6"/>
  <c r="D854" i="6" s="1"/>
  <c r="G855" i="6"/>
  <c r="G856" i="6"/>
  <c r="D856" i="6" s="1"/>
  <c r="G857" i="6"/>
  <c r="D857" i="6" s="1"/>
  <c r="G858" i="6"/>
  <c r="D858" i="6" s="1"/>
  <c r="G859" i="6"/>
  <c r="D859" i="6" s="1"/>
  <c r="G860" i="6"/>
  <c r="D860" i="6" s="1"/>
  <c r="G861" i="6"/>
  <c r="D861" i="6" s="1"/>
  <c r="G862" i="6"/>
  <c r="D862" i="6" s="1"/>
  <c r="G863" i="6"/>
  <c r="G864" i="6"/>
  <c r="D864" i="6" s="1"/>
  <c r="G865" i="6"/>
  <c r="D865" i="6" s="1"/>
  <c r="G866" i="6"/>
  <c r="D866" i="6" s="1"/>
  <c r="G867" i="6"/>
  <c r="D867" i="6" s="1"/>
  <c r="G868" i="6"/>
  <c r="D868" i="6" s="1"/>
  <c r="G869" i="6"/>
  <c r="D869" i="6" s="1"/>
  <c r="G870" i="6"/>
  <c r="D870" i="6" s="1"/>
  <c r="G871" i="6"/>
  <c r="G872" i="6"/>
  <c r="D872" i="6" s="1"/>
  <c r="G873" i="6"/>
  <c r="G874" i="6"/>
  <c r="G875" i="6"/>
  <c r="D875" i="6" s="1"/>
  <c r="G876" i="6"/>
  <c r="D876" i="6" s="1"/>
  <c r="G877" i="6"/>
  <c r="D877" i="6" s="1"/>
  <c r="G878" i="6"/>
  <c r="D878" i="6" s="1"/>
  <c r="G879" i="6"/>
  <c r="G880" i="6"/>
  <c r="G881" i="6"/>
  <c r="G882" i="6"/>
  <c r="G883" i="6"/>
  <c r="D883" i="6" s="1"/>
  <c r="G884" i="6"/>
  <c r="D884" i="6" s="1"/>
  <c r="G885" i="6"/>
  <c r="D885" i="6" s="1"/>
  <c r="G886" i="6"/>
  <c r="D886" i="6" s="1"/>
  <c r="G887" i="6"/>
  <c r="G888" i="6"/>
  <c r="G889" i="6"/>
  <c r="G890" i="6"/>
  <c r="D890" i="6" s="1"/>
  <c r="G891" i="6"/>
  <c r="D891" i="6" s="1"/>
  <c r="G892" i="6"/>
  <c r="D892" i="6" s="1"/>
  <c r="G893" i="6"/>
  <c r="D893" i="6" s="1"/>
  <c r="G894" i="6"/>
  <c r="D894" i="6" s="1"/>
  <c r="G895" i="6"/>
  <c r="D895" i="6" s="1"/>
  <c r="G896" i="6"/>
  <c r="D896" i="6" s="1"/>
  <c r="G897" i="6"/>
  <c r="D897" i="6" s="1"/>
  <c r="G898" i="6"/>
  <c r="D898" i="6" s="1"/>
  <c r="G899" i="6"/>
  <c r="D899" i="6" s="1"/>
  <c r="G900" i="6"/>
  <c r="D900" i="6" s="1"/>
  <c r="G901" i="6"/>
  <c r="D901" i="6" s="1"/>
  <c r="G902" i="6"/>
  <c r="G903" i="6"/>
  <c r="D903" i="6" s="1"/>
  <c r="G904" i="6"/>
  <c r="D904" i="6" s="1"/>
  <c r="G905" i="6"/>
  <c r="G906" i="6"/>
  <c r="D906" i="6" s="1"/>
  <c r="G907" i="6"/>
  <c r="D907" i="6" s="1"/>
  <c r="G908" i="6"/>
  <c r="D908" i="6" s="1"/>
  <c r="G909" i="6"/>
  <c r="D909" i="6" s="1"/>
  <c r="G910" i="6"/>
  <c r="G911" i="6"/>
  <c r="D911" i="6" s="1"/>
  <c r="G912" i="6"/>
  <c r="D912" i="6" s="1"/>
  <c r="G913" i="6"/>
  <c r="G914" i="6"/>
  <c r="G915" i="6"/>
  <c r="G916" i="6"/>
  <c r="G917" i="6"/>
  <c r="G918" i="6"/>
  <c r="D918" i="6" s="1"/>
  <c r="G919" i="6"/>
  <c r="G920" i="6"/>
  <c r="G921" i="6"/>
  <c r="G922" i="6"/>
  <c r="G923" i="6"/>
  <c r="D923" i="6" s="1"/>
  <c r="G924" i="6"/>
  <c r="G925" i="6"/>
  <c r="G926" i="6"/>
  <c r="G927" i="6"/>
  <c r="G928" i="6"/>
  <c r="G929" i="6"/>
  <c r="D929" i="6" s="1"/>
  <c r="G930" i="6"/>
  <c r="D930" i="6" s="1"/>
  <c r="G931" i="6"/>
  <c r="D931" i="6" s="1"/>
  <c r="G932" i="6"/>
  <c r="D932" i="6" s="1"/>
  <c r="G933" i="6"/>
  <c r="D933" i="6" s="1"/>
  <c r="G934" i="6"/>
  <c r="D934" i="6" s="1"/>
  <c r="G935" i="6"/>
  <c r="G936" i="6"/>
  <c r="D936" i="6" s="1"/>
  <c r="G937" i="6"/>
  <c r="D937" i="6" s="1"/>
  <c r="G938" i="6"/>
  <c r="D938" i="6" s="1"/>
  <c r="G939" i="6"/>
  <c r="D939" i="6" s="1"/>
  <c r="G940" i="6"/>
  <c r="D940" i="6" s="1"/>
  <c r="G941" i="6"/>
  <c r="D941" i="6" s="1"/>
  <c r="G942" i="6"/>
  <c r="D942" i="6" s="1"/>
  <c r="G943" i="6"/>
  <c r="G944" i="6"/>
  <c r="D944" i="6" s="1"/>
  <c r="G945" i="6"/>
  <c r="D945" i="6" s="1"/>
  <c r="G946" i="6"/>
  <c r="D946" i="6" s="1"/>
  <c r="G947" i="6"/>
  <c r="D947" i="6" s="1"/>
  <c r="G948" i="6"/>
  <c r="D948" i="6" s="1"/>
  <c r="G949" i="6"/>
  <c r="D949" i="6" s="1"/>
  <c r="G950" i="6"/>
  <c r="D950" i="6" s="1"/>
  <c r="G951" i="6"/>
  <c r="G952" i="6"/>
  <c r="D952" i="6" s="1"/>
  <c r="G953" i="6"/>
  <c r="D953" i="6" s="1"/>
  <c r="G954" i="6"/>
  <c r="D954" i="6" s="1"/>
  <c r="G955" i="6"/>
  <c r="D955" i="6" s="1"/>
  <c r="G956" i="6"/>
  <c r="D956" i="6" s="1"/>
  <c r="G957" i="6"/>
  <c r="D957" i="6" s="1"/>
  <c r="G958" i="6"/>
  <c r="D958" i="6" s="1"/>
  <c r="G959" i="6"/>
  <c r="G960" i="6"/>
  <c r="D960" i="6" s="1"/>
  <c r="G961" i="6"/>
  <c r="D961" i="6" s="1"/>
  <c r="G962" i="6"/>
  <c r="D962" i="6" s="1"/>
  <c r="G963" i="6"/>
  <c r="D963" i="6" s="1"/>
  <c r="G964" i="6"/>
  <c r="D964" i="6" s="1"/>
  <c r="G965" i="6"/>
  <c r="D965" i="6" s="1"/>
  <c r="G966" i="6"/>
  <c r="D966" i="6" s="1"/>
  <c r="G967" i="6"/>
  <c r="G968" i="6"/>
  <c r="D968" i="6" s="1"/>
  <c r="G969" i="6"/>
  <c r="D969" i="6" s="1"/>
  <c r="G970" i="6"/>
  <c r="D970" i="6" s="1"/>
  <c r="G971" i="6"/>
  <c r="D971" i="6" s="1"/>
  <c r="G972" i="6"/>
  <c r="D972" i="6" s="1"/>
  <c r="G973" i="6"/>
  <c r="D973" i="6" s="1"/>
  <c r="G974" i="6"/>
  <c r="D974" i="6" s="1"/>
  <c r="G975" i="6"/>
  <c r="G976" i="6"/>
  <c r="D976" i="6" s="1"/>
  <c r="G977" i="6"/>
  <c r="D977" i="6" s="1"/>
  <c r="G978" i="6"/>
  <c r="D978" i="6" s="1"/>
  <c r="G979" i="6"/>
  <c r="D979" i="6" s="1"/>
  <c r="G980" i="6"/>
  <c r="D980" i="6" s="1"/>
  <c r="G981" i="6"/>
  <c r="D981" i="6" s="1"/>
  <c r="G982" i="6"/>
  <c r="D982" i="6" s="1"/>
  <c r="G983" i="6"/>
  <c r="G984" i="6"/>
  <c r="D984" i="6" s="1"/>
  <c r="G985" i="6"/>
  <c r="D985" i="6" s="1"/>
  <c r="G986" i="6"/>
  <c r="D986" i="6" s="1"/>
  <c r="G987" i="6"/>
  <c r="D987" i="6" s="1"/>
  <c r="G988" i="6"/>
  <c r="D988" i="6" s="1"/>
  <c r="G989" i="6"/>
  <c r="D989" i="6" s="1"/>
  <c r="G990" i="6"/>
  <c r="D990" i="6" s="1"/>
  <c r="G991" i="6"/>
  <c r="G992" i="6"/>
  <c r="D992" i="6" s="1"/>
  <c r="G993" i="6"/>
  <c r="D993" i="6" s="1"/>
  <c r="G994" i="6"/>
  <c r="D994" i="6" s="1"/>
  <c r="G995" i="6"/>
  <c r="D995" i="6" s="1"/>
  <c r="G996" i="6"/>
  <c r="D996" i="6" s="1"/>
  <c r="G997" i="6"/>
  <c r="D997" i="6" s="1"/>
  <c r="G998" i="6"/>
  <c r="D998" i="6" s="1"/>
  <c r="G999" i="6"/>
  <c r="D999" i="6" s="1"/>
  <c r="G1000" i="6"/>
  <c r="D1000" i="6" s="1"/>
  <c r="G1001" i="6"/>
  <c r="D1001" i="6" s="1"/>
  <c r="G1002" i="6"/>
  <c r="D1002" i="6" s="1"/>
  <c r="G1003" i="6"/>
  <c r="D1003" i="6" s="1"/>
  <c r="G1004" i="6"/>
  <c r="D1004" i="6" s="1"/>
  <c r="G1005" i="6"/>
  <c r="D1005" i="6" s="1"/>
  <c r="G1006" i="6"/>
  <c r="D1006" i="6" s="1"/>
  <c r="G1007" i="6"/>
  <c r="D1007" i="6" s="1"/>
  <c r="G1008" i="6"/>
  <c r="D1008" i="6" s="1"/>
  <c r="G1009" i="6"/>
  <c r="D1009" i="6" s="1"/>
  <c r="G1010" i="6"/>
  <c r="D1010" i="6" s="1"/>
  <c r="G1011" i="6"/>
  <c r="D1011" i="6" s="1"/>
  <c r="G1012" i="6"/>
  <c r="D1012" i="6" s="1"/>
  <c r="G1013" i="6"/>
  <c r="D1013" i="6" s="1"/>
  <c r="G1014" i="6"/>
  <c r="D1014" i="6" s="1"/>
  <c r="G1015" i="6"/>
  <c r="D1015" i="6" s="1"/>
  <c r="G1016" i="6"/>
  <c r="D1016" i="6" s="1"/>
  <c r="G1017" i="6"/>
  <c r="D1017" i="6" s="1"/>
  <c r="G1018" i="6"/>
  <c r="D1018" i="6" s="1"/>
  <c r="G1019" i="6"/>
  <c r="D1019" i="6" s="1"/>
  <c r="G1020" i="6"/>
  <c r="D1020" i="6" s="1"/>
  <c r="G1021" i="6"/>
  <c r="D1021" i="6" s="1"/>
  <c r="G1022" i="6"/>
  <c r="D1022" i="6" s="1"/>
  <c r="G1023" i="6"/>
  <c r="D1023" i="6" s="1"/>
  <c r="G1024" i="6"/>
  <c r="D1024" i="6" s="1"/>
  <c r="G1025" i="6"/>
  <c r="D1025" i="6" s="1"/>
  <c r="G1026" i="6"/>
  <c r="D1026" i="6" s="1"/>
  <c r="G1027" i="6"/>
  <c r="D1027" i="6" s="1"/>
  <c r="G1028" i="6"/>
  <c r="D1028" i="6" s="1"/>
  <c r="G1029" i="6"/>
  <c r="D1029" i="6" s="1"/>
  <c r="G1030" i="6"/>
  <c r="D1030" i="6" s="1"/>
  <c r="G1031" i="6"/>
  <c r="D1031" i="6" s="1"/>
  <c r="G1032" i="6"/>
  <c r="D1032" i="6" s="1"/>
  <c r="G1033" i="6"/>
  <c r="D1033" i="6" s="1"/>
  <c r="G1034" i="6"/>
  <c r="D1034" i="6" s="1"/>
  <c r="G1035" i="6"/>
  <c r="D1035" i="6" s="1"/>
  <c r="G1036" i="6"/>
  <c r="D1036" i="6" s="1"/>
  <c r="G1037" i="6"/>
  <c r="D1037" i="6" s="1"/>
  <c r="G1038" i="6"/>
  <c r="D1038" i="6" s="1"/>
  <c r="G1039" i="6"/>
  <c r="D1039" i="6" s="1"/>
  <c r="G1040" i="6"/>
  <c r="D1040" i="6" s="1"/>
  <c r="G1041" i="6"/>
  <c r="D1041" i="6" s="1"/>
  <c r="G1042" i="6"/>
  <c r="D1042" i="6" s="1"/>
  <c r="G1043" i="6"/>
  <c r="D1043" i="6" s="1"/>
  <c r="G1044" i="6"/>
  <c r="D1044" i="6" s="1"/>
  <c r="G1045" i="6"/>
  <c r="D1045" i="6" s="1"/>
  <c r="G1046" i="6"/>
  <c r="D1046" i="6" s="1"/>
  <c r="G1047" i="6"/>
  <c r="D1047" i="6" s="1"/>
  <c r="G1048" i="6"/>
  <c r="D1048" i="6" s="1"/>
  <c r="G1049" i="6"/>
  <c r="D1049" i="6" s="1"/>
  <c r="G1050" i="6"/>
  <c r="D1050" i="6" s="1"/>
  <c r="G1051" i="6"/>
  <c r="D1051" i="6" s="1"/>
  <c r="G1052" i="6"/>
  <c r="D1052" i="6" s="1"/>
  <c r="G1053" i="6"/>
  <c r="D1053" i="6" s="1"/>
  <c r="G1054" i="6"/>
  <c r="D1054" i="6" s="1"/>
  <c r="G1055" i="6"/>
  <c r="D1055" i="6" s="1"/>
  <c r="G1056" i="6"/>
  <c r="D1056" i="6" s="1"/>
  <c r="G1057" i="6"/>
  <c r="D1057" i="6" s="1"/>
  <c r="G1058" i="6"/>
  <c r="D1058" i="6" s="1"/>
  <c r="G1059" i="6"/>
  <c r="D1059" i="6" s="1"/>
  <c r="G1060" i="6"/>
  <c r="D1060" i="6" s="1"/>
  <c r="G1061" i="6"/>
  <c r="D1061" i="6" s="1"/>
  <c r="G1062" i="6"/>
  <c r="D1062" i="6" s="1"/>
  <c r="G1063" i="6"/>
  <c r="D1063" i="6" s="1"/>
  <c r="G1064" i="6"/>
  <c r="D1064" i="6" s="1"/>
  <c r="G1065" i="6"/>
  <c r="D1065" i="6" s="1"/>
  <c r="G1066" i="6"/>
  <c r="D1066" i="6" s="1"/>
  <c r="G1067" i="6"/>
  <c r="D1067" i="6" s="1"/>
  <c r="G1068" i="6"/>
  <c r="D1068" i="6" s="1"/>
  <c r="G1069" i="6"/>
  <c r="D1069" i="6" s="1"/>
  <c r="G1070" i="6"/>
  <c r="D1070" i="6" s="1"/>
  <c r="G1071" i="6"/>
  <c r="D1071" i="6" s="1"/>
  <c r="G1072" i="6"/>
  <c r="D1072" i="6" s="1"/>
  <c r="G1073" i="6"/>
  <c r="D1073" i="6" s="1"/>
  <c r="G1074" i="6"/>
  <c r="D1074" i="6" s="1"/>
  <c r="G1075" i="6"/>
  <c r="D1075" i="6" s="1"/>
  <c r="G1076" i="6"/>
  <c r="D1076" i="6" s="1"/>
  <c r="G1077" i="6"/>
  <c r="D1077" i="6" s="1"/>
  <c r="G1078" i="6"/>
  <c r="D1078" i="6" s="1"/>
  <c r="G1079" i="6"/>
  <c r="D1079" i="6" s="1"/>
  <c r="G1080" i="6"/>
  <c r="D1080" i="6" s="1"/>
  <c r="G1081" i="6"/>
  <c r="D1081" i="6" s="1"/>
  <c r="G1082" i="6"/>
  <c r="G1083" i="6"/>
  <c r="G1084" i="6"/>
  <c r="G1085" i="6"/>
  <c r="D1085" i="6" s="1"/>
  <c r="G1086" i="6"/>
  <c r="D1086" i="6" s="1"/>
  <c r="G1087" i="6"/>
  <c r="D1087" i="6" s="1"/>
  <c r="G1088" i="6"/>
  <c r="D1088" i="6" s="1"/>
  <c r="G1089" i="6"/>
  <c r="D1089" i="6" s="1"/>
  <c r="G1090" i="6"/>
  <c r="D1090" i="6" s="1"/>
  <c r="G1091" i="6"/>
  <c r="D1091" i="6" s="1"/>
  <c r="G1092" i="6"/>
  <c r="D1092" i="6" s="1"/>
  <c r="G1093" i="6"/>
  <c r="D1093" i="6" s="1"/>
  <c r="G1094" i="6"/>
  <c r="D1094" i="6" s="1"/>
  <c r="G1095" i="6"/>
  <c r="D1095" i="6" s="1"/>
  <c r="G1096" i="6"/>
  <c r="D1096" i="6" s="1"/>
  <c r="G1097" i="6"/>
  <c r="D1097" i="6" s="1"/>
  <c r="G1098" i="6"/>
  <c r="D1098" i="6" s="1"/>
  <c r="G1099" i="6"/>
  <c r="D1099" i="6" s="1"/>
  <c r="G1100" i="6"/>
  <c r="D1100" i="6" s="1"/>
  <c r="G1101" i="6"/>
  <c r="D1101" i="6" s="1"/>
  <c r="G1102" i="6"/>
  <c r="D1102" i="6" s="1"/>
  <c r="G1103" i="6"/>
  <c r="D1103" i="6" s="1"/>
  <c r="G1104" i="6"/>
  <c r="D1104" i="6" s="1"/>
  <c r="G1105" i="6"/>
  <c r="D1105" i="6" s="1"/>
  <c r="G1106" i="6"/>
  <c r="D1106" i="6" s="1"/>
  <c r="G1107" i="6"/>
  <c r="D1107" i="6" s="1"/>
  <c r="G1108" i="6"/>
  <c r="D1108" i="6" s="1"/>
  <c r="G1109" i="6"/>
  <c r="D1109" i="6" s="1"/>
  <c r="G1110" i="6"/>
  <c r="D1110" i="6" s="1"/>
  <c r="G1111" i="6"/>
  <c r="D1111" i="6" s="1"/>
  <c r="G1112" i="6"/>
  <c r="D1112" i="6" s="1"/>
  <c r="G1113" i="6"/>
  <c r="D1113" i="6" s="1"/>
  <c r="G1114" i="6"/>
  <c r="D1114" i="6" s="1"/>
  <c r="G1115" i="6"/>
  <c r="D1115" i="6" s="1"/>
  <c r="G1116" i="6"/>
  <c r="D1116" i="6" s="1"/>
  <c r="G1117" i="6"/>
  <c r="D1117" i="6" s="1"/>
  <c r="G1118" i="6"/>
  <c r="D1118" i="6" s="1"/>
  <c r="G1119" i="6"/>
  <c r="D1119" i="6" s="1"/>
  <c r="G1120" i="6"/>
  <c r="D1120" i="6" s="1"/>
  <c r="G1121" i="6"/>
  <c r="D1121" i="6" s="1"/>
  <c r="G1122" i="6"/>
  <c r="D1122" i="6" s="1"/>
  <c r="G1123" i="6"/>
  <c r="D1123" i="6" s="1"/>
  <c r="G1124" i="6"/>
  <c r="D1124" i="6" s="1"/>
  <c r="G1125" i="6"/>
  <c r="D1125" i="6" s="1"/>
  <c r="G1126" i="6"/>
  <c r="D1126" i="6" s="1"/>
  <c r="G1127" i="6"/>
  <c r="D1127" i="6" s="1"/>
  <c r="G1128" i="6"/>
  <c r="D1128" i="6" s="1"/>
  <c r="G1129" i="6"/>
  <c r="D1129" i="6" s="1"/>
  <c r="G1130" i="6"/>
  <c r="D1130" i="6" s="1"/>
  <c r="G1131" i="6"/>
  <c r="D1131" i="6" s="1"/>
  <c r="G1132" i="6"/>
  <c r="D1132" i="6" s="1"/>
  <c r="G1133" i="6"/>
  <c r="D1133" i="6" s="1"/>
  <c r="G1134" i="6"/>
  <c r="D1134" i="6" s="1"/>
  <c r="G1135" i="6"/>
  <c r="D1135" i="6" s="1"/>
  <c r="G1136" i="6"/>
  <c r="D1136" i="6" s="1"/>
  <c r="G1137" i="6"/>
  <c r="D1137" i="6" s="1"/>
  <c r="G1138" i="6"/>
  <c r="D1138" i="6" s="1"/>
  <c r="G1139" i="6"/>
  <c r="D1139" i="6" s="1"/>
  <c r="G1140" i="6"/>
  <c r="D1140" i="6" s="1"/>
  <c r="G1141" i="6"/>
  <c r="D1141" i="6" s="1"/>
  <c r="G1142" i="6"/>
  <c r="D1142" i="6" s="1"/>
  <c r="G1143" i="6"/>
  <c r="D1143" i="6" s="1"/>
  <c r="G1144" i="6"/>
  <c r="D1144" i="6" s="1"/>
  <c r="G1145" i="6"/>
  <c r="D1145" i="6" s="1"/>
  <c r="G1146" i="6"/>
  <c r="D1146" i="6" s="1"/>
  <c r="G1147" i="6"/>
  <c r="D1147" i="6" s="1"/>
  <c r="G1148" i="6"/>
  <c r="D1148" i="6" s="1"/>
  <c r="G1149" i="6"/>
  <c r="D1149" i="6" s="1"/>
  <c r="G1150" i="6"/>
  <c r="D1150" i="6" s="1"/>
  <c r="G1151" i="6"/>
  <c r="D1151" i="6" s="1"/>
  <c r="G1152" i="6"/>
  <c r="D1152" i="6" s="1"/>
  <c r="G1153" i="6"/>
  <c r="D1153" i="6" s="1"/>
  <c r="G1154" i="6"/>
  <c r="D1154" i="6" s="1"/>
  <c r="G1155" i="6"/>
  <c r="D1155" i="6" s="1"/>
  <c r="G1156" i="6"/>
  <c r="D1156" i="6" s="1"/>
  <c r="G1157" i="6"/>
  <c r="D1157" i="6" s="1"/>
  <c r="G1158" i="6"/>
  <c r="D1158" i="6" s="1"/>
  <c r="G1159" i="6"/>
  <c r="D1159" i="6" s="1"/>
  <c r="G1160" i="6"/>
  <c r="D1160" i="6" s="1"/>
  <c r="G1161" i="6"/>
  <c r="D1161" i="6" s="1"/>
  <c r="G1162" i="6"/>
  <c r="D1162" i="6" s="1"/>
  <c r="G1163" i="6"/>
  <c r="D1163" i="6" s="1"/>
  <c r="G1164" i="6"/>
  <c r="D1164" i="6" s="1"/>
  <c r="G1165" i="6"/>
  <c r="D1165" i="6" s="1"/>
  <c r="G1166" i="6"/>
  <c r="D1166" i="6" s="1"/>
  <c r="G1167" i="6"/>
  <c r="D1167" i="6" s="1"/>
  <c r="G1168" i="6"/>
  <c r="D1168" i="6" s="1"/>
  <c r="G1169" i="6"/>
  <c r="D1169" i="6" s="1"/>
  <c r="G1170" i="6"/>
  <c r="D1170" i="6" s="1"/>
  <c r="G1171" i="6"/>
  <c r="D1171" i="6" s="1"/>
  <c r="G1172" i="6"/>
  <c r="D1172" i="6" s="1"/>
  <c r="G1173" i="6"/>
  <c r="D1173" i="6" s="1"/>
  <c r="G1174" i="6"/>
  <c r="D1174" i="6" s="1"/>
  <c r="G1175" i="6"/>
  <c r="D1175" i="6" s="1"/>
  <c r="G1176" i="6"/>
  <c r="D1176" i="6" s="1"/>
  <c r="G1177" i="6"/>
  <c r="D1177" i="6" s="1"/>
  <c r="G1178" i="6"/>
  <c r="D1178" i="6" s="1"/>
  <c r="G1179" i="6"/>
  <c r="D1179" i="6" s="1"/>
  <c r="G1180" i="6"/>
  <c r="D1180" i="6" s="1"/>
  <c r="G1181" i="6"/>
  <c r="D1181" i="6" s="1"/>
  <c r="G1182" i="6"/>
  <c r="D1182" i="6" s="1"/>
  <c r="G1183" i="6"/>
  <c r="D1183" i="6" s="1"/>
  <c r="G1184" i="6"/>
  <c r="D1184" i="6" s="1"/>
  <c r="G1185" i="6"/>
  <c r="D1185" i="6" s="1"/>
  <c r="G1186" i="6"/>
  <c r="D1186" i="6" s="1"/>
  <c r="G1187" i="6"/>
  <c r="D1187" i="6" s="1"/>
  <c r="G1188" i="6"/>
  <c r="D1188" i="6" s="1"/>
  <c r="G1189" i="6"/>
  <c r="D1189" i="6" s="1"/>
  <c r="G1190" i="6"/>
  <c r="G1191" i="6"/>
  <c r="D1191" i="6" s="1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D1208" i="6" s="1"/>
  <c r="G1209" i="6"/>
  <c r="D1209" i="6" s="1"/>
  <c r="G1210" i="6"/>
  <c r="D1210" i="6" s="1"/>
  <c r="G1211" i="6"/>
  <c r="D1211" i="6" s="1"/>
  <c r="G1212" i="6"/>
  <c r="D1212" i="6" s="1"/>
  <c r="G1213" i="6"/>
  <c r="D1213" i="6" s="1"/>
  <c r="G1214" i="6"/>
  <c r="D1214" i="6" s="1"/>
  <c r="G1215" i="6"/>
  <c r="D1215" i="6" s="1"/>
  <c r="G1216" i="6"/>
  <c r="D1216" i="6" s="1"/>
  <c r="G1217" i="6"/>
  <c r="D1217" i="6" s="1"/>
  <c r="G1218" i="6"/>
  <c r="D1218" i="6" s="1"/>
  <c r="G1219" i="6"/>
  <c r="D1219" i="6" s="1"/>
  <c r="G1220" i="6"/>
  <c r="D1220" i="6" s="1"/>
  <c r="G1221" i="6"/>
  <c r="D1221" i="6" s="1"/>
  <c r="G1222" i="6"/>
  <c r="D1222" i="6" s="1"/>
  <c r="G1223" i="6"/>
  <c r="D1223" i="6" s="1"/>
  <c r="G1224" i="6"/>
  <c r="D1224" i="6" s="1"/>
  <c r="G1225" i="6"/>
  <c r="D1225" i="6" s="1"/>
  <c r="G1226" i="6"/>
  <c r="D1226" i="6" s="1"/>
  <c r="G1227" i="6"/>
  <c r="D1227" i="6" s="1"/>
  <c r="G1228" i="6"/>
  <c r="D1228" i="6" s="1"/>
  <c r="G1229" i="6"/>
  <c r="D1229" i="6" s="1"/>
  <c r="G1230" i="6"/>
  <c r="D1230" i="6" s="1"/>
  <c r="G1231" i="6"/>
  <c r="D1231" i="6" s="1"/>
  <c r="G1232" i="6"/>
  <c r="D1232" i="6" s="1"/>
  <c r="G1233" i="6"/>
  <c r="D1233" i="6" s="1"/>
  <c r="G1234" i="6"/>
  <c r="D1234" i="6" s="1"/>
  <c r="G1235" i="6"/>
  <c r="D1235" i="6" s="1"/>
  <c r="G1236" i="6"/>
  <c r="D1236" i="6" s="1"/>
  <c r="G1237" i="6"/>
  <c r="D1237" i="6" s="1"/>
  <c r="G1238" i="6"/>
  <c r="D1238" i="6" s="1"/>
  <c r="G1239" i="6"/>
  <c r="D1239" i="6" s="1"/>
  <c r="G1240" i="6"/>
  <c r="D1240" i="6" s="1"/>
  <c r="G1241" i="6"/>
  <c r="D1241" i="6" s="1"/>
  <c r="G1242" i="6"/>
  <c r="D1242" i="6" s="1"/>
  <c r="G1243" i="6"/>
  <c r="D1243" i="6" s="1"/>
  <c r="G1244" i="6"/>
  <c r="D1244" i="6" s="1"/>
  <c r="G1245" i="6"/>
  <c r="D1245" i="6" s="1"/>
  <c r="G1246" i="6"/>
  <c r="D1246" i="6" s="1"/>
  <c r="G1247" i="6"/>
  <c r="D1247" i="6" s="1"/>
  <c r="G1248" i="6"/>
  <c r="D1248" i="6" s="1"/>
  <c r="G1249" i="6"/>
  <c r="D1249" i="6" s="1"/>
  <c r="G1250" i="6"/>
  <c r="D1250" i="6" s="1"/>
  <c r="G1251" i="6"/>
  <c r="D1251" i="6" s="1"/>
  <c r="G1252" i="6"/>
  <c r="D1252" i="6" s="1"/>
  <c r="G1253" i="6"/>
  <c r="D1253" i="6" s="1"/>
  <c r="G1254" i="6"/>
  <c r="D1254" i="6" s="1"/>
  <c r="G1255" i="6"/>
  <c r="D1255" i="6" s="1"/>
  <c r="G1256" i="6"/>
  <c r="D1256" i="6" s="1"/>
  <c r="G1257" i="6"/>
  <c r="D1257" i="6" s="1"/>
  <c r="G1258" i="6"/>
  <c r="D1258" i="6" s="1"/>
  <c r="G1259" i="6"/>
  <c r="D1259" i="6" s="1"/>
  <c r="G1260" i="6"/>
  <c r="D1260" i="6" s="1"/>
  <c r="G1261" i="6"/>
  <c r="D1261" i="6" s="1"/>
  <c r="G1262" i="6"/>
  <c r="D1262" i="6" s="1"/>
  <c r="G1263" i="6"/>
  <c r="D1263" i="6" s="1"/>
  <c r="G1264" i="6"/>
  <c r="D1264" i="6" s="1"/>
  <c r="G1265" i="6"/>
  <c r="D1265" i="6" s="1"/>
  <c r="G1266" i="6"/>
  <c r="D1266" i="6" s="1"/>
  <c r="G1267" i="6"/>
  <c r="D1267" i="6" s="1"/>
  <c r="G1268" i="6"/>
  <c r="D1268" i="6" s="1"/>
  <c r="G1269" i="6"/>
  <c r="D1269" i="6" s="1"/>
  <c r="G1270" i="6"/>
  <c r="D1270" i="6" s="1"/>
  <c r="G1271" i="6"/>
  <c r="D1271" i="6" s="1"/>
  <c r="G1272" i="6"/>
  <c r="D1272" i="6" s="1"/>
  <c r="G1273" i="6"/>
  <c r="D1273" i="6" s="1"/>
  <c r="G1274" i="6"/>
  <c r="D1274" i="6" s="1"/>
  <c r="G1275" i="6"/>
  <c r="D1275" i="6" s="1"/>
  <c r="G1276" i="6"/>
  <c r="D1276" i="6" s="1"/>
  <c r="G1277" i="6"/>
  <c r="D1277" i="6" s="1"/>
  <c r="G1278" i="6"/>
  <c r="D1278" i="6" s="1"/>
  <c r="G1279" i="6"/>
  <c r="D1279" i="6" s="1"/>
  <c r="G1280" i="6"/>
  <c r="D1280" i="6" s="1"/>
  <c r="G1281" i="6"/>
  <c r="D1281" i="6" s="1"/>
  <c r="G1282" i="6"/>
  <c r="D1282" i="6" s="1"/>
  <c r="G1283" i="6"/>
  <c r="D1283" i="6" s="1"/>
  <c r="G1284" i="6"/>
  <c r="D1284" i="6" s="1"/>
  <c r="G1285" i="6"/>
  <c r="D1285" i="6" s="1"/>
  <c r="G1286" i="6"/>
  <c r="D1286" i="6" s="1"/>
  <c r="G1287" i="6"/>
  <c r="D1287" i="6" s="1"/>
  <c r="G1288" i="6"/>
  <c r="D1288" i="6" s="1"/>
  <c r="G1289" i="6"/>
  <c r="D1289" i="6" s="1"/>
  <c r="G1290" i="6"/>
  <c r="D1290" i="6" s="1"/>
  <c r="G1291" i="6"/>
  <c r="D1291" i="6" s="1"/>
  <c r="G1292" i="6"/>
  <c r="D1292" i="6" s="1"/>
  <c r="G1293" i="6"/>
  <c r="D1293" i="6" s="1"/>
  <c r="G1294" i="6"/>
  <c r="D1294" i="6" s="1"/>
  <c r="G1295" i="6"/>
  <c r="D1295" i="6" s="1"/>
  <c r="G1296" i="6"/>
  <c r="D1296" i="6" s="1"/>
  <c r="G1297" i="6"/>
  <c r="D1297" i="6" s="1"/>
  <c r="G1298" i="6"/>
  <c r="D1298" i="6" s="1"/>
  <c r="G1299" i="6"/>
  <c r="D1299" i="6" s="1"/>
  <c r="G1300" i="6"/>
  <c r="D1300" i="6" s="1"/>
  <c r="G1301" i="6"/>
  <c r="D1301" i="6" s="1"/>
  <c r="G1302" i="6"/>
  <c r="D1302" i="6" s="1"/>
  <c r="G1303" i="6"/>
  <c r="D1303" i="6" s="1"/>
  <c r="G1304" i="6"/>
  <c r="D1304" i="6" s="1"/>
  <c r="G1305" i="6"/>
  <c r="D1305" i="6" s="1"/>
  <c r="G1306" i="6"/>
  <c r="D1306" i="6" s="1"/>
  <c r="G1307" i="6"/>
  <c r="D1307" i="6" s="1"/>
  <c r="G1308" i="6"/>
  <c r="D1308" i="6" s="1"/>
  <c r="G1309" i="6"/>
  <c r="D1309" i="6" s="1"/>
  <c r="G1310" i="6"/>
  <c r="D1310" i="6" s="1"/>
  <c r="G1311" i="6"/>
  <c r="D1311" i="6" s="1"/>
  <c r="G1312" i="6"/>
  <c r="D1312" i="6" s="1"/>
  <c r="G1313" i="6"/>
  <c r="D1313" i="6" s="1"/>
  <c r="G1314" i="6"/>
  <c r="D1314" i="6" s="1"/>
  <c r="G1315" i="6"/>
  <c r="D1315" i="6" s="1"/>
  <c r="G1316" i="6"/>
  <c r="D1316" i="6" s="1"/>
  <c r="G1317" i="6"/>
  <c r="D1317" i="6" s="1"/>
  <c r="G1318" i="6"/>
  <c r="D1318" i="6" s="1"/>
  <c r="G1319" i="6"/>
  <c r="D1319" i="6" s="1"/>
  <c r="G1320" i="6"/>
  <c r="G1321" i="6"/>
  <c r="D1321" i="6" s="1"/>
  <c r="G1322" i="6"/>
  <c r="D1322" i="6" s="1"/>
  <c r="G1323" i="6"/>
  <c r="D1323" i="6" s="1"/>
  <c r="G1324" i="6"/>
  <c r="D1324" i="6" s="1"/>
  <c r="G1325" i="6"/>
  <c r="G1326" i="6"/>
  <c r="G1327" i="6"/>
  <c r="D1327" i="6" s="1"/>
  <c r="G1328" i="6"/>
  <c r="D1328" i="6" s="1"/>
  <c r="G1329" i="6"/>
  <c r="D1329" i="6" s="1"/>
  <c r="G1330" i="6"/>
  <c r="D1330" i="6" s="1"/>
  <c r="G1331" i="6"/>
  <c r="D1331" i="6" s="1"/>
  <c r="G1332" i="6"/>
  <c r="D1332" i="6" s="1"/>
  <c r="G1333" i="6"/>
  <c r="D1333" i="6" s="1"/>
  <c r="G1334" i="6"/>
  <c r="D1334" i="6" s="1"/>
  <c r="G1335" i="6"/>
  <c r="D1335" i="6" s="1"/>
  <c r="G1336" i="6"/>
  <c r="D1336" i="6" s="1"/>
  <c r="G1337" i="6"/>
  <c r="D1337" i="6" s="1"/>
  <c r="G1338" i="6"/>
  <c r="D1338" i="6" s="1"/>
  <c r="G1339" i="6"/>
  <c r="D1339" i="6" s="1"/>
  <c r="G1340" i="6"/>
  <c r="D1340" i="6" s="1"/>
  <c r="G1341" i="6"/>
  <c r="D1341" i="6" s="1"/>
  <c r="G1342" i="6"/>
  <c r="D1342" i="6" s="1"/>
  <c r="G1343" i="6"/>
  <c r="D1343" i="6" s="1"/>
  <c r="G1344" i="6"/>
  <c r="D1344" i="6" s="1"/>
  <c r="G1345" i="6"/>
  <c r="D1345" i="6" s="1"/>
  <c r="G1346" i="6"/>
  <c r="D1346" i="6" s="1"/>
  <c r="G1347" i="6"/>
  <c r="D1347" i="6" s="1"/>
  <c r="G1348" i="6"/>
  <c r="D1348" i="6" s="1"/>
  <c r="G1349" i="6"/>
  <c r="D1349" i="6" s="1"/>
  <c r="G1350" i="6"/>
  <c r="D1350" i="6" s="1"/>
  <c r="G1351" i="6"/>
  <c r="D1351" i="6" s="1"/>
  <c r="G1352" i="6"/>
  <c r="D1352" i="6" s="1"/>
  <c r="G1353" i="6"/>
  <c r="D1353" i="6" s="1"/>
  <c r="G1354" i="6"/>
  <c r="D1354" i="6" s="1"/>
  <c r="G1355" i="6"/>
  <c r="D1355" i="6" s="1"/>
  <c r="G1356" i="6"/>
  <c r="D1356" i="6" s="1"/>
  <c r="G1357" i="6"/>
  <c r="D1357" i="6" s="1"/>
  <c r="G1358" i="6"/>
  <c r="D1358" i="6" s="1"/>
  <c r="G1359" i="6"/>
  <c r="D1359" i="6" s="1"/>
  <c r="G1360" i="6"/>
  <c r="D1360" i="6" s="1"/>
  <c r="G1361" i="6"/>
  <c r="D1361" i="6" s="1"/>
  <c r="G1362" i="6"/>
  <c r="D1362" i="6" s="1"/>
  <c r="G1363" i="6"/>
  <c r="D1363" i="6" s="1"/>
  <c r="G1364" i="6"/>
  <c r="D1364" i="6" s="1"/>
  <c r="G1365" i="6"/>
  <c r="D1365" i="6" s="1"/>
  <c r="G1366" i="6"/>
  <c r="D1366" i="6" s="1"/>
  <c r="G1367" i="6"/>
  <c r="D1367" i="6" s="1"/>
  <c r="G1368" i="6"/>
  <c r="G1369" i="6"/>
  <c r="D1369" i="6" s="1"/>
  <c r="G1370" i="6"/>
  <c r="G1371" i="6"/>
  <c r="G1372" i="6"/>
  <c r="D1372" i="6" s="1"/>
  <c r="G1373" i="6"/>
  <c r="G1374" i="6"/>
  <c r="D1374" i="6" s="1"/>
  <c r="G1375" i="6"/>
  <c r="D1375" i="6" s="1"/>
  <c r="G1376" i="6"/>
  <c r="D1376" i="6" s="1"/>
  <c r="G1377" i="6"/>
  <c r="D1377" i="6" s="1"/>
  <c r="G1378" i="6"/>
  <c r="D1378" i="6" s="1"/>
  <c r="G1379" i="6"/>
  <c r="D1379" i="6" s="1"/>
  <c r="G1380" i="6"/>
  <c r="D1380" i="6" s="1"/>
  <c r="G1381" i="6"/>
  <c r="D1381" i="6" s="1"/>
  <c r="G1382" i="6"/>
  <c r="D1382" i="6" s="1"/>
  <c r="G1383" i="6"/>
  <c r="D1383" i="6" s="1"/>
  <c r="G1384" i="6"/>
  <c r="D1384" i="6" s="1"/>
  <c r="G1385" i="6"/>
  <c r="D1385" i="6" s="1"/>
  <c r="G1386" i="6"/>
  <c r="D1386" i="6" s="1"/>
  <c r="G1387" i="6"/>
  <c r="D1387" i="6" s="1"/>
  <c r="G1388" i="6"/>
  <c r="D1388" i="6" s="1"/>
  <c r="G1389" i="6"/>
  <c r="D1389" i="6" s="1"/>
  <c r="G1390" i="6"/>
  <c r="D1390" i="6" s="1"/>
  <c r="G1391" i="6"/>
  <c r="D1391" i="6" s="1"/>
  <c r="G1392" i="6"/>
  <c r="D1392" i="6" s="1"/>
  <c r="G1393" i="6"/>
  <c r="D1393" i="6" s="1"/>
  <c r="G1394" i="6"/>
  <c r="D1394" i="6" s="1"/>
  <c r="G1395" i="6"/>
  <c r="G1396" i="6"/>
  <c r="D1396" i="6" s="1"/>
  <c r="G1397" i="6"/>
  <c r="G1398" i="6"/>
  <c r="G1399" i="6"/>
  <c r="G1400" i="6"/>
  <c r="G1401" i="6"/>
  <c r="G1402" i="6"/>
  <c r="G1403" i="6"/>
  <c r="D1403" i="6" s="1"/>
  <c r="G1404" i="6"/>
  <c r="G1405" i="6"/>
  <c r="G1406" i="6"/>
  <c r="G1407" i="6"/>
  <c r="G1408" i="6"/>
  <c r="D1408" i="6" s="1"/>
  <c r="G1409" i="6"/>
  <c r="G1410" i="6"/>
  <c r="G1411" i="6"/>
  <c r="G1412" i="6"/>
  <c r="D1412" i="6" s="1"/>
  <c r="G1413" i="6"/>
  <c r="G1414" i="6"/>
  <c r="G1415" i="6"/>
  <c r="D1415" i="6" s="1"/>
  <c r="G1416" i="6"/>
  <c r="G1417" i="6"/>
  <c r="G1418" i="6"/>
  <c r="D1418" i="6" s="1"/>
  <c r="G1419" i="6"/>
  <c r="G1420" i="6"/>
  <c r="G1421" i="6"/>
  <c r="D1421" i="6" s="1"/>
  <c r="G1422" i="6"/>
  <c r="D1422" i="6" s="1"/>
  <c r="G1423" i="6"/>
  <c r="D1423" i="6" s="1"/>
  <c r="G1424" i="6"/>
  <c r="D1424" i="6" s="1"/>
  <c r="G1425" i="6"/>
  <c r="D1425" i="6" s="1"/>
  <c r="G1426" i="6"/>
  <c r="D1426" i="6" s="1"/>
  <c r="G1427" i="6"/>
  <c r="G1428" i="6"/>
  <c r="D1428" i="6" s="1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C1428" i="24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739" i="24"/>
  <c r="H278" i="24"/>
  <c r="H277" i="24"/>
  <c r="H276" i="24"/>
  <c r="J1356" i="6"/>
  <c r="K1356" i="6"/>
  <c r="L1356" i="6"/>
  <c r="J1357" i="6"/>
  <c r="K1357" i="6"/>
  <c r="L1357" i="6"/>
  <c r="J1358" i="6"/>
  <c r="K1358" i="6"/>
  <c r="L1358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221" i="24"/>
  <c r="H319" i="24"/>
  <c r="H367" i="24"/>
  <c r="H380" i="24"/>
  <c r="H381" i="24"/>
  <c r="H408" i="24"/>
  <c r="H409" i="24"/>
  <c r="H426" i="24"/>
  <c r="H199" i="24"/>
  <c r="H139" i="24"/>
  <c r="C597" i="24"/>
  <c r="C832" i="24"/>
  <c r="C605" i="24"/>
  <c r="H144" i="24"/>
  <c r="H606" i="24"/>
  <c r="H648" i="24"/>
  <c r="H649" i="24"/>
  <c r="H644" i="24"/>
  <c r="H643" i="24"/>
  <c r="H841" i="24"/>
  <c r="H835" i="24"/>
  <c r="H834" i="24"/>
  <c r="H597" i="24"/>
  <c r="H721" i="24"/>
  <c r="H844" i="24"/>
  <c r="H753" i="24"/>
  <c r="H657" i="24"/>
  <c r="H653" i="24"/>
  <c r="H833" i="24"/>
  <c r="H879" i="24"/>
  <c r="H832" i="24"/>
  <c r="H831" i="24"/>
  <c r="H709" i="24"/>
  <c r="H114" i="24"/>
  <c r="H605" i="24"/>
  <c r="H596" i="24"/>
  <c r="H778" i="24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H56" i="24"/>
  <c r="C329" i="24"/>
  <c r="C829" i="24"/>
  <c r="C840" i="24"/>
  <c r="C826" i="24"/>
  <c r="H75" i="24"/>
  <c r="H45" i="24"/>
  <c r="H44" i="24"/>
  <c r="H725" i="24"/>
  <c r="H830" i="24"/>
  <c r="H329" i="24"/>
  <c r="H829" i="24"/>
  <c r="H840" i="24"/>
  <c r="H828" i="24"/>
  <c r="H827" i="24"/>
  <c r="H826" i="24"/>
  <c r="H448" i="24"/>
  <c r="H512" i="24"/>
  <c r="H825" i="24"/>
  <c r="H678" i="24"/>
  <c r="H824" i="24"/>
  <c r="H642" i="24"/>
  <c r="H50" i="24"/>
  <c r="H524" i="24"/>
  <c r="H517" i="24"/>
  <c r="H823" i="24"/>
  <c r="H1360" i="24"/>
  <c r="H822" i="24"/>
  <c r="H821" i="24"/>
  <c r="H274" i="24"/>
  <c r="H378" i="24"/>
  <c r="H379" i="24"/>
  <c r="H406" i="24"/>
  <c r="H407" i="24"/>
  <c r="H425" i="24"/>
  <c r="H447" i="24"/>
  <c r="H474" i="24"/>
  <c r="H318" i="24"/>
  <c r="H220" i="24"/>
  <c r="H198" i="24"/>
  <c r="H138" i="24"/>
  <c r="H473" i="24"/>
  <c r="H366" i="24"/>
  <c r="H34" i="24"/>
  <c r="C820" i="24"/>
  <c r="H820" i="24"/>
  <c r="H843" i="24"/>
  <c r="H669" i="24"/>
  <c r="H819" i="24"/>
  <c r="H818" i="24"/>
  <c r="H20" i="24"/>
  <c r="H19" i="24"/>
  <c r="H668" i="24"/>
  <c r="H817" i="24"/>
  <c r="H331" i="24"/>
  <c r="H816" i="24"/>
  <c r="H815" i="24"/>
  <c r="H120" i="24"/>
  <c r="H219" i="24"/>
  <c r="H530" i="24"/>
  <c r="H749" i="24"/>
  <c r="H810" i="24"/>
  <c r="H807" i="24"/>
  <c r="H806" i="24"/>
  <c r="H805" i="24"/>
  <c r="H370" i="24"/>
  <c r="H621" i="24"/>
  <c r="H839" i="24"/>
  <c r="H804" i="24"/>
  <c r="H273" i="24"/>
  <c r="H803" i="24"/>
  <c r="H1340" i="24"/>
  <c r="H1320" i="24"/>
  <c r="H797" i="24"/>
  <c r="H796" i="24"/>
  <c r="H795" i="24"/>
  <c r="H794" i="24"/>
  <c r="H271" i="24"/>
  <c r="H270" i="24"/>
  <c r="C802" i="24"/>
  <c r="C762" i="24"/>
  <c r="C799" i="24"/>
  <c r="H1337" i="24"/>
  <c r="H802" i="24"/>
  <c r="H660" i="24"/>
  <c r="H838" i="24"/>
  <c r="H801" i="24"/>
  <c r="H800" i="24"/>
  <c r="H762" i="24"/>
  <c r="H837" i="24"/>
  <c r="H761" i="24"/>
  <c r="H760" i="24"/>
  <c r="H799" i="24"/>
  <c r="H869" i="24"/>
  <c r="H345" i="24"/>
  <c r="H107" i="24"/>
  <c r="H272" i="24"/>
  <c r="H4" i="24"/>
  <c r="H5" i="24"/>
  <c r="H798" i="24"/>
  <c r="H85" i="24"/>
  <c r="H137" i="24"/>
  <c r="H595" i="24"/>
  <c r="H604" i="24"/>
  <c r="C814" i="24"/>
  <c r="C812" i="24"/>
  <c r="H814" i="24"/>
  <c r="H446" i="24"/>
  <c r="H1329" i="24"/>
  <c r="H813" i="24"/>
  <c r="H1376" i="24"/>
  <c r="H812" i="24"/>
  <c r="H811" i="24"/>
  <c r="H870" i="24"/>
  <c r="H346" i="24"/>
  <c r="H493" i="24"/>
  <c r="H575" i="24"/>
  <c r="H284" i="24"/>
  <c r="H80" i="24"/>
  <c r="H61" i="24"/>
  <c r="H283" i="24"/>
  <c r="H290" i="24"/>
  <c r="H585" i="24"/>
  <c r="H305" i="24"/>
  <c r="H295" i="24"/>
  <c r="H73" i="24"/>
  <c r="H809" i="24"/>
  <c r="H808" i="24"/>
  <c r="H748" i="24"/>
  <c r="H754" i="24"/>
  <c r="H551" i="24"/>
  <c r="H476" i="24"/>
  <c r="H472" i="24"/>
  <c r="H424" i="24"/>
  <c r="H423" i="24"/>
  <c r="H405" i="24"/>
  <c r="H397" i="24"/>
  <c r="H369" i="24"/>
  <c r="H365" i="24"/>
  <c r="H357" i="24"/>
  <c r="H187" i="24"/>
  <c r="H1197" i="24"/>
  <c r="H1202" i="24"/>
  <c r="H1201" i="24"/>
  <c r="H323" i="24"/>
  <c r="H269" i="24"/>
  <c r="H203" i="24"/>
  <c r="H183" i="24"/>
  <c r="H171" i="24"/>
  <c r="H166" i="24"/>
  <c r="H162" i="24"/>
  <c r="H119" i="24"/>
  <c r="H33" i="24"/>
  <c r="H322" i="24"/>
  <c r="H275" i="24"/>
  <c r="H757" i="24"/>
  <c r="H218" i="24"/>
  <c r="H202" i="24"/>
  <c r="H197" i="24"/>
  <c r="H182" i="24"/>
  <c r="H170" i="24"/>
  <c r="H165" i="24"/>
  <c r="H161" i="24"/>
  <c r="H158" i="24"/>
  <c r="H136" i="24"/>
  <c r="H793" i="24"/>
  <c r="H268" i="24"/>
  <c r="H792" i="24"/>
  <c r="H791" i="24"/>
  <c r="H1325" i="24"/>
  <c r="H21" i="24"/>
  <c r="H102" i="24"/>
  <c r="H490" i="24"/>
  <c r="H480" i="24"/>
  <c r="H382" i="24"/>
  <c r="H398" i="24"/>
  <c r="H23" i="24"/>
  <c r="H736" i="24"/>
  <c r="H740" i="24"/>
  <c r="H883" i="24"/>
  <c r="H1218" i="24"/>
  <c r="H1100" i="24"/>
  <c r="H682" i="24"/>
  <c r="H46" i="24"/>
  <c r="H1322" i="24"/>
  <c r="H720" i="24"/>
  <c r="H1083" i="24"/>
  <c r="H1350" i="24"/>
  <c r="H1074" i="24"/>
  <c r="H1161" i="24"/>
  <c r="H288" i="24"/>
  <c r="H581" i="24"/>
  <c r="H845" i="24"/>
  <c r="H1155" i="24"/>
  <c r="H571" i="24"/>
  <c r="H747" i="24"/>
  <c r="H884" i="24"/>
  <c r="H885" i="24"/>
  <c r="H886" i="24"/>
  <c r="H1219" i="24"/>
  <c r="H1220" i="24"/>
  <c r="H1221" i="24"/>
  <c r="H742" i="24"/>
  <c r="H13" i="24"/>
  <c r="H887" i="24"/>
  <c r="H888" i="24"/>
  <c r="H1367" i="24"/>
  <c r="H1075" i="24"/>
  <c r="H1076" i="24"/>
  <c r="H1162" i="24"/>
  <c r="H1222" i="24"/>
  <c r="H620" i="24"/>
  <c r="H47" i="24"/>
  <c r="H51" i="24"/>
  <c r="H386" i="24"/>
  <c r="H387" i="24"/>
  <c r="H483" i="24"/>
  <c r="H486" i="24"/>
  <c r="H497" i="24"/>
  <c r="H504" i="24"/>
  <c r="H518" i="24"/>
  <c r="H545" i="24"/>
  <c r="H546" i="24"/>
  <c r="H890" i="24"/>
  <c r="H1223" i="24"/>
  <c r="H1369" i="24"/>
  <c r="H1211" i="24"/>
  <c r="H1224" i="24"/>
  <c r="H1338" i="24"/>
  <c r="H1208" i="24"/>
  <c r="H1077" i="24"/>
  <c r="H1088" i="24"/>
  <c r="H934" i="24"/>
  <c r="H1089" i="24"/>
  <c r="H931" i="24"/>
  <c r="H1090" i="24"/>
  <c r="H1163" i="24"/>
  <c r="H306" i="24"/>
  <c r="H588" i="24"/>
  <c r="H1091" i="24"/>
  <c r="H846" i="24"/>
  <c r="H481" i="24"/>
  <c r="H1225" i="24"/>
  <c r="H741" i="24"/>
  <c r="H1226" i="24"/>
  <c r="H388" i="24"/>
  <c r="H932" i="24"/>
  <c r="H1354" i="24"/>
  <c r="H1363" i="24"/>
  <c r="H228" i="24"/>
  <c r="H891" i="24"/>
  <c r="H892" i="24"/>
  <c r="H893" i="24"/>
  <c r="H894" i="24"/>
  <c r="H895" i="24"/>
  <c r="H1227" i="24"/>
  <c r="H1228" i="24"/>
  <c r="H1215" i="24"/>
  <c r="H343" i="24"/>
  <c r="H110" i="24"/>
  <c r="H933" i="24"/>
  <c r="H37" i="24"/>
  <c r="H437" i="24"/>
  <c r="H332" i="24"/>
  <c r="H1157" i="24"/>
  <c r="H1092" i="24"/>
  <c r="H1093" i="24"/>
  <c r="H1143" i="24"/>
  <c r="H935" i="24"/>
  <c r="H1164" i="24"/>
  <c r="H1165" i="24"/>
  <c r="H1355" i="24"/>
  <c r="H1323" i="24"/>
  <c r="H659" i="24"/>
  <c r="H896" i="24"/>
  <c r="H1229" i="24"/>
  <c r="H1230" i="24"/>
  <c r="H612" i="24"/>
  <c r="H1351" i="24"/>
  <c r="H38" i="24"/>
  <c r="H1166" i="24"/>
  <c r="H1343" i="24"/>
  <c r="H577" i="24"/>
  <c r="H1209" i="24"/>
  <c r="H897" i="24"/>
  <c r="H898" i="24"/>
  <c r="H1231" i="24"/>
  <c r="H1232" i="24"/>
  <c r="H939" i="24"/>
  <c r="H24" i="24"/>
  <c r="H112" i="24"/>
  <c r="H101" i="24"/>
  <c r="H1158" i="24"/>
  <c r="H1144" i="24"/>
  <c r="H371" i="24"/>
  <c r="H899" i="24"/>
  <c r="H1233" i="24"/>
  <c r="H1234" i="24"/>
  <c r="H1235" i="24"/>
  <c r="H1236" i="24"/>
  <c r="H1237" i="24"/>
  <c r="H1238" i="24"/>
  <c r="H340" i="24"/>
  <c r="H1094" i="24"/>
  <c r="H1167" i="24"/>
  <c r="H1239" i="24"/>
  <c r="H1145" i="24"/>
  <c r="H726" i="24"/>
  <c r="H389" i="24"/>
  <c r="H900" i="24"/>
  <c r="H901" i="24"/>
  <c r="H1240" i="24"/>
  <c r="H1241" i="24"/>
  <c r="H1242" i="24"/>
  <c r="H204" i="24"/>
  <c r="H359" i="24"/>
  <c r="H1349" i="24"/>
  <c r="H1315" i="24"/>
  <c r="H1316" i="24"/>
  <c r="H325" i="24"/>
  <c r="H168" i="24"/>
  <c r="H410" i="24"/>
  <c r="H477" i="24"/>
  <c r="H285" i="24"/>
  <c r="H111" i="24"/>
  <c r="H399" i="24"/>
  <c r="H121" i="24"/>
  <c r="H453" i="24"/>
  <c r="H427" i="24"/>
  <c r="H145" i="24"/>
  <c r="H172" i="24"/>
  <c r="H188" i="24"/>
  <c r="H184" i="24"/>
  <c r="H347" i="24"/>
  <c r="H25" i="24"/>
  <c r="H372" i="24"/>
  <c r="H1146" i="24"/>
  <c r="H1082" i="24"/>
  <c r="H940" i="24"/>
  <c r="H95" i="24"/>
  <c r="H941" i="24"/>
  <c r="H1095" i="24"/>
  <c r="H108" i="24"/>
  <c r="H1243" i="24"/>
  <c r="H942" i="24"/>
  <c r="H607" i="24"/>
  <c r="H880" i="24"/>
  <c r="H936" i="24"/>
  <c r="H847" i="24"/>
  <c r="H712" i="24"/>
  <c r="H1244" i="24"/>
  <c r="H35" i="24"/>
  <c r="H534" i="24"/>
  <c r="H324" i="24"/>
  <c r="H903" i="24"/>
  <c r="H1245" i="24"/>
  <c r="H7" i="24"/>
  <c r="H686" i="24"/>
  <c r="H687" i="24"/>
  <c r="H1246" i="24"/>
  <c r="H1247" i="24"/>
  <c r="H1347" i="24"/>
  <c r="H1346" i="24"/>
  <c r="H1147" i="24"/>
  <c r="H1148" i="24"/>
  <c r="H1168" i="24"/>
  <c r="H944" i="24"/>
  <c r="H848" i="24"/>
  <c r="H302" i="24"/>
  <c r="H122" i="24"/>
  <c r="H454" i="24"/>
  <c r="H173" i="24"/>
  <c r="H411" i="24"/>
  <c r="H552" i="24"/>
  <c r="H513" i="24"/>
  <c r="H525" i="24"/>
  <c r="H904" i="24"/>
  <c r="H1248" i="24"/>
  <c r="H849" i="24"/>
  <c r="H622" i="24"/>
  <c r="H1348" i="24"/>
  <c r="H1321" i="24"/>
  <c r="H90" i="24"/>
  <c r="H945" i="24"/>
  <c r="H946" i="24"/>
  <c r="H937" i="24"/>
  <c r="H938" i="24"/>
  <c r="H1096" i="24"/>
  <c r="H1249" i="24"/>
  <c r="H1097" i="24"/>
  <c r="H943" i="24"/>
  <c r="H611" i="24"/>
  <c r="H1250" i="24"/>
  <c r="H850" i="24"/>
  <c r="H489" i="24"/>
  <c r="H1251" i="24"/>
  <c r="H1324" i="24"/>
  <c r="H1356" i="24"/>
  <c r="H1357" i="24"/>
  <c r="H338" i="24"/>
  <c r="H526" i="24"/>
  <c r="H529" i="24"/>
  <c r="H539" i="24"/>
  <c r="H675" i="24"/>
  <c r="H1252" i="24"/>
  <c r="H1253" i="24"/>
  <c r="H851" i="24"/>
  <c r="H1365" i="24"/>
  <c r="H1254" i="24"/>
  <c r="H1212" i="24"/>
  <c r="H326" i="24"/>
  <c r="H647" i="24"/>
  <c r="H10" i="24"/>
  <c r="H905" i="24"/>
  <c r="H947" i="24"/>
  <c r="H1098" i="24"/>
  <c r="H1149" i="24"/>
  <c r="H951" i="24"/>
  <c r="H1169" i="24"/>
  <c r="H1170" i="24"/>
  <c r="H1171" i="24"/>
  <c r="H952" i="24"/>
  <c r="H336" i="24"/>
  <c r="H906" i="24"/>
  <c r="H334" i="24"/>
  <c r="H327" i="24"/>
  <c r="H360" i="24"/>
  <c r="H553" i="24"/>
  <c r="H478" i="24"/>
  <c r="H123" i="24"/>
  <c r="H676" i="24"/>
  <c r="H428" i="24"/>
  <c r="H146" i="24"/>
  <c r="H174" i="24"/>
  <c r="H449" i="24"/>
  <c r="H205" i="24"/>
  <c r="H206" i="24"/>
  <c r="H348" i="24"/>
  <c r="H222" i="24"/>
  <c r="H26" i="24"/>
  <c r="H337" i="24"/>
  <c r="H948" i="24"/>
  <c r="H1361" i="24"/>
  <c r="H949" i="24"/>
  <c r="H950" i="24"/>
  <c r="H1099" i="24"/>
  <c r="H670" i="24"/>
  <c r="H956" i="24"/>
  <c r="H635" i="24"/>
  <c r="H636" i="24"/>
  <c r="H637" i="24"/>
  <c r="H638" i="24"/>
  <c r="H22" i="24"/>
  <c r="H715" i="24"/>
  <c r="H727" i="24"/>
  <c r="H505" i="24"/>
  <c r="H515" i="24"/>
  <c r="H907" i="24"/>
  <c r="H1342" i="24"/>
  <c r="H929" i="24"/>
  <c r="H412" i="24"/>
  <c r="H307" i="24"/>
  <c r="H654" i="24"/>
  <c r="H124" i="24"/>
  <c r="H455" i="24"/>
  <c r="H429" i="24"/>
  <c r="H175" i="24"/>
  <c r="H207" i="24"/>
  <c r="H953" i="24"/>
  <c r="H954" i="24"/>
  <c r="H1101" i="24"/>
  <c r="H1102" i="24"/>
  <c r="H656" i="24"/>
  <c r="H561" i="24"/>
  <c r="H1255" i="24"/>
  <c r="H1256" i="24"/>
  <c r="H1257" i="24"/>
  <c r="H229" i="24"/>
  <c r="H230" i="24"/>
  <c r="H390" i="24"/>
  <c r="H391" i="24"/>
  <c r="H494" i="24"/>
  <c r="H908" i="24"/>
  <c r="H909" i="24"/>
  <c r="H1258" i="24"/>
  <c r="H1259" i="24"/>
  <c r="H688" i="24"/>
  <c r="H842" i="24"/>
  <c r="H910" i="24"/>
  <c r="H159" i="24"/>
  <c r="H684" i="24"/>
  <c r="H706" i="24"/>
  <c r="H394" i="24"/>
  <c r="H320" i="24"/>
  <c r="H368" i="24"/>
  <c r="H223" i="24"/>
  <c r="H1330" i="24"/>
  <c r="H373" i="24"/>
  <c r="H1073" i="24"/>
  <c r="H658" i="24"/>
  <c r="H955" i="24"/>
  <c r="H1103" i="24"/>
  <c r="H671" i="24"/>
  <c r="H617" i="24"/>
  <c r="H1362" i="24"/>
  <c r="H652" i="24"/>
  <c r="H645" i="24"/>
  <c r="H616" i="24"/>
  <c r="H911" i="24"/>
  <c r="H1260" i="24"/>
  <c r="H872" i="24"/>
  <c r="H598" i="24"/>
  <c r="H63" i="24"/>
  <c r="H1217" i="24"/>
  <c r="H91" i="24"/>
  <c r="H361" i="24"/>
  <c r="H125" i="24"/>
  <c r="H147" i="24"/>
  <c r="H176" i="24"/>
  <c r="H1153" i="24"/>
  <c r="H1327" i="24"/>
  <c r="H1172" i="24"/>
  <c r="H1173" i="24"/>
  <c r="H1174" i="24"/>
  <c r="H852" i="24"/>
  <c r="H586" i="24"/>
  <c r="H1261" i="24"/>
  <c r="H744" i="24"/>
  <c r="H737" i="24"/>
  <c r="H231" i="24"/>
  <c r="H1262" i="24"/>
  <c r="H64" i="24"/>
  <c r="H1263" i="24"/>
  <c r="H92" i="24"/>
  <c r="H750" i="24"/>
  <c r="H711" i="24"/>
  <c r="H208" i="24"/>
  <c r="H209" i="24"/>
  <c r="H349" i="24"/>
  <c r="H350" i="24"/>
  <c r="H1104" i="24"/>
  <c r="H1105" i="24"/>
  <c r="H1150" i="24"/>
  <c r="H1106" i="24"/>
  <c r="H17" i="24"/>
  <c r="H1107" i="24"/>
  <c r="H1175" i="24"/>
  <c r="H853" i="24"/>
  <c r="H569" i="24"/>
  <c r="H482" i="24"/>
  <c r="H303" i="24"/>
  <c r="H299" i="24"/>
  <c r="H1264" i="24"/>
  <c r="H1265" i="24"/>
  <c r="H1266" i="24"/>
  <c r="H232" i="24"/>
  <c r="H233" i="24"/>
  <c r="H234" i="24"/>
  <c r="H341" i="24"/>
  <c r="H48" i="24"/>
  <c r="H52" i="24"/>
  <c r="H392" i="24"/>
  <c r="H498" i="24"/>
  <c r="H499" i="24"/>
  <c r="H519" i="24"/>
  <c r="H540" i="24"/>
  <c r="H912" i="24"/>
  <c r="H1267" i="24"/>
  <c r="H1268" i="24"/>
  <c r="H1269" i="24"/>
  <c r="H677" i="24"/>
  <c r="H15" i="24"/>
  <c r="H1270" i="24"/>
  <c r="H339" i="24"/>
  <c r="H335" i="24"/>
  <c r="H8" i="24"/>
  <c r="H913" i="24"/>
  <c r="H914" i="24"/>
  <c r="H599" i="24"/>
  <c r="H618" i="24"/>
  <c r="H1210" i="24"/>
  <c r="H1108" i="24"/>
  <c r="H1109" i="24"/>
  <c r="H1110" i="24"/>
  <c r="H1111" i="24"/>
  <c r="H1112" i="24"/>
  <c r="H1113" i="24"/>
  <c r="H1151" i="24"/>
  <c r="H672" i="24"/>
  <c r="H1114" i="24"/>
  <c r="H1115" i="24"/>
  <c r="H1116" i="24"/>
  <c r="H1117" i="24"/>
  <c r="H1176" i="24"/>
  <c r="H383" i="24"/>
  <c r="H723" i="24"/>
  <c r="H1271" i="24"/>
  <c r="H393" i="24"/>
  <c r="H691" i="24"/>
  <c r="H694" i="24"/>
  <c r="H698" i="24"/>
  <c r="H696" i="24"/>
  <c r="H619" i="24"/>
  <c r="H413" i="24"/>
  <c r="H308" i="24"/>
  <c r="H115" i="24"/>
  <c r="H456" i="24"/>
  <c r="H430" i="24"/>
  <c r="H431" i="24"/>
  <c r="H432" i="24"/>
  <c r="H450" i="24"/>
  <c r="H185" i="24"/>
  <c r="H351" i="24"/>
  <c r="H224" i="24"/>
  <c r="H27" i="24"/>
  <c r="H28" i="24"/>
  <c r="H374" i="24"/>
  <c r="H279" i="24"/>
  <c r="H1272" i="24"/>
  <c r="H854" i="24"/>
  <c r="H855" i="24"/>
  <c r="H572" i="24"/>
  <c r="H570" i="24"/>
  <c r="H661" i="24"/>
  <c r="H915" i="24"/>
  <c r="H713" i="24"/>
  <c r="H714" i="24"/>
  <c r="H716" i="24"/>
  <c r="H728" i="24"/>
  <c r="H730" i="24"/>
  <c r="H731" i="24"/>
  <c r="H732" i="24"/>
  <c r="H733" i="24"/>
  <c r="H734" i="24"/>
  <c r="H735" i="24"/>
  <c r="H500" i="24"/>
  <c r="H528" i="24"/>
  <c r="H531" i="24"/>
  <c r="H103" i="24"/>
  <c r="H1273" i="24"/>
  <c r="H1274" i="24"/>
  <c r="H1275" i="24"/>
  <c r="H1276" i="24"/>
  <c r="H705" i="24"/>
  <c r="H65" i="24"/>
  <c r="H1277" i="24"/>
  <c r="H916" i="24"/>
  <c r="H554" i="24"/>
  <c r="H66" i="24"/>
  <c r="H681" i="24"/>
  <c r="H16" i="24"/>
  <c r="H414" i="24"/>
  <c r="H321" i="24"/>
  <c r="H309" i="24"/>
  <c r="H310" i="24"/>
  <c r="H311" i="24"/>
  <c r="H312" i="24"/>
  <c r="H116" i="24"/>
  <c r="H400" i="24"/>
  <c r="H401" i="24"/>
  <c r="H126" i="24"/>
  <c r="H127" i="24"/>
  <c r="H128" i="24"/>
  <c r="H475" i="24"/>
  <c r="H457" i="24"/>
  <c r="H433" i="24"/>
  <c r="H148" i="24"/>
  <c r="H149" i="24"/>
  <c r="H177" i="24"/>
  <c r="H189" i="24"/>
  <c r="H210" i="24"/>
  <c r="H352" i="24"/>
  <c r="H29" i="24"/>
  <c r="H375" i="24"/>
  <c r="H1118" i="24"/>
  <c r="H957" i="24"/>
  <c r="H1119" i="24"/>
  <c r="H1120" i="24"/>
  <c r="H1121" i="24"/>
  <c r="H1122" i="24"/>
  <c r="H1123" i="24"/>
  <c r="H662" i="24"/>
  <c r="H664" i="24"/>
  <c r="H623" i="24"/>
  <c r="H613" i="24"/>
  <c r="H881" i="24"/>
  <c r="H1352" i="24"/>
  <c r="H958" i="24"/>
  <c r="H1177" i="24"/>
  <c r="H1178" i="24"/>
  <c r="H964" i="24"/>
  <c r="H76" i="24"/>
  <c r="H501" i="24"/>
  <c r="H1278" i="24"/>
  <c r="H1279" i="24"/>
  <c r="H965" i="24"/>
  <c r="H117" i="24"/>
  <c r="H129" i="24"/>
  <c r="H458" i="24"/>
  <c r="H459" i="24"/>
  <c r="H190" i="24"/>
  <c r="H191" i="24"/>
  <c r="H211" i="24"/>
  <c r="H225" i="24"/>
  <c r="H1317" i="24"/>
  <c r="H1124" i="24"/>
  <c r="H1125" i="24"/>
  <c r="H1126" i="24"/>
  <c r="H1127" i="24"/>
  <c r="H959" i="24"/>
  <c r="H650" i="24"/>
  <c r="H614" i="24"/>
  <c r="H634" i="24"/>
  <c r="H1280" i="24"/>
  <c r="H856" i="24"/>
  <c r="H857" i="24"/>
  <c r="H858" i="24"/>
  <c r="H562" i="24"/>
  <c r="H286" i="24"/>
  <c r="H1281" i="24"/>
  <c r="H917" i="24"/>
  <c r="H1213" i="24"/>
  <c r="H1282" i="24"/>
  <c r="H1283" i="24"/>
  <c r="H96" i="24"/>
  <c r="H563" i="24"/>
  <c r="H93" i="24"/>
  <c r="H1331" i="24"/>
  <c r="H555" i="24"/>
  <c r="H556" i="24"/>
  <c r="H557" i="24"/>
  <c r="H460" i="24"/>
  <c r="H178" i="24"/>
  <c r="H1086" i="24"/>
  <c r="H674" i="24"/>
  <c r="H960" i="24"/>
  <c r="H1128" i="24"/>
  <c r="H1129" i="24"/>
  <c r="H961" i="24"/>
  <c r="H1179" i="24"/>
  <c r="H1180" i="24"/>
  <c r="H582" i="24"/>
  <c r="H968" i="24"/>
  <c r="H882" i="24"/>
  <c r="H1284" i="24"/>
  <c r="H287" i="24"/>
  <c r="H235" i="24"/>
  <c r="H1216" i="24"/>
  <c r="H502" i="24"/>
  <c r="H532" i="24"/>
  <c r="H918" i="24"/>
  <c r="H1285" i="24"/>
  <c r="H651" i="24"/>
  <c r="H1286" i="24"/>
  <c r="H1332" i="24"/>
  <c r="H1214" i="24"/>
  <c r="H415" i="24"/>
  <c r="H461" i="24"/>
  <c r="H150" i="24"/>
  <c r="H972" i="24"/>
  <c r="H962" i="24"/>
  <c r="H963" i="24"/>
  <c r="H1152" i="24"/>
  <c r="H966" i="24"/>
  <c r="H1181" i="24"/>
  <c r="H1287" i="24"/>
  <c r="H859" i="24"/>
  <c r="H1288" i="24"/>
  <c r="H236" i="24"/>
  <c r="H508" i="24"/>
  <c r="H1289" i="24"/>
  <c r="H1290" i="24"/>
  <c r="H88" i="24"/>
  <c r="H416" i="24"/>
  <c r="H130" i="24"/>
  <c r="H151" i="24"/>
  <c r="H192" i="24"/>
  <c r="H30" i="24"/>
  <c r="H977" i="24"/>
  <c r="H1130" i="24"/>
  <c r="H967" i="24"/>
  <c r="H969" i="24"/>
  <c r="H1087" i="24"/>
  <c r="H970" i="24"/>
  <c r="H1291" i="24"/>
  <c r="H860" i="24"/>
  <c r="H1156" i="24"/>
  <c r="H94" i="24"/>
  <c r="H237" i="24"/>
  <c r="H238" i="24"/>
  <c r="H724" i="24"/>
  <c r="H1364" i="24"/>
  <c r="H212" i="24"/>
  <c r="H462" i="24"/>
  <c r="H463" i="24"/>
  <c r="H152" i="24"/>
  <c r="H179" i="24"/>
  <c r="H980" i="24"/>
  <c r="H213" i="24"/>
  <c r="H226" i="24"/>
  <c r="H1189" i="24"/>
  <c r="H442" i="24"/>
  <c r="H1131" i="24"/>
  <c r="H971" i="24"/>
  <c r="H973" i="24"/>
  <c r="H1132" i="24"/>
  <c r="H981" i="24"/>
  <c r="H982" i="24"/>
  <c r="H1182" i="24"/>
  <c r="H589" i="24"/>
  <c r="H639" i="24"/>
  <c r="H57" i="24"/>
  <c r="H439" i="24"/>
  <c r="H239" i="24"/>
  <c r="H492" i="24"/>
  <c r="H495" i="24"/>
  <c r="H535" i="24"/>
  <c r="H541" i="24"/>
  <c r="H689" i="24"/>
  <c r="H692" i="24"/>
  <c r="H693" i="24"/>
  <c r="H695" i="24"/>
  <c r="H702" i="24"/>
  <c r="H697" i="24"/>
  <c r="H1292" i="24"/>
  <c r="H1293" i="24"/>
  <c r="H1294" i="24"/>
  <c r="H440" i="24"/>
  <c r="H67" i="24"/>
  <c r="H1159" i="24"/>
  <c r="H679" i="24"/>
  <c r="H417" i="24"/>
  <c r="H131" i="24"/>
  <c r="H353" i="24"/>
  <c r="H608" i="24"/>
  <c r="H974" i="24"/>
  <c r="H975" i="24"/>
  <c r="H1183" i="24"/>
  <c r="H978" i="24"/>
  <c r="H1133" i="24"/>
  <c r="H861" i="24"/>
  <c r="H293" i="24"/>
  <c r="H751" i="24"/>
  <c r="H438" i="24"/>
  <c r="H240" i="24"/>
  <c r="H441" i="24"/>
  <c r="H77" i="24"/>
  <c r="H1295" i="24"/>
  <c r="H1296" i="24"/>
  <c r="H1297" i="24"/>
  <c r="H1160" i="24"/>
  <c r="H97" i="24"/>
  <c r="H1134" i="24"/>
  <c r="H979" i="24"/>
  <c r="H1085" i="24"/>
  <c r="H610" i="24"/>
  <c r="H1135" i="24"/>
  <c r="H987" i="24"/>
  <c r="H1184" i="24"/>
  <c r="H983" i="24"/>
  <c r="H1298" i="24"/>
  <c r="H578" i="24"/>
  <c r="H576" i="24"/>
  <c r="H564" i="24"/>
  <c r="H491" i="24"/>
  <c r="H485" i="24"/>
  <c r="H58" i="24"/>
  <c r="H436" i="24"/>
  <c r="H484" i="24"/>
  <c r="H506" i="24"/>
  <c r="H507" i="24"/>
  <c r="H516" i="24"/>
  <c r="H520" i="24"/>
  <c r="H536" i="24"/>
  <c r="H83" i="24"/>
  <c r="H889" i="24"/>
  <c r="H1333" i="24"/>
  <c r="H241" i="24"/>
  <c r="H640" i="24"/>
  <c r="H609" i="24"/>
  <c r="H919" i="24"/>
  <c r="H920" i="24"/>
  <c r="H1136" i="24"/>
  <c r="H1137" i="24"/>
  <c r="H989" i="24"/>
  <c r="H280" i="24"/>
  <c r="H673" i="24"/>
  <c r="H921" i="24"/>
  <c r="H984" i="24"/>
  <c r="H1299" i="24"/>
  <c r="H862" i="24"/>
  <c r="H521" i="24"/>
  <c r="H1300" i="24"/>
  <c r="H1301" i="24"/>
  <c r="H600" i="24"/>
  <c r="H976" i="24"/>
  <c r="H68" i="24"/>
  <c r="H1185" i="24"/>
  <c r="H362" i="24"/>
  <c r="H363" i="24"/>
  <c r="H169" i="24"/>
  <c r="H558" i="24"/>
  <c r="H930" i="24"/>
  <c r="H1318" i="24"/>
  <c r="H690" i="24"/>
  <c r="H418" i="24"/>
  <c r="H419" i="24"/>
  <c r="H395" i="24"/>
  <c r="H313" i="24"/>
  <c r="H402" i="24"/>
  <c r="H132" i="24"/>
  <c r="H464" i="24"/>
  <c r="H465" i="24"/>
  <c r="H434" i="24"/>
  <c r="H242" i="24"/>
  <c r="H153" i="24"/>
  <c r="H180" i="24"/>
  <c r="H181" i="24"/>
  <c r="H193" i="24"/>
  <c r="H214" i="24"/>
  <c r="H354" i="24"/>
  <c r="H1084" i="24"/>
  <c r="H31" i="24"/>
  <c r="H32" i="24"/>
  <c r="H1138" i="24"/>
  <c r="H991" i="24"/>
  <c r="H992" i="24"/>
  <c r="H1186" i="24"/>
  <c r="H985" i="24"/>
  <c r="H1187" i="24"/>
  <c r="H663" i="24"/>
  <c r="H1302" i="24"/>
  <c r="H104" i="24"/>
  <c r="H105" i="24"/>
  <c r="H996" i="24"/>
  <c r="H333" i="24"/>
  <c r="H487" i="24"/>
  <c r="H1303" i="24"/>
  <c r="H683" i="24"/>
  <c r="H84" i="24"/>
  <c r="H54" i="24"/>
  <c r="H81" i="24"/>
  <c r="H1334" i="24"/>
  <c r="H69" i="24"/>
  <c r="H922" i="24"/>
  <c r="H986" i="24"/>
  <c r="H630" i="24"/>
  <c r="H118" i="24"/>
  <c r="H403" i="24"/>
  <c r="H243" i="24"/>
  <c r="H154" i="24"/>
  <c r="H215" i="24"/>
  <c r="H1139" i="24"/>
  <c r="H355" i="24"/>
  <c r="H227" i="24"/>
  <c r="H106" i="24"/>
  <c r="H615" i="24"/>
  <c r="H988" i="24"/>
  <c r="H626" i="24"/>
  <c r="H627" i="24"/>
  <c r="H646" i="24"/>
  <c r="H990" i="24"/>
  <c r="H1154" i="24"/>
  <c r="H1304" i="24"/>
  <c r="H573" i="24"/>
  <c r="H566" i="24"/>
  <c r="H98" i="24"/>
  <c r="H923" i="24"/>
  <c r="H1305" i="24"/>
  <c r="H601" i="24"/>
  <c r="H743" i="24"/>
  <c r="H1188" i="24"/>
  <c r="H1140" i="24"/>
  <c r="H384" i="24"/>
  <c r="H300" i="24"/>
  <c r="H291" i="24"/>
  <c r="H60" i="24"/>
  <c r="H628" i="24"/>
  <c r="H629" i="24"/>
  <c r="H993" i="24"/>
  <c r="H999" i="24"/>
  <c r="H875" i="24"/>
  <c r="H876" i="24"/>
  <c r="H574" i="24"/>
  <c r="H99" i="24"/>
  <c r="H1341" i="24"/>
  <c r="H420" i="24"/>
  <c r="H133" i="24"/>
  <c r="H680" i="24"/>
  <c r="H244" i="24"/>
  <c r="H245" i="24"/>
  <c r="H994" i="24"/>
  <c r="H902" i="24"/>
  <c r="H1335" i="24"/>
  <c r="H297" i="24"/>
  <c r="H1366" i="24"/>
  <c r="H1306" i="24"/>
  <c r="H1307" i="24"/>
  <c r="H1002" i="24"/>
  <c r="H924" i="24"/>
  <c r="H1003" i="24"/>
  <c r="H246" i="24"/>
  <c r="H1004" i="24"/>
  <c r="H1005" i="24"/>
  <c r="H1072" i="24"/>
  <c r="H1372" i="24"/>
  <c r="H1319" i="24"/>
  <c r="H1006" i="24"/>
  <c r="H1345" i="24"/>
  <c r="H1358" i="24"/>
  <c r="H294" i="24"/>
  <c r="H342" i="24"/>
  <c r="H443" i="24"/>
  <c r="H995" i="24"/>
  <c r="H755" i="24"/>
  <c r="H39" i="24"/>
  <c r="H62" i="24"/>
  <c r="H703" i="24"/>
  <c r="H699" i="24"/>
  <c r="H1308" i="24"/>
  <c r="H522" i="24"/>
  <c r="H53" i="24"/>
  <c r="H488" i="24"/>
  <c r="H247" i="24"/>
  <c r="H356" i="24"/>
  <c r="H160" i="24"/>
  <c r="H404" i="24"/>
  <c r="H194" i="24"/>
  <c r="H140" i="24"/>
  <c r="H396" i="24"/>
  <c r="H1141" i="24"/>
  <c r="H216" i="24"/>
  <c r="H376" i="24"/>
  <c r="H1336" i="24"/>
  <c r="H281" i="24"/>
  <c r="H1142" i="24"/>
  <c r="H289" i="24"/>
  <c r="H296" i="24"/>
  <c r="H863" i="24"/>
  <c r="H1012" i="24"/>
  <c r="H1013" i="24"/>
  <c r="H997" i="24"/>
  <c r="H1374" i="24"/>
  <c r="H998" i="24"/>
  <c r="H579" i="24"/>
  <c r="H1009" i="24"/>
  <c r="H1353" i="24"/>
  <c r="H533" i="24"/>
  <c r="H1314" i="24"/>
  <c r="H877" i="24"/>
  <c r="H1000" i="24"/>
  <c r="H1015" i="24"/>
  <c r="H1016" i="24"/>
  <c r="H925" i="24"/>
  <c r="H722" i="24"/>
  <c r="H1017" i="24"/>
  <c r="H248" i="24"/>
  <c r="H1018" i="24"/>
  <c r="H249" i="24"/>
  <c r="H1001" i="24"/>
  <c r="H1328" i="24"/>
  <c r="H1007" i="24"/>
  <c r="H78" i="24"/>
  <c r="H559" i="24"/>
  <c r="H155" i="24"/>
  <c r="H200" i="24"/>
  <c r="H466" i="24"/>
  <c r="H1008" i="24"/>
  <c r="H298" i="24"/>
  <c r="H583" i="24"/>
  <c r="H330" i="24"/>
  <c r="H864" i="24"/>
  <c r="H109" i="24"/>
  <c r="H1309" i="24"/>
  <c r="H250" i="24"/>
  <c r="H710" i="24"/>
  <c r="H514" i="24"/>
  <c r="H560" i="24"/>
  <c r="H435" i="24"/>
  <c r="H134" i="24"/>
  <c r="H467" i="24"/>
  <c r="H421" i="24"/>
  <c r="H314" i="24"/>
  <c r="H451" i="24"/>
  <c r="H1022" i="24"/>
  <c r="H926" i="24"/>
  <c r="H1010" i="24"/>
  <c r="H1025" i="24"/>
  <c r="H86" i="24"/>
  <c r="H251" i="24"/>
  <c r="H1011" i="24"/>
  <c r="H252" i="24"/>
  <c r="H1027" i="24"/>
  <c r="H1028" i="24"/>
  <c r="H253" i="24"/>
  <c r="H1029" i="24"/>
  <c r="H865" i="24"/>
  <c r="H55" i="24"/>
  <c r="H527" i="24"/>
  <c r="H665" i="24"/>
  <c r="H1014" i="24"/>
  <c r="H1019" i="24"/>
  <c r="H1020" i="24"/>
  <c r="H927" i="24"/>
  <c r="H1021" i="24"/>
  <c r="H1023" i="24"/>
  <c r="H1024" i="24"/>
  <c r="H1032" i="24"/>
  <c r="H1026" i="24"/>
  <c r="H1033" i="24"/>
  <c r="H11" i="24"/>
  <c r="H12" i="24"/>
  <c r="H624" i="24"/>
  <c r="H1034" i="24"/>
  <c r="H538" i="24"/>
  <c r="H82" i="24"/>
  <c r="H364" i="24"/>
  <c r="H358" i="24"/>
  <c r="H1035" i="24"/>
  <c r="H1036" i="24"/>
  <c r="H1339" i="24"/>
  <c r="H1037" i="24"/>
  <c r="H254" i="24"/>
  <c r="H1344" i="24"/>
  <c r="H1038" i="24"/>
  <c r="H1039" i="24"/>
  <c r="H1030" i="24"/>
  <c r="H1040" i="24"/>
  <c r="H444" i="24"/>
  <c r="H3" i="24"/>
  <c r="H141" i="24"/>
  <c r="H1191" i="24"/>
  <c r="H1375" i="24"/>
  <c r="H1031" i="24"/>
  <c r="H142" i="24"/>
  <c r="H756" i="24"/>
  <c r="H59" i="24"/>
  <c r="H167" i="24"/>
  <c r="H163" i="24"/>
  <c r="H719" i="24"/>
  <c r="H479" i="24"/>
  <c r="H164" i="24"/>
  <c r="H549" i="24"/>
  <c r="H186" i="24"/>
  <c r="H201" i="24"/>
  <c r="H468" i="24"/>
  <c r="H469" i="24"/>
  <c r="H195" i="24"/>
  <c r="H217" i="24"/>
  <c r="H156" i="24"/>
  <c r="H1192" i="24"/>
  <c r="H1044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7" i="24"/>
  <c r="H1312" i="24"/>
  <c r="H729" i="24"/>
  <c r="H752" i="24"/>
  <c r="H1061" i="24"/>
  <c r="H707" i="24"/>
  <c r="H1041" i="24"/>
  <c r="H1042" i="24"/>
  <c r="H1043" i="24"/>
  <c r="H79" i="24"/>
  <c r="H1310" i="24"/>
  <c r="H565" i="24"/>
  <c r="H1311" i="24"/>
  <c r="H567" i="24"/>
  <c r="H1045" i="24"/>
  <c r="H866" i="24"/>
  <c r="H1046" i="24"/>
  <c r="H867" i="24"/>
  <c r="H1047" i="24"/>
  <c r="H523" i="24"/>
  <c r="H1048" i="24"/>
  <c r="H1049" i="24"/>
  <c r="H1050" i="24"/>
  <c r="H1051" i="24"/>
  <c r="H1052" i="24"/>
  <c r="H1053" i="24"/>
  <c r="H1078" i="24"/>
  <c r="H928" i="24"/>
  <c r="H113" i="24"/>
  <c r="H590" i="24"/>
  <c r="H87" i="24"/>
  <c r="H873" i="24"/>
  <c r="H874" i="24"/>
  <c r="H258" i="24"/>
  <c r="H708" i="24"/>
  <c r="H641" i="24"/>
  <c r="H633" i="24"/>
  <c r="H18" i="24"/>
  <c r="H632" i="24"/>
  <c r="H631" i="24"/>
  <c r="H666" i="24"/>
  <c r="H667" i="24"/>
  <c r="H1079" i="24"/>
  <c r="H1062" i="24"/>
  <c r="H255" i="24"/>
  <c r="H1054" i="24"/>
  <c r="H1055" i="24"/>
  <c r="H256" i="24"/>
  <c r="H1056" i="24"/>
  <c r="H1057" i="24"/>
  <c r="H1370" i="24"/>
  <c r="H89" i="24"/>
  <c r="H74" i="24"/>
  <c r="H1058" i="24"/>
  <c r="H738" i="24"/>
  <c r="H745" i="24"/>
  <c r="H1059" i="24"/>
  <c r="H1060" i="24"/>
  <c r="H292" i="24"/>
  <c r="H71" i="24"/>
  <c r="H282" i="24"/>
  <c r="H304" i="24"/>
  <c r="H328" i="24"/>
  <c r="H537" i="24"/>
  <c r="H602" i="24"/>
  <c r="H591" i="24"/>
  <c r="H301" i="24"/>
  <c r="H1313" i="24"/>
  <c r="H259" i="24"/>
  <c r="H1063" i="24"/>
  <c r="H1064" i="24"/>
  <c r="H1065" i="24"/>
  <c r="H260" i="24"/>
  <c r="H36" i="24"/>
  <c r="H1066" i="24"/>
  <c r="H1067" i="24"/>
  <c r="H1368" i="24"/>
  <c r="H1373" i="24"/>
  <c r="H1371" i="24"/>
  <c r="H1068" i="24"/>
  <c r="H1069" i="24"/>
  <c r="H1326" i="24"/>
  <c r="H9" i="24"/>
  <c r="H70" i="24"/>
  <c r="H580" i="24"/>
  <c r="H584" i="24"/>
  <c r="H1080" i="24"/>
  <c r="H72" i="24"/>
  <c r="H1070" i="24"/>
  <c r="H2" i="24"/>
  <c r="H625" i="24"/>
  <c r="H196" i="24"/>
  <c r="H422" i="24"/>
  <c r="H157" i="24"/>
  <c r="H470" i="24"/>
  <c r="H135" i="24"/>
  <c r="H377" i="24"/>
  <c r="H315" i="24"/>
  <c r="H316" i="24"/>
  <c r="H763" i="24"/>
  <c r="H509" i="24"/>
  <c r="H40" i="24"/>
  <c r="H41" i="24"/>
  <c r="H385" i="24"/>
  <c r="H764" i="24"/>
  <c r="H765" i="24"/>
  <c r="H766" i="24"/>
  <c r="H261" i="24"/>
  <c r="H767" i="24"/>
  <c r="H768" i="24"/>
  <c r="H769" i="24"/>
  <c r="H770" i="24"/>
  <c r="H771" i="24"/>
  <c r="H772" i="24"/>
  <c r="H1081" i="24"/>
  <c r="H655" i="24"/>
  <c r="H1071" i="24"/>
  <c r="H317" i="24"/>
  <c r="H471" i="24"/>
  <c r="H550" i="24"/>
  <c r="H143" i="24"/>
  <c r="H452" i="24"/>
  <c r="H868" i="24"/>
  <c r="H773" i="24"/>
  <c r="H774" i="24"/>
  <c r="H746" i="24"/>
  <c r="H718" i="24"/>
  <c r="H100" i="24"/>
  <c r="H6" i="24"/>
  <c r="H775" i="24"/>
  <c r="H776" i="24"/>
  <c r="H262" i="24"/>
  <c r="H263" i="24"/>
  <c r="H264" i="24"/>
  <c r="H704" i="24"/>
  <c r="H701" i="24"/>
  <c r="H717" i="24"/>
  <c r="H592" i="24"/>
  <c r="H14" i="24"/>
  <c r="H878" i="24"/>
  <c r="H777" i="24"/>
  <c r="H871" i="24"/>
  <c r="H445" i="24"/>
  <c r="H779" i="24"/>
  <c r="H780" i="24"/>
  <c r="H781" i="24"/>
  <c r="H1190" i="24"/>
  <c r="H344" i="24"/>
  <c r="H542" i="24"/>
  <c r="H700" i="24"/>
  <c r="H42" i="24"/>
  <c r="H544" i="24"/>
  <c r="H543" i="24"/>
  <c r="H49" i="24"/>
  <c r="H496" i="24"/>
  <c r="H547" i="24"/>
  <c r="H548" i="24"/>
  <c r="H265" i="24"/>
  <c r="H782" i="24"/>
  <c r="H1359" i="24"/>
  <c r="H511" i="24"/>
  <c r="H783" i="24"/>
  <c r="H510" i="24"/>
  <c r="H266" i="24"/>
  <c r="H267" i="24"/>
  <c r="H587" i="24"/>
  <c r="H685" i="24"/>
  <c r="H603" i="24"/>
  <c r="H593" i="24"/>
  <c r="H594" i="24"/>
  <c r="H836" i="24"/>
  <c r="H784" i="24"/>
  <c r="H785" i="24"/>
  <c r="H786" i="24"/>
  <c r="H503" i="24"/>
  <c r="H787" i="24"/>
  <c r="H758" i="24"/>
  <c r="H788" i="24"/>
  <c r="H568" i="24"/>
  <c r="H789" i="24"/>
  <c r="H790" i="24"/>
  <c r="H43" i="24"/>
  <c r="H759" i="24"/>
  <c r="C779" i="24"/>
  <c r="C773" i="24"/>
  <c r="C317" i="24"/>
  <c r="C1071" i="24"/>
  <c r="L2" i="6"/>
  <c r="K2" i="6"/>
  <c r="J2" i="6"/>
  <c r="D991" i="6" l="1"/>
  <c r="D983" i="6"/>
  <c r="D975" i="6"/>
  <c r="D967" i="6"/>
  <c r="D959" i="6"/>
  <c r="D951" i="6"/>
  <c r="D943" i="6"/>
  <c r="D935" i="6"/>
  <c r="D863" i="6"/>
  <c r="D855" i="6"/>
  <c r="D847" i="6"/>
  <c r="D751" i="6"/>
  <c r="D743" i="6"/>
  <c r="D735" i="6"/>
  <c r="D727" i="6"/>
  <c r="D711" i="6"/>
  <c r="D703" i="6"/>
  <c r="D695" i="6"/>
  <c r="D687" i="6"/>
  <c r="D679" i="6"/>
  <c r="D671" i="6"/>
  <c r="D663" i="6"/>
  <c r="D655" i="6"/>
  <c r="D647" i="6"/>
  <c r="D639" i="6"/>
  <c r="D623" i="6"/>
  <c r="D615" i="6"/>
  <c r="D607" i="6"/>
  <c r="D599" i="6"/>
  <c r="D591" i="6"/>
  <c r="D583" i="6"/>
  <c r="D575" i="6"/>
  <c r="D567" i="6"/>
  <c r="D559" i="6"/>
  <c r="D487" i="6"/>
  <c r="D471" i="6"/>
  <c r="D463" i="6"/>
  <c r="D455" i="6"/>
  <c r="D447" i="6"/>
  <c r="D439" i="6"/>
  <c r="D431" i="6"/>
  <c r="D423" i="6"/>
  <c r="D415" i="6"/>
  <c r="D407" i="6"/>
  <c r="D399" i="6"/>
  <c r="D383" i="6"/>
  <c r="D375" i="6"/>
  <c r="D367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59" i="6"/>
  <c r="D151" i="6"/>
  <c r="D143" i="6"/>
  <c r="D135" i="6"/>
  <c r="D127" i="6"/>
  <c r="D119" i="6"/>
  <c r="D111" i="6"/>
  <c r="D103" i="6"/>
  <c r="D95" i="6"/>
  <c r="D87" i="6"/>
  <c r="D79" i="6"/>
  <c r="D63" i="6"/>
  <c r="D55" i="6"/>
  <c r="D39" i="6"/>
  <c r="D31" i="6"/>
  <c r="D23" i="6"/>
  <c r="D15" i="6"/>
  <c r="D7" i="6"/>
  <c r="D174" i="6"/>
  <c r="D158" i="6"/>
  <c r="D150" i="6"/>
  <c r="D142" i="6"/>
  <c r="D134" i="6"/>
  <c r="D126" i="6"/>
  <c r="D118" i="6"/>
  <c r="D110" i="6"/>
  <c r="D102" i="6"/>
  <c r="D94" i="6"/>
  <c r="D86" i="6"/>
  <c r="D78" i="6"/>
  <c r="D70" i="6"/>
  <c r="D62" i="6"/>
  <c r="D54" i="6"/>
  <c r="D46" i="6"/>
  <c r="D38" i="6"/>
  <c r="D30" i="6"/>
  <c r="D22" i="6"/>
  <c r="A238" i="12"/>
  <c r="D836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4" i="6" l="1"/>
  <c r="D167" i="6"/>
  <c r="D511" i="6"/>
  <c r="D5" i="6"/>
  <c r="D749" i="6"/>
  <c r="D813" i="6"/>
  <c r="D1325" i="6"/>
  <c r="D718" i="6"/>
  <c r="D814" i="6"/>
  <c r="D1198" i="6"/>
  <c r="D748" i="6"/>
  <c r="D783" i="6"/>
  <c r="D1199" i="6"/>
  <c r="D1192" i="6"/>
  <c r="D72" i="6"/>
  <c r="D792" i="6"/>
  <c r="D1320" i="6"/>
  <c r="D9" i="6"/>
  <c r="D777" i="6"/>
  <c r="D841" i="6"/>
  <c r="D1419" i="6"/>
  <c r="D770" i="6"/>
  <c r="D834" i="6"/>
  <c r="D1370" i="6"/>
  <c r="D163" i="6"/>
  <c r="D811" i="6"/>
  <c r="D1203" i="6"/>
  <c r="D543" i="6"/>
  <c r="D21" i="6"/>
  <c r="D757" i="6"/>
  <c r="D821" i="6"/>
  <c r="D1373" i="6"/>
  <c r="D758" i="6"/>
  <c r="D822" i="6"/>
  <c r="D1206" i="6"/>
  <c r="D812" i="6"/>
  <c r="D791" i="6"/>
  <c r="D1207" i="6"/>
  <c r="D1368" i="6"/>
  <c r="D80" i="6"/>
  <c r="D800" i="6"/>
  <c r="D1400" i="6"/>
  <c r="D73" i="6"/>
  <c r="D785" i="6"/>
  <c r="D873" i="6"/>
  <c r="D164" i="6"/>
  <c r="D778" i="6"/>
  <c r="D874" i="6"/>
  <c r="D1402" i="6"/>
  <c r="D587" i="6"/>
  <c r="D819" i="6"/>
  <c r="D1371" i="6"/>
  <c r="D551" i="6"/>
  <c r="D56" i="6"/>
  <c r="D85" i="6"/>
  <c r="D765" i="6"/>
  <c r="D829" i="6"/>
  <c r="D1397" i="6"/>
  <c r="D766" i="6"/>
  <c r="D830" i="6"/>
  <c r="D1326" i="6"/>
  <c r="D1204" i="6"/>
  <c r="D799" i="6"/>
  <c r="D1399" i="6"/>
  <c r="D1416" i="6"/>
  <c r="D648" i="6"/>
  <c r="D816" i="6"/>
  <c r="D913" i="6"/>
  <c r="D329" i="6"/>
  <c r="D793" i="6"/>
  <c r="D881" i="6"/>
  <c r="D764" i="6"/>
  <c r="D786" i="6"/>
  <c r="D882" i="6"/>
  <c r="D1395" i="6"/>
  <c r="D763" i="6"/>
  <c r="D827" i="6"/>
  <c r="D1427" i="6"/>
  <c r="D166" i="6"/>
  <c r="D2" i="6"/>
  <c r="D165" i="6"/>
  <c r="D773" i="6"/>
  <c r="D837" i="6"/>
  <c r="D1405" i="6"/>
  <c r="D774" i="6"/>
  <c r="D838" i="6"/>
  <c r="D1398" i="6"/>
  <c r="D807" i="6"/>
  <c r="D871" i="6"/>
  <c r="D1407" i="6"/>
  <c r="D1193" i="6"/>
  <c r="D752" i="6"/>
  <c r="D824" i="6"/>
  <c r="D1409" i="6"/>
  <c r="D625" i="6"/>
  <c r="D801" i="6"/>
  <c r="D889" i="6"/>
  <c r="D820" i="6"/>
  <c r="D794" i="6"/>
  <c r="D914" i="6"/>
  <c r="D796" i="6"/>
  <c r="D771" i="6"/>
  <c r="D835" i="6"/>
  <c r="D772" i="6"/>
  <c r="D71" i="6"/>
  <c r="D631" i="6"/>
  <c r="D18" i="6"/>
  <c r="D549" i="6"/>
  <c r="D781" i="6"/>
  <c r="D917" i="6"/>
  <c r="D1413" i="6"/>
  <c r="D782" i="6"/>
  <c r="D902" i="6"/>
  <c r="D1406" i="6"/>
  <c r="D815" i="6"/>
  <c r="D879" i="6"/>
  <c r="D808" i="6"/>
  <c r="D1401" i="6"/>
  <c r="D760" i="6"/>
  <c r="D840" i="6"/>
  <c r="D1411" i="6"/>
  <c r="D649" i="6"/>
  <c r="D809" i="6"/>
  <c r="D905" i="6"/>
  <c r="D1196" i="6"/>
  <c r="D802" i="6"/>
  <c r="D922" i="6"/>
  <c r="D916" i="6"/>
  <c r="D779" i="6"/>
  <c r="D843" i="6"/>
  <c r="D828" i="6"/>
  <c r="D4" i="6"/>
  <c r="D565" i="6"/>
  <c r="D789" i="6"/>
  <c r="D925" i="6"/>
  <c r="D542" i="6"/>
  <c r="D790" i="6"/>
  <c r="D910" i="6"/>
  <c r="D1414" i="6"/>
  <c r="D759" i="6"/>
  <c r="D823" i="6"/>
  <c r="D887" i="6"/>
  <c r="D832" i="6"/>
  <c r="D804" i="6"/>
  <c r="D768" i="6"/>
  <c r="D880" i="6"/>
  <c r="D788" i="6"/>
  <c r="D753" i="6"/>
  <c r="D817" i="6"/>
  <c r="D921" i="6"/>
  <c r="D74" i="6"/>
  <c r="D810" i="6"/>
  <c r="D1082" i="6"/>
  <c r="D1420" i="6"/>
  <c r="D787" i="6"/>
  <c r="D915" i="6"/>
  <c r="D100" i="6"/>
  <c r="D479" i="6"/>
  <c r="D20" i="6"/>
  <c r="D621" i="6"/>
  <c r="D797" i="6"/>
  <c r="D1197" i="6"/>
  <c r="D550" i="6"/>
  <c r="D798" i="6"/>
  <c r="D926" i="6"/>
  <c r="D1410" i="6"/>
  <c r="D767" i="6"/>
  <c r="D831" i="6"/>
  <c r="D919" i="6"/>
  <c r="D888" i="6"/>
  <c r="D924" i="6"/>
  <c r="D776" i="6"/>
  <c r="D928" i="6"/>
  <c r="D844" i="6"/>
  <c r="D761" i="6"/>
  <c r="D825" i="6"/>
  <c r="D1201" i="6"/>
  <c r="D754" i="6"/>
  <c r="D818" i="6"/>
  <c r="D1194" i="6"/>
  <c r="D19" i="6"/>
  <c r="D795" i="6"/>
  <c r="D1083" i="6"/>
  <c r="D780" i="6"/>
  <c r="D6" i="6"/>
  <c r="D719" i="6"/>
  <c r="D36" i="6"/>
  <c r="D717" i="6"/>
  <c r="D805" i="6"/>
  <c r="D1205" i="6"/>
  <c r="D678" i="6"/>
  <c r="D806" i="6"/>
  <c r="D1190" i="6"/>
  <c r="D580" i="6"/>
  <c r="D775" i="6"/>
  <c r="D839" i="6"/>
  <c r="D927" i="6"/>
  <c r="D920" i="6"/>
  <c r="D1404" i="6"/>
  <c r="D784" i="6"/>
  <c r="D1200" i="6"/>
  <c r="D1084" i="6"/>
  <c r="D769" i="6"/>
  <c r="D833" i="6"/>
  <c r="D1417" i="6"/>
  <c r="D762" i="6"/>
  <c r="D826" i="6"/>
  <c r="D1202" i="6"/>
  <c r="D75" i="6"/>
  <c r="D803" i="6"/>
  <c r="D1195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<sst xmlns="http://schemas.openxmlformats.org/spreadsheetml/2006/main" count="48227" uniqueCount="15388">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</sst>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Tabelle2!$B$5:$B$550</c:f>
              <c:numCache>
                <c:formatCode>General</c:formatCode>
                <c:ptCount val="478"/>
                <c:pt idx="0">
                  <c:v>10</c:v>
                </c:pt>
                <c:pt idx="1">
                  <c:v>15</c:v>
                </c:pt>
                <c:pt idx="2">
                  <c:v>70</c:v>
                </c:pt>
                <c:pt idx="3">
                  <c:v>1</c:v>
                </c:pt>
                <c:pt idx="4">
                  <c:v>432</c:v>
                </c:pt>
                <c:pt idx="5">
                  <c:v>50</c:v>
                </c:pt>
                <c:pt idx="6">
                  <c:v>8</c:v>
                </c:pt>
                <c:pt idx="7">
                  <c:v>22</c:v>
                </c:pt>
                <c:pt idx="8">
                  <c:v>6</c:v>
                </c:pt>
                <c:pt idx="9">
                  <c:v>5</c:v>
                </c:pt>
                <c:pt idx="10">
                  <c:v>150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12</c:v>
                </c:pt>
                <c:pt idx="16">
                  <c:v>13</c:v>
                </c:pt>
                <c:pt idx="17">
                  <c:v>28</c:v>
                </c:pt>
                <c:pt idx="18">
                  <c:v>322</c:v>
                </c:pt>
                <c:pt idx="19">
                  <c:v>80</c:v>
                </c:pt>
                <c:pt idx="20">
                  <c:v>20</c:v>
                </c:pt>
                <c:pt idx="21">
                  <c:v>6</c:v>
                </c:pt>
                <c:pt idx="22">
                  <c:v>1831</c:v>
                </c:pt>
                <c:pt idx="23">
                  <c:v>1401</c:v>
                </c:pt>
                <c:pt idx="24">
                  <c:v>10</c:v>
                </c:pt>
                <c:pt idx="25">
                  <c:v>21</c:v>
                </c:pt>
                <c:pt idx="26">
                  <c:v>616</c:v>
                </c:pt>
                <c:pt idx="27">
                  <c:v>18</c:v>
                </c:pt>
                <c:pt idx="28">
                  <c:v>54</c:v>
                </c:pt>
                <c:pt idx="29">
                  <c:v>45</c:v>
                </c:pt>
                <c:pt idx="30">
                  <c:v>22</c:v>
                </c:pt>
                <c:pt idx="31">
                  <c:v>35.5</c:v>
                </c:pt>
                <c:pt idx="32">
                  <c:v>98</c:v>
                </c:pt>
                <c:pt idx="33">
                  <c:v>20</c:v>
                </c:pt>
                <c:pt idx="34">
                  <c:v>174.8</c:v>
                </c:pt>
                <c:pt idx="35">
                  <c:v>20</c:v>
                </c:pt>
                <c:pt idx="36">
                  <c:v>10</c:v>
                </c:pt>
                <c:pt idx="37">
                  <c:v>10</c:v>
                </c:pt>
                <c:pt idx="38">
                  <c:v>60</c:v>
                </c:pt>
                <c:pt idx="39">
                  <c:v>30</c:v>
                </c:pt>
                <c:pt idx="40">
                  <c:v>80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30</c:v>
                </c:pt>
                <c:pt idx="45">
                  <c:v>168.29999999999998</c:v>
                </c:pt>
                <c:pt idx="46">
                  <c:v>495.3</c:v>
                </c:pt>
                <c:pt idx="47">
                  <c:v>526.4</c:v>
                </c:pt>
                <c:pt idx="48">
                  <c:v>90</c:v>
                </c:pt>
                <c:pt idx="49">
                  <c:v>95</c:v>
                </c:pt>
                <c:pt idx="50">
                  <c:v>22.2</c:v>
                </c:pt>
                <c:pt idx="51">
                  <c:v>28.5</c:v>
                </c:pt>
                <c:pt idx="52">
                  <c:v>39</c:v>
                </c:pt>
                <c:pt idx="53">
                  <c:v>20</c:v>
                </c:pt>
                <c:pt idx="54">
                  <c:v>26</c:v>
                </c:pt>
                <c:pt idx="55">
                  <c:v>173.2</c:v>
                </c:pt>
                <c:pt idx="56">
                  <c:v>24</c:v>
                </c:pt>
                <c:pt idx="57">
                  <c:v>26.6</c:v>
                </c:pt>
                <c:pt idx="58">
                  <c:v>437.1</c:v>
                </c:pt>
                <c:pt idx="59">
                  <c:v>162.4</c:v>
                </c:pt>
                <c:pt idx="60">
                  <c:v>20</c:v>
                </c:pt>
                <c:pt idx="61">
                  <c:v>57</c:v>
                </c:pt>
                <c:pt idx="62">
                  <c:v>160</c:v>
                </c:pt>
                <c:pt idx="63">
                  <c:v>1</c:v>
                </c:pt>
                <c:pt idx="64">
                  <c:v>26</c:v>
                </c:pt>
                <c:pt idx="65">
                  <c:v>314.89999999999998</c:v>
                </c:pt>
                <c:pt idx="66">
                  <c:v>13</c:v>
                </c:pt>
                <c:pt idx="67">
                  <c:v>341.4</c:v>
                </c:pt>
                <c:pt idx="68">
                  <c:v>215</c:v>
                </c:pt>
                <c:pt idx="69">
                  <c:v>120</c:v>
                </c:pt>
                <c:pt idx="70">
                  <c:v>25</c:v>
                </c:pt>
                <c:pt idx="71">
                  <c:v>24</c:v>
                </c:pt>
                <c:pt idx="72">
                  <c:v>8</c:v>
                </c:pt>
                <c:pt idx="73">
                  <c:v>19.5</c:v>
                </c:pt>
                <c:pt idx="74">
                  <c:v>72</c:v>
                </c:pt>
                <c:pt idx="75">
                  <c:v>45</c:v>
                </c:pt>
                <c:pt idx="76">
                  <c:v>11.4</c:v>
                </c:pt>
                <c:pt idx="77">
                  <c:v>10</c:v>
                </c:pt>
                <c:pt idx="78">
                  <c:v>461</c:v>
                </c:pt>
                <c:pt idx="79">
                  <c:v>94.399999999999991</c:v>
                </c:pt>
                <c:pt idx="80">
                  <c:v>51</c:v>
                </c:pt>
                <c:pt idx="81">
                  <c:v>64</c:v>
                </c:pt>
                <c:pt idx="82">
                  <c:v>1457</c:v>
                </c:pt>
                <c:pt idx="83">
                  <c:v>1663.6</c:v>
                </c:pt>
                <c:pt idx="84">
                  <c:v>52</c:v>
                </c:pt>
                <c:pt idx="85">
                  <c:v>12</c:v>
                </c:pt>
                <c:pt idx="86">
                  <c:v>62.4</c:v>
                </c:pt>
                <c:pt idx="87">
                  <c:v>35</c:v>
                </c:pt>
                <c:pt idx="88">
                  <c:v>79</c:v>
                </c:pt>
                <c:pt idx="89">
                  <c:v>72</c:v>
                </c:pt>
                <c:pt idx="90">
                  <c:v>20</c:v>
                </c:pt>
                <c:pt idx="91">
                  <c:v>54</c:v>
                </c:pt>
                <c:pt idx="92">
                  <c:v>47</c:v>
                </c:pt>
                <c:pt idx="93">
                  <c:v>44.7</c:v>
                </c:pt>
                <c:pt idx="94">
                  <c:v>21</c:v>
                </c:pt>
                <c:pt idx="95">
                  <c:v>38</c:v>
                </c:pt>
                <c:pt idx="96">
                  <c:v>19</c:v>
                </c:pt>
                <c:pt idx="97">
                  <c:v>46</c:v>
                </c:pt>
                <c:pt idx="98">
                  <c:v>1371</c:v>
                </c:pt>
                <c:pt idx="99">
                  <c:v>16</c:v>
                </c:pt>
                <c:pt idx="100">
                  <c:v>22</c:v>
                </c:pt>
                <c:pt idx="101">
                  <c:v>80</c:v>
                </c:pt>
                <c:pt idx="102">
                  <c:v>20.5</c:v>
                </c:pt>
                <c:pt idx="103">
                  <c:v>259</c:v>
                </c:pt>
                <c:pt idx="104">
                  <c:v>200</c:v>
                </c:pt>
                <c:pt idx="105">
                  <c:v>120</c:v>
                </c:pt>
                <c:pt idx="106">
                  <c:v>115</c:v>
                </c:pt>
                <c:pt idx="107">
                  <c:v>402</c:v>
                </c:pt>
                <c:pt idx="108">
                  <c:v>46</c:v>
                </c:pt>
                <c:pt idx="109">
                  <c:v>26</c:v>
                </c:pt>
                <c:pt idx="110">
                  <c:v>287</c:v>
                </c:pt>
                <c:pt idx="111">
                  <c:v>176.5</c:v>
                </c:pt>
                <c:pt idx="112">
                  <c:v>91</c:v>
                </c:pt>
                <c:pt idx="113">
                  <c:v>270</c:v>
                </c:pt>
                <c:pt idx="114">
                  <c:v>36.200000000000003</c:v>
                </c:pt>
                <c:pt idx="115">
                  <c:v>58</c:v>
                </c:pt>
                <c:pt idx="116">
                  <c:v>183</c:v>
                </c:pt>
                <c:pt idx="117">
                  <c:v>23</c:v>
                </c:pt>
                <c:pt idx="118">
                  <c:v>306</c:v>
                </c:pt>
                <c:pt idx="119">
                  <c:v>20</c:v>
                </c:pt>
                <c:pt idx="120">
                  <c:v>24</c:v>
                </c:pt>
                <c:pt idx="121">
                  <c:v>22</c:v>
                </c:pt>
                <c:pt idx="122">
                  <c:v>84.8</c:v>
                </c:pt>
                <c:pt idx="123">
                  <c:v>641</c:v>
                </c:pt>
                <c:pt idx="124">
                  <c:v>130.5</c:v>
                </c:pt>
                <c:pt idx="125">
                  <c:v>120</c:v>
                </c:pt>
                <c:pt idx="126">
                  <c:v>15</c:v>
                </c:pt>
                <c:pt idx="127">
                  <c:v>106.2</c:v>
                </c:pt>
                <c:pt idx="128">
                  <c:v>7</c:v>
                </c:pt>
                <c:pt idx="129">
                  <c:v>100</c:v>
                </c:pt>
                <c:pt idx="130">
                  <c:v>248</c:v>
                </c:pt>
                <c:pt idx="131">
                  <c:v>25</c:v>
                </c:pt>
                <c:pt idx="132">
                  <c:v>87.2</c:v>
                </c:pt>
                <c:pt idx="133">
                  <c:v>52</c:v>
                </c:pt>
                <c:pt idx="134">
                  <c:v>44.4</c:v>
                </c:pt>
                <c:pt idx="135">
                  <c:v>52</c:v>
                </c:pt>
                <c:pt idx="136">
                  <c:v>20</c:v>
                </c:pt>
                <c:pt idx="137">
                  <c:v>33</c:v>
                </c:pt>
                <c:pt idx="138">
                  <c:v>120</c:v>
                </c:pt>
                <c:pt idx="139">
                  <c:v>121</c:v>
                </c:pt>
                <c:pt idx="140">
                  <c:v>101.5</c:v>
                </c:pt>
                <c:pt idx="141">
                  <c:v>211.2</c:v>
                </c:pt>
                <c:pt idx="142">
                  <c:v>56</c:v>
                </c:pt>
                <c:pt idx="143">
                  <c:v>622.5</c:v>
                </c:pt>
                <c:pt idx="144">
                  <c:v>135</c:v>
                </c:pt>
                <c:pt idx="145">
                  <c:v>347.4</c:v>
                </c:pt>
                <c:pt idx="146">
                  <c:v>407</c:v>
                </c:pt>
                <c:pt idx="147">
                  <c:v>22</c:v>
                </c:pt>
                <c:pt idx="148">
                  <c:v>212</c:v>
                </c:pt>
                <c:pt idx="149">
                  <c:v>7</c:v>
                </c:pt>
                <c:pt idx="150">
                  <c:v>126.8</c:v>
                </c:pt>
                <c:pt idx="151">
                  <c:v>182.6</c:v>
                </c:pt>
                <c:pt idx="152">
                  <c:v>81.5</c:v>
                </c:pt>
                <c:pt idx="153">
                  <c:v>245</c:v>
                </c:pt>
                <c:pt idx="154">
                  <c:v>863.6</c:v>
                </c:pt>
                <c:pt idx="155">
                  <c:v>123</c:v>
                </c:pt>
                <c:pt idx="156">
                  <c:v>684</c:v>
                </c:pt>
                <c:pt idx="157">
                  <c:v>1500</c:v>
                </c:pt>
                <c:pt idx="158">
                  <c:v>20</c:v>
                </c:pt>
                <c:pt idx="159">
                  <c:v>117</c:v>
                </c:pt>
                <c:pt idx="160">
                  <c:v>138</c:v>
                </c:pt>
                <c:pt idx="161">
                  <c:v>866.2</c:v>
                </c:pt>
                <c:pt idx="162">
                  <c:v>270</c:v>
                </c:pt>
                <c:pt idx="163">
                  <c:v>470.4</c:v>
                </c:pt>
                <c:pt idx="164">
                  <c:v>586</c:v>
                </c:pt>
                <c:pt idx="165">
                  <c:v>166</c:v>
                </c:pt>
                <c:pt idx="166">
                  <c:v>207.8</c:v>
                </c:pt>
                <c:pt idx="167">
                  <c:v>9293.4</c:v>
                </c:pt>
                <c:pt idx="168">
                  <c:v>54.2</c:v>
                </c:pt>
                <c:pt idx="169">
                  <c:v>340</c:v>
                </c:pt>
                <c:pt idx="170">
                  <c:v>12</c:v>
                </c:pt>
                <c:pt idx="171">
                  <c:v>314.90000000000003</c:v>
                </c:pt>
                <c:pt idx="172">
                  <c:v>610</c:v>
                </c:pt>
                <c:pt idx="173">
                  <c:v>409</c:v>
                </c:pt>
                <c:pt idx="174">
                  <c:v>56</c:v>
                </c:pt>
                <c:pt idx="175">
                  <c:v>284</c:v>
                </c:pt>
                <c:pt idx="176">
                  <c:v>87</c:v>
                </c:pt>
                <c:pt idx="177">
                  <c:v>1300</c:v>
                </c:pt>
                <c:pt idx="178">
                  <c:v>1873.5</c:v>
                </c:pt>
                <c:pt idx="179">
                  <c:v>203</c:v>
                </c:pt>
                <c:pt idx="180">
                  <c:v>1641</c:v>
                </c:pt>
                <c:pt idx="181">
                  <c:v>2075.4</c:v>
                </c:pt>
                <c:pt idx="182">
                  <c:v>102</c:v>
                </c:pt>
                <c:pt idx="183">
                  <c:v>584.5</c:v>
                </c:pt>
                <c:pt idx="184">
                  <c:v>222</c:v>
                </c:pt>
                <c:pt idx="185">
                  <c:v>566.79999999999995</c:v>
                </c:pt>
                <c:pt idx="186">
                  <c:v>4503</c:v>
                </c:pt>
                <c:pt idx="187">
                  <c:v>3</c:v>
                </c:pt>
                <c:pt idx="188">
                  <c:v>78</c:v>
                </c:pt>
                <c:pt idx="189">
                  <c:v>220</c:v>
                </c:pt>
                <c:pt idx="190">
                  <c:v>35</c:v>
                </c:pt>
                <c:pt idx="191">
                  <c:v>249</c:v>
                </c:pt>
                <c:pt idx="192">
                  <c:v>759</c:v>
                </c:pt>
                <c:pt idx="193">
                  <c:v>510</c:v>
                </c:pt>
                <c:pt idx="194">
                  <c:v>75</c:v>
                </c:pt>
                <c:pt idx="195">
                  <c:v>192</c:v>
                </c:pt>
                <c:pt idx="196">
                  <c:v>249</c:v>
                </c:pt>
                <c:pt idx="197">
                  <c:v>70</c:v>
                </c:pt>
                <c:pt idx="198">
                  <c:v>438</c:v>
                </c:pt>
                <c:pt idx="199">
                  <c:v>68</c:v>
                </c:pt>
                <c:pt idx="200">
                  <c:v>353</c:v>
                </c:pt>
                <c:pt idx="201">
                  <c:v>346</c:v>
                </c:pt>
                <c:pt idx="202">
                  <c:v>70.400000000000006</c:v>
                </c:pt>
                <c:pt idx="203">
                  <c:v>25</c:v>
                </c:pt>
                <c:pt idx="204">
                  <c:v>245.5</c:v>
                </c:pt>
                <c:pt idx="205">
                  <c:v>31</c:v>
                </c:pt>
                <c:pt idx="206">
                  <c:v>177</c:v>
                </c:pt>
                <c:pt idx="207">
                  <c:v>25.4</c:v>
                </c:pt>
                <c:pt idx="208">
                  <c:v>117</c:v>
                </c:pt>
                <c:pt idx="209">
                  <c:v>29</c:v>
                </c:pt>
                <c:pt idx="210">
                  <c:v>65</c:v>
                </c:pt>
                <c:pt idx="211">
                  <c:v>17</c:v>
                </c:pt>
                <c:pt idx="212">
                  <c:v>1089.4000000000001</c:v>
                </c:pt>
                <c:pt idx="213">
                  <c:v>24</c:v>
                </c:pt>
                <c:pt idx="214">
                  <c:v>3</c:v>
                </c:pt>
                <c:pt idx="215">
                  <c:v>67</c:v>
                </c:pt>
                <c:pt idx="216">
                  <c:v>24</c:v>
                </c:pt>
                <c:pt idx="217">
                  <c:v>130</c:v>
                </c:pt>
                <c:pt idx="218">
                  <c:v>40</c:v>
                </c:pt>
                <c:pt idx="219">
                  <c:v>28</c:v>
                </c:pt>
                <c:pt idx="220">
                  <c:v>449</c:v>
                </c:pt>
                <c:pt idx="221">
                  <c:v>350</c:v>
                </c:pt>
                <c:pt idx="222">
                  <c:v>297</c:v>
                </c:pt>
                <c:pt idx="223">
                  <c:v>27</c:v>
                </c:pt>
                <c:pt idx="224">
                  <c:v>71</c:v>
                </c:pt>
                <c:pt idx="225">
                  <c:v>33</c:v>
                </c:pt>
                <c:pt idx="226">
                  <c:v>45</c:v>
                </c:pt>
                <c:pt idx="227">
                  <c:v>206</c:v>
                </c:pt>
                <c:pt idx="228">
                  <c:v>504</c:v>
                </c:pt>
                <c:pt idx="229">
                  <c:v>72</c:v>
                </c:pt>
                <c:pt idx="230">
                  <c:v>147</c:v>
                </c:pt>
                <c:pt idx="231">
                  <c:v>254</c:v>
                </c:pt>
                <c:pt idx="232">
                  <c:v>804</c:v>
                </c:pt>
                <c:pt idx="233">
                  <c:v>26</c:v>
                </c:pt>
                <c:pt idx="234">
                  <c:v>1001</c:v>
                </c:pt>
                <c:pt idx="235">
                  <c:v>99</c:v>
                </c:pt>
                <c:pt idx="236">
                  <c:v>258</c:v>
                </c:pt>
                <c:pt idx="237">
                  <c:v>132</c:v>
                </c:pt>
                <c:pt idx="238">
                  <c:v>183</c:v>
                </c:pt>
                <c:pt idx="239">
                  <c:v>176</c:v>
                </c:pt>
                <c:pt idx="240">
                  <c:v>7</c:v>
                </c:pt>
                <c:pt idx="241">
                  <c:v>210</c:v>
                </c:pt>
                <c:pt idx="242">
                  <c:v>146</c:v>
                </c:pt>
                <c:pt idx="243">
                  <c:v>890</c:v>
                </c:pt>
                <c:pt idx="244">
                  <c:v>358</c:v>
                </c:pt>
                <c:pt idx="245">
                  <c:v>134</c:v>
                </c:pt>
                <c:pt idx="246">
                  <c:v>8</c:v>
                </c:pt>
                <c:pt idx="247">
                  <c:v>73</c:v>
                </c:pt>
                <c:pt idx="248">
                  <c:v>13.5</c:v>
                </c:pt>
                <c:pt idx="249">
                  <c:v>136</c:v>
                </c:pt>
                <c:pt idx="250">
                  <c:v>150</c:v>
                </c:pt>
                <c:pt idx="251">
                  <c:v>441</c:v>
                </c:pt>
                <c:pt idx="252">
                  <c:v>710</c:v>
                </c:pt>
                <c:pt idx="253">
                  <c:v>99</c:v>
                </c:pt>
                <c:pt idx="254">
                  <c:v>21</c:v>
                </c:pt>
                <c:pt idx="255">
                  <c:v>251.8</c:v>
                </c:pt>
                <c:pt idx="256">
                  <c:v>2320.6</c:v>
                </c:pt>
                <c:pt idx="257">
                  <c:v>4.2</c:v>
                </c:pt>
                <c:pt idx="258">
                  <c:v>20</c:v>
                </c:pt>
                <c:pt idx="259">
                  <c:v>345.5</c:v>
                </c:pt>
                <c:pt idx="260">
                  <c:v>83</c:v>
                </c:pt>
                <c:pt idx="261">
                  <c:v>147</c:v>
                </c:pt>
                <c:pt idx="262">
                  <c:v>8</c:v>
                </c:pt>
                <c:pt idx="263">
                  <c:v>8.1999999999999993</c:v>
                </c:pt>
                <c:pt idx="264">
                  <c:v>60</c:v>
                </c:pt>
                <c:pt idx="265">
                  <c:v>56</c:v>
                </c:pt>
                <c:pt idx="266">
                  <c:v>312</c:v>
                </c:pt>
                <c:pt idx="267">
                  <c:v>100</c:v>
                </c:pt>
                <c:pt idx="268">
                  <c:v>20.2</c:v>
                </c:pt>
                <c:pt idx="269">
                  <c:v>162</c:v>
                </c:pt>
                <c:pt idx="270">
                  <c:v>75</c:v>
                </c:pt>
                <c:pt idx="271">
                  <c:v>85</c:v>
                </c:pt>
                <c:pt idx="272">
                  <c:v>285</c:v>
                </c:pt>
                <c:pt idx="273">
                  <c:v>1567.4</c:v>
                </c:pt>
                <c:pt idx="274">
                  <c:v>15</c:v>
                </c:pt>
                <c:pt idx="275">
                  <c:v>1756.3000000000004</c:v>
                </c:pt>
                <c:pt idx="276">
                  <c:v>30</c:v>
                </c:pt>
                <c:pt idx="277">
                  <c:v>241</c:v>
                </c:pt>
                <c:pt idx="278">
                  <c:v>118</c:v>
                </c:pt>
                <c:pt idx="279">
                  <c:v>15</c:v>
                </c:pt>
                <c:pt idx="280">
                  <c:v>10</c:v>
                </c:pt>
                <c:pt idx="281">
                  <c:v>651.6</c:v>
                </c:pt>
                <c:pt idx="282">
                  <c:v>6598.5</c:v>
                </c:pt>
                <c:pt idx="283">
                  <c:v>6114.9000000000005</c:v>
                </c:pt>
                <c:pt idx="284">
                  <c:v>62</c:v>
                </c:pt>
                <c:pt idx="285">
                  <c:v>15</c:v>
                </c:pt>
                <c:pt idx="286">
                  <c:v>20.2</c:v>
                </c:pt>
                <c:pt idx="287">
                  <c:v>79.099999999999994</c:v>
                </c:pt>
                <c:pt idx="288">
                  <c:v>30</c:v>
                </c:pt>
                <c:pt idx="289">
                  <c:v>394</c:v>
                </c:pt>
                <c:pt idx="290">
                  <c:v>40</c:v>
                </c:pt>
                <c:pt idx="291">
                  <c:v>20</c:v>
                </c:pt>
                <c:pt idx="292">
                  <c:v>2.6</c:v>
                </c:pt>
                <c:pt idx="293">
                  <c:v>29</c:v>
                </c:pt>
                <c:pt idx="294">
                  <c:v>64</c:v>
                </c:pt>
                <c:pt idx="295">
                  <c:v>30</c:v>
                </c:pt>
                <c:pt idx="296">
                  <c:v>498</c:v>
                </c:pt>
                <c:pt idx="297">
                  <c:v>256</c:v>
                </c:pt>
                <c:pt idx="298">
                  <c:v>51</c:v>
                </c:pt>
                <c:pt idx="299">
                  <c:v>1.2</c:v>
                </c:pt>
                <c:pt idx="300">
                  <c:v>92</c:v>
                </c:pt>
                <c:pt idx="301">
                  <c:v>115</c:v>
                </c:pt>
                <c:pt idx="302">
                  <c:v>29</c:v>
                </c:pt>
                <c:pt idx="303">
                  <c:v>4.2</c:v>
                </c:pt>
                <c:pt idx="304">
                  <c:v>50</c:v>
                </c:pt>
                <c:pt idx="305">
                  <c:v>22</c:v>
                </c:pt>
                <c:pt idx="306">
                  <c:v>39.799999999999997</c:v>
                </c:pt>
                <c:pt idx="307">
                  <c:v>117</c:v>
                </c:pt>
                <c:pt idx="308">
                  <c:v>63</c:v>
                </c:pt>
                <c:pt idx="309">
                  <c:v>70</c:v>
                </c:pt>
                <c:pt idx="310">
                  <c:v>100.8</c:v>
                </c:pt>
                <c:pt idx="311">
                  <c:v>131.6</c:v>
                </c:pt>
                <c:pt idx="312">
                  <c:v>20</c:v>
                </c:pt>
                <c:pt idx="313">
                  <c:v>20.3</c:v>
                </c:pt>
                <c:pt idx="314">
                  <c:v>40</c:v>
                </c:pt>
                <c:pt idx="315">
                  <c:v>22</c:v>
                </c:pt>
                <c:pt idx="316">
                  <c:v>25</c:v>
                </c:pt>
                <c:pt idx="317">
                  <c:v>525</c:v>
                </c:pt>
                <c:pt idx="318">
                  <c:v>172</c:v>
                </c:pt>
                <c:pt idx="319">
                  <c:v>446</c:v>
                </c:pt>
                <c:pt idx="320">
                  <c:v>20</c:v>
                </c:pt>
                <c:pt idx="321">
                  <c:v>27.2</c:v>
                </c:pt>
                <c:pt idx="322">
                  <c:v>450</c:v>
                </c:pt>
                <c:pt idx="323">
                  <c:v>204</c:v>
                </c:pt>
                <c:pt idx="324">
                  <c:v>159</c:v>
                </c:pt>
                <c:pt idx="325">
                  <c:v>213</c:v>
                </c:pt>
                <c:pt idx="326">
                  <c:v>101.8</c:v>
                </c:pt>
                <c:pt idx="327">
                  <c:v>19</c:v>
                </c:pt>
                <c:pt idx="328">
                  <c:v>160</c:v>
                </c:pt>
                <c:pt idx="329">
                  <c:v>80</c:v>
                </c:pt>
                <c:pt idx="330">
                  <c:v>20.5</c:v>
                </c:pt>
                <c:pt idx="331">
                  <c:v>276</c:v>
                </c:pt>
                <c:pt idx="332">
                  <c:v>809.3</c:v>
                </c:pt>
                <c:pt idx="333">
                  <c:v>980.1</c:v>
                </c:pt>
                <c:pt idx="334">
                  <c:v>1603.6</c:v>
                </c:pt>
                <c:pt idx="335">
                  <c:v>239</c:v>
                </c:pt>
                <c:pt idx="336">
                  <c:v>1100</c:v>
                </c:pt>
                <c:pt idx="337">
                  <c:v>20.3</c:v>
                </c:pt>
                <c:pt idx="338">
                  <c:v>9</c:v>
                </c:pt>
                <c:pt idx="339">
                  <c:v>42.6</c:v>
                </c:pt>
                <c:pt idx="340">
                  <c:v>120</c:v>
                </c:pt>
                <c:pt idx="341">
                  <c:v>21</c:v>
                </c:pt>
                <c:pt idx="342">
                  <c:v>3.6</c:v>
                </c:pt>
                <c:pt idx="343">
                  <c:v>17.399999999999999</c:v>
                </c:pt>
                <c:pt idx="344">
                  <c:v>20</c:v>
                </c:pt>
                <c:pt idx="345">
                  <c:v>15</c:v>
                </c:pt>
                <c:pt idx="346">
                  <c:v>193</c:v>
                </c:pt>
                <c:pt idx="347">
                  <c:v>152.13</c:v>
                </c:pt>
                <c:pt idx="348">
                  <c:v>82</c:v>
                </c:pt>
                <c:pt idx="349">
                  <c:v>10</c:v>
                </c:pt>
                <c:pt idx="350">
                  <c:v>101</c:v>
                </c:pt>
                <c:pt idx="351">
                  <c:v>72</c:v>
                </c:pt>
                <c:pt idx="352">
                  <c:v>19</c:v>
                </c:pt>
                <c:pt idx="353">
                  <c:v>78</c:v>
                </c:pt>
                <c:pt idx="354">
                  <c:v>20</c:v>
                </c:pt>
                <c:pt idx="355">
                  <c:v>275</c:v>
                </c:pt>
                <c:pt idx="356">
                  <c:v>8</c:v>
                </c:pt>
                <c:pt idx="357">
                  <c:v>306</c:v>
                </c:pt>
                <c:pt idx="358">
                  <c:v>125</c:v>
                </c:pt>
                <c:pt idx="359">
                  <c:v>547</c:v>
                </c:pt>
                <c:pt idx="360">
                  <c:v>30</c:v>
                </c:pt>
                <c:pt idx="361">
                  <c:v>134</c:v>
                </c:pt>
                <c:pt idx="362">
                  <c:v>72</c:v>
                </c:pt>
                <c:pt idx="363">
                  <c:v>292</c:v>
                </c:pt>
                <c:pt idx="364">
                  <c:v>231</c:v>
                </c:pt>
                <c:pt idx="365">
                  <c:v>418</c:v>
                </c:pt>
                <c:pt idx="366">
                  <c:v>153</c:v>
                </c:pt>
                <c:pt idx="367">
                  <c:v>30</c:v>
                </c:pt>
                <c:pt idx="368">
                  <c:v>1780</c:v>
                </c:pt>
                <c:pt idx="369">
                  <c:v>4323.6000000000004</c:v>
                </c:pt>
                <c:pt idx="370">
                  <c:v>31</c:v>
                </c:pt>
                <c:pt idx="371">
                  <c:v>21</c:v>
                </c:pt>
                <c:pt idx="372">
                  <c:v>547</c:v>
                </c:pt>
                <c:pt idx="373">
                  <c:v>74.400000000000006</c:v>
                </c:pt>
                <c:pt idx="374">
                  <c:v>39</c:v>
                </c:pt>
                <c:pt idx="375">
                  <c:v>23</c:v>
                </c:pt>
                <c:pt idx="376">
                  <c:v>6</c:v>
                </c:pt>
                <c:pt idx="377">
                  <c:v>12</c:v>
                </c:pt>
                <c:pt idx="378">
                  <c:v>482.4</c:v>
                </c:pt>
                <c:pt idx="379">
                  <c:v>422.09999999999997</c:v>
                </c:pt>
                <c:pt idx="380">
                  <c:v>1244.3</c:v>
                </c:pt>
                <c:pt idx="381">
                  <c:v>60</c:v>
                </c:pt>
                <c:pt idx="382">
                  <c:v>28</c:v>
                </c:pt>
                <c:pt idx="383">
                  <c:v>130</c:v>
                </c:pt>
                <c:pt idx="384">
                  <c:v>164</c:v>
                </c:pt>
                <c:pt idx="385">
                  <c:v>20</c:v>
                </c:pt>
                <c:pt idx="386">
                  <c:v>11.2</c:v>
                </c:pt>
                <c:pt idx="387">
                  <c:v>209</c:v>
                </c:pt>
                <c:pt idx="388">
                  <c:v>61</c:v>
                </c:pt>
                <c:pt idx="389">
                  <c:v>146</c:v>
                </c:pt>
                <c:pt idx="390">
                  <c:v>17</c:v>
                </c:pt>
                <c:pt idx="391">
                  <c:v>90</c:v>
                </c:pt>
                <c:pt idx="392">
                  <c:v>14</c:v>
                </c:pt>
                <c:pt idx="393">
                  <c:v>19</c:v>
                </c:pt>
                <c:pt idx="394">
                  <c:v>19</c:v>
                </c:pt>
                <c:pt idx="395">
                  <c:v>24</c:v>
                </c:pt>
                <c:pt idx="396">
                  <c:v>5</c:v>
                </c:pt>
                <c:pt idx="397">
                  <c:v>38</c:v>
                </c:pt>
                <c:pt idx="398">
                  <c:v>52</c:v>
                </c:pt>
                <c:pt idx="399">
                  <c:v>51</c:v>
                </c:pt>
                <c:pt idx="400">
                  <c:v>105</c:v>
                </c:pt>
                <c:pt idx="401">
                  <c:v>60</c:v>
                </c:pt>
                <c:pt idx="402">
                  <c:v>38</c:v>
                </c:pt>
                <c:pt idx="403">
                  <c:v>65</c:v>
                </c:pt>
                <c:pt idx="404">
                  <c:v>159.68</c:v>
                </c:pt>
                <c:pt idx="405">
                  <c:v>333</c:v>
                </c:pt>
                <c:pt idx="406">
                  <c:v>292</c:v>
                </c:pt>
                <c:pt idx="407">
                  <c:v>20</c:v>
                </c:pt>
                <c:pt idx="408">
                  <c:v>13</c:v>
                </c:pt>
                <c:pt idx="409">
                  <c:v>66</c:v>
                </c:pt>
                <c:pt idx="410">
                  <c:v>701</c:v>
                </c:pt>
                <c:pt idx="411">
                  <c:v>9</c:v>
                </c:pt>
                <c:pt idx="412">
                  <c:v>59</c:v>
                </c:pt>
                <c:pt idx="413">
                  <c:v>292</c:v>
                </c:pt>
                <c:pt idx="414">
                  <c:v>5</c:v>
                </c:pt>
                <c:pt idx="415">
                  <c:v>369</c:v>
                </c:pt>
                <c:pt idx="416">
                  <c:v>10</c:v>
                </c:pt>
                <c:pt idx="417">
                  <c:v>89.5</c:v>
                </c:pt>
                <c:pt idx="418">
                  <c:v>164.60000000000002</c:v>
                </c:pt>
                <c:pt idx="419">
                  <c:v>262.70000000000005</c:v>
                </c:pt>
                <c:pt idx="420">
                  <c:v>89.09999999999998</c:v>
                </c:pt>
                <c:pt idx="421">
                  <c:v>1.4</c:v>
                </c:pt>
                <c:pt idx="422">
                  <c:v>869</c:v>
                </c:pt>
                <c:pt idx="423">
                  <c:v>13</c:v>
                </c:pt>
                <c:pt idx="424">
                  <c:v>153</c:v>
                </c:pt>
                <c:pt idx="425">
                  <c:v>30</c:v>
                </c:pt>
                <c:pt idx="426">
                  <c:v>305</c:v>
                </c:pt>
                <c:pt idx="427">
                  <c:v>283</c:v>
                </c:pt>
                <c:pt idx="428">
                  <c:v>242</c:v>
                </c:pt>
                <c:pt idx="429">
                  <c:v>130</c:v>
                </c:pt>
                <c:pt idx="430">
                  <c:v>186.4</c:v>
                </c:pt>
                <c:pt idx="431">
                  <c:v>669</c:v>
                </c:pt>
                <c:pt idx="432">
                  <c:v>145.6</c:v>
                </c:pt>
                <c:pt idx="433">
                  <c:v>180</c:v>
                </c:pt>
                <c:pt idx="434">
                  <c:v>6.4</c:v>
                </c:pt>
                <c:pt idx="435">
                  <c:v>880.8</c:v>
                </c:pt>
                <c:pt idx="436">
                  <c:v>325</c:v>
                </c:pt>
                <c:pt idx="437">
                  <c:v>84</c:v>
                </c:pt>
                <c:pt idx="438">
                  <c:v>9</c:v>
                </c:pt>
                <c:pt idx="439">
                  <c:v>737</c:v>
                </c:pt>
                <c:pt idx="440">
                  <c:v>142</c:v>
                </c:pt>
                <c:pt idx="441">
                  <c:v>588</c:v>
                </c:pt>
                <c:pt idx="442">
                  <c:v>548.5</c:v>
                </c:pt>
                <c:pt idx="443">
                  <c:v>266</c:v>
                </c:pt>
                <c:pt idx="444">
                  <c:v>92</c:v>
                </c:pt>
                <c:pt idx="445">
                  <c:v>1206</c:v>
                </c:pt>
                <c:pt idx="446">
                  <c:v>178</c:v>
                </c:pt>
                <c:pt idx="447">
                  <c:v>628</c:v>
                </c:pt>
                <c:pt idx="448">
                  <c:v>747</c:v>
                </c:pt>
                <c:pt idx="449">
                  <c:v>131</c:v>
                </c:pt>
                <c:pt idx="450">
                  <c:v>1523</c:v>
                </c:pt>
                <c:pt idx="451">
                  <c:v>453</c:v>
                </c:pt>
                <c:pt idx="452">
                  <c:v>213</c:v>
                </c:pt>
                <c:pt idx="453">
                  <c:v>29</c:v>
                </c:pt>
                <c:pt idx="454">
                  <c:v>32</c:v>
                </c:pt>
                <c:pt idx="455">
                  <c:v>44</c:v>
                </c:pt>
                <c:pt idx="456">
                  <c:v>50</c:v>
                </c:pt>
                <c:pt idx="457">
                  <c:v>20</c:v>
                </c:pt>
                <c:pt idx="458">
                  <c:v>16</c:v>
                </c:pt>
                <c:pt idx="459">
                  <c:v>25</c:v>
                </c:pt>
                <c:pt idx="460">
                  <c:v>1331.7</c:v>
                </c:pt>
                <c:pt idx="461">
                  <c:v>1212</c:v>
                </c:pt>
                <c:pt idx="462">
                  <c:v>904</c:v>
                </c:pt>
                <c:pt idx="463">
                  <c:v>3460</c:v>
                </c:pt>
                <c:pt idx="464">
                  <c:v>289.60000000000002</c:v>
                </c:pt>
                <c:pt idx="465">
                  <c:v>28</c:v>
                </c:pt>
                <c:pt idx="466">
                  <c:v>20</c:v>
                </c:pt>
                <c:pt idx="467">
                  <c:v>15</c:v>
                </c:pt>
                <c:pt idx="468">
                  <c:v>12</c:v>
                </c:pt>
                <c:pt idx="469">
                  <c:v>136</c:v>
                </c:pt>
                <c:pt idx="470">
                  <c:v>230</c:v>
                </c:pt>
                <c:pt idx="471">
                  <c:v>724</c:v>
                </c:pt>
                <c:pt idx="472">
                  <c:v>525</c:v>
                </c:pt>
                <c:pt idx="473">
                  <c:v>540</c:v>
                </c:pt>
                <c:pt idx="474">
                  <c:v>452</c:v>
                </c:pt>
                <c:pt idx="475">
                  <c:v>424</c:v>
                </c:pt>
                <c:pt idx="476">
                  <c:v>246</c:v>
                </c:pt>
                <c:pt idx="477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Tabelle2!$C$5:$C$550</c:f>
              <c:numCache>
                <c:formatCode>0.00%</c:formatCode>
                <c:ptCount val="478"/>
                <c:pt idx="0">
                  <c:v>7.1733021744215653E-5</c:v>
                </c:pt>
                <c:pt idx="1">
                  <c:v>1.0759953261632348E-4</c:v>
                </c:pt>
                <c:pt idx="2">
                  <c:v>5.021311522095096E-4</c:v>
                </c:pt>
                <c:pt idx="3">
                  <c:v>7.173302174421565E-6</c:v>
                </c:pt>
                <c:pt idx="4">
                  <c:v>3.0988665393501163E-3</c:v>
                </c:pt>
                <c:pt idx="5">
                  <c:v>3.5866510872107829E-4</c:v>
                </c:pt>
                <c:pt idx="6">
                  <c:v>5.738641739537252E-5</c:v>
                </c:pt>
                <c:pt idx="7">
                  <c:v>1.5781264783727443E-4</c:v>
                </c:pt>
                <c:pt idx="8">
                  <c:v>4.3039813046529393E-5</c:v>
                </c:pt>
                <c:pt idx="9">
                  <c:v>3.5866510872107826E-5</c:v>
                </c:pt>
                <c:pt idx="10">
                  <c:v>1.0759953261632348E-3</c:v>
                </c:pt>
                <c:pt idx="11">
                  <c:v>2.1519906523264697E-5</c:v>
                </c:pt>
                <c:pt idx="12">
                  <c:v>5.738641739537252E-5</c:v>
                </c:pt>
                <c:pt idx="13">
                  <c:v>5.021311522095096E-5</c:v>
                </c:pt>
                <c:pt idx="14">
                  <c:v>6.4559719569794093E-5</c:v>
                </c:pt>
                <c:pt idx="15">
                  <c:v>8.6079626093058786E-5</c:v>
                </c:pt>
                <c:pt idx="16">
                  <c:v>9.3252928267480346E-5</c:v>
                </c:pt>
                <c:pt idx="17">
                  <c:v>2.0085246088380384E-4</c:v>
                </c:pt>
                <c:pt idx="18">
                  <c:v>2.3098033001637442E-3</c:v>
                </c:pt>
                <c:pt idx="19">
                  <c:v>5.7386417395372522E-4</c:v>
                </c:pt>
                <c:pt idx="20">
                  <c:v>1.4346604348843131E-4</c:v>
                </c:pt>
                <c:pt idx="21">
                  <c:v>4.3039813046529393E-5</c:v>
                </c:pt>
                <c:pt idx="22">
                  <c:v>1.3134316281365885E-2</c:v>
                </c:pt>
                <c:pt idx="23">
                  <c:v>1.0049796346364614E-2</c:v>
                </c:pt>
                <c:pt idx="24">
                  <c:v>7.1733021744215653E-5</c:v>
                </c:pt>
                <c:pt idx="25">
                  <c:v>1.5063934566285288E-4</c:v>
                </c:pt>
                <c:pt idx="26">
                  <c:v>4.4187541394436845E-3</c:v>
                </c:pt>
                <c:pt idx="27">
                  <c:v>1.2911943913958819E-4</c:v>
                </c:pt>
                <c:pt idx="28">
                  <c:v>3.8735831741876453E-4</c:v>
                </c:pt>
                <c:pt idx="29">
                  <c:v>3.2279859784897042E-4</c:v>
                </c:pt>
                <c:pt idx="30">
                  <c:v>1.5781264783727443E-4</c:v>
                </c:pt>
                <c:pt idx="31">
                  <c:v>2.5465222719196556E-4</c:v>
                </c:pt>
                <c:pt idx="32">
                  <c:v>7.0298361309331344E-4</c:v>
                </c:pt>
                <c:pt idx="33">
                  <c:v>1.4346604348843131E-4</c:v>
                </c:pt>
                <c:pt idx="34">
                  <c:v>1.2538932200888897E-3</c:v>
                </c:pt>
                <c:pt idx="35">
                  <c:v>1.4346604348843131E-4</c:v>
                </c:pt>
                <c:pt idx="36">
                  <c:v>7.1733021744215653E-5</c:v>
                </c:pt>
                <c:pt idx="37">
                  <c:v>7.1733021744215653E-5</c:v>
                </c:pt>
                <c:pt idx="38">
                  <c:v>4.3039813046529392E-4</c:v>
                </c:pt>
                <c:pt idx="39">
                  <c:v>2.1519906523264696E-4</c:v>
                </c:pt>
                <c:pt idx="40">
                  <c:v>5.7386417395372522E-4</c:v>
                </c:pt>
                <c:pt idx="41">
                  <c:v>7.1733021744215653E-5</c:v>
                </c:pt>
                <c:pt idx="42">
                  <c:v>7.1733021744215653E-5</c:v>
                </c:pt>
                <c:pt idx="43">
                  <c:v>7.1733021744215653E-5</c:v>
                </c:pt>
                <c:pt idx="44">
                  <c:v>2.1519906523264696E-4</c:v>
                </c:pt>
                <c:pt idx="45">
                  <c:v>1.2072667559551494E-3</c:v>
                </c:pt>
                <c:pt idx="46">
                  <c:v>3.5529365669910015E-3</c:v>
                </c:pt>
                <c:pt idx="47">
                  <c:v>3.7760262646155118E-3</c:v>
                </c:pt>
                <c:pt idx="48">
                  <c:v>6.4559719569794085E-4</c:v>
                </c:pt>
                <c:pt idx="49">
                  <c:v>6.8146370657004866E-4</c:v>
                </c:pt>
                <c:pt idx="50">
                  <c:v>1.5924730827215875E-4</c:v>
                </c:pt>
                <c:pt idx="51">
                  <c:v>2.0443911197101463E-4</c:v>
                </c:pt>
                <c:pt idx="52">
                  <c:v>2.7975878480244104E-4</c:v>
                </c:pt>
                <c:pt idx="53">
                  <c:v>1.4346604348843131E-4</c:v>
                </c:pt>
                <c:pt idx="54">
                  <c:v>1.8650585653496069E-4</c:v>
                </c:pt>
                <c:pt idx="55">
                  <c:v>1.2424159366098151E-3</c:v>
                </c:pt>
                <c:pt idx="56">
                  <c:v>1.7215925218611757E-4</c:v>
                </c:pt>
                <c:pt idx="57">
                  <c:v>1.9080983783961364E-4</c:v>
                </c:pt>
                <c:pt idx="58">
                  <c:v>3.1354503804396664E-3</c:v>
                </c:pt>
                <c:pt idx="59">
                  <c:v>1.1649442731260624E-3</c:v>
                </c:pt>
                <c:pt idx="60">
                  <c:v>1.4346604348843131E-4</c:v>
                </c:pt>
                <c:pt idx="61">
                  <c:v>4.0887822394202925E-4</c:v>
                </c:pt>
                <c:pt idx="62">
                  <c:v>1.1477283479074504E-3</c:v>
                </c:pt>
                <c:pt idx="63">
                  <c:v>7.173302174421565E-6</c:v>
                </c:pt>
                <c:pt idx="64">
                  <c:v>1.8650585653496069E-4</c:v>
                </c:pt>
                <c:pt idx="65">
                  <c:v>2.2588728547253507E-3</c:v>
                </c:pt>
                <c:pt idx="66">
                  <c:v>9.3252928267480346E-5</c:v>
                </c:pt>
                <c:pt idx="67">
                  <c:v>2.4489653623475222E-3</c:v>
                </c:pt>
                <c:pt idx="68">
                  <c:v>1.5422599675006365E-3</c:v>
                </c:pt>
                <c:pt idx="69">
                  <c:v>8.6079626093058784E-4</c:v>
                </c:pt>
                <c:pt idx="70">
                  <c:v>1.7933255436053915E-4</c:v>
                </c:pt>
                <c:pt idx="71">
                  <c:v>1.7215925218611757E-4</c:v>
                </c:pt>
                <c:pt idx="72">
                  <c:v>5.738641739537252E-5</c:v>
                </c:pt>
                <c:pt idx="73">
                  <c:v>1.3987939240122052E-4</c:v>
                </c:pt>
                <c:pt idx="74">
                  <c:v>5.1647775655835274E-4</c:v>
                </c:pt>
                <c:pt idx="75">
                  <c:v>3.2279859784897042E-4</c:v>
                </c:pt>
                <c:pt idx="76">
                  <c:v>8.177564478840585E-5</c:v>
                </c:pt>
                <c:pt idx="77">
                  <c:v>7.1733021744215653E-5</c:v>
                </c:pt>
                <c:pt idx="78">
                  <c:v>3.3068923024083415E-3</c:v>
                </c:pt>
                <c:pt idx="79">
                  <c:v>6.7715972526539569E-4</c:v>
                </c:pt>
                <c:pt idx="80">
                  <c:v>3.6583841089549981E-4</c:v>
                </c:pt>
                <c:pt idx="81">
                  <c:v>4.5909133916298016E-4</c:v>
                </c:pt>
                <c:pt idx="82">
                  <c:v>1.0451501268132221E-2</c:v>
                </c:pt>
                <c:pt idx="83">
                  <c:v>1.1933505497367715E-2</c:v>
                </c:pt>
                <c:pt idx="84">
                  <c:v>3.7301171306992138E-4</c:v>
                </c:pt>
                <c:pt idx="85">
                  <c:v>8.6079626093058786E-5</c:v>
                </c:pt>
                <c:pt idx="86">
                  <c:v>4.4761405568390566E-4</c:v>
                </c:pt>
                <c:pt idx="87">
                  <c:v>2.510655761047548E-4</c:v>
                </c:pt>
                <c:pt idx="88">
                  <c:v>5.666908717793037E-4</c:v>
                </c:pt>
                <c:pt idx="89">
                  <c:v>5.1647775655835274E-4</c:v>
                </c:pt>
                <c:pt idx="90">
                  <c:v>1.4346604348843131E-4</c:v>
                </c:pt>
                <c:pt idx="91">
                  <c:v>3.8735831741876453E-4</c:v>
                </c:pt>
                <c:pt idx="92">
                  <c:v>3.3714520219781357E-4</c:v>
                </c:pt>
                <c:pt idx="93">
                  <c:v>3.2064660719664399E-4</c:v>
                </c:pt>
                <c:pt idx="94">
                  <c:v>1.5063934566285288E-4</c:v>
                </c:pt>
                <c:pt idx="95">
                  <c:v>2.7258548262801947E-4</c:v>
                </c:pt>
                <c:pt idx="96">
                  <c:v>1.3629274131400973E-4</c:v>
                </c:pt>
                <c:pt idx="97">
                  <c:v>3.29971900023392E-4</c:v>
                </c:pt>
                <c:pt idx="98">
                  <c:v>9.8345972811319654E-3</c:v>
                </c:pt>
                <c:pt idx="99">
                  <c:v>1.1477283479074504E-4</c:v>
                </c:pt>
                <c:pt idx="100">
                  <c:v>1.5781264783727443E-4</c:v>
                </c:pt>
                <c:pt idx="101">
                  <c:v>5.7386417395372522E-4</c:v>
                </c:pt>
                <c:pt idx="102">
                  <c:v>1.4705269457564209E-4</c:v>
                </c:pt>
                <c:pt idx="103">
                  <c:v>1.8578852631751855E-3</c:v>
                </c:pt>
                <c:pt idx="104">
                  <c:v>1.4346604348843132E-3</c:v>
                </c:pt>
                <c:pt idx="105">
                  <c:v>8.6079626093058784E-4</c:v>
                </c:pt>
                <c:pt idx="106">
                  <c:v>8.2492975005848002E-4</c:v>
                </c:pt>
                <c:pt idx="107">
                  <c:v>2.8836674741174692E-3</c:v>
                </c:pt>
                <c:pt idx="108">
                  <c:v>3.29971900023392E-4</c:v>
                </c:pt>
                <c:pt idx="109">
                  <c:v>1.8650585653496069E-4</c:v>
                </c:pt>
                <c:pt idx="110">
                  <c:v>2.0587377240589891E-3</c:v>
                </c:pt>
                <c:pt idx="111">
                  <c:v>1.2660878337854063E-3</c:v>
                </c:pt>
                <c:pt idx="112">
                  <c:v>6.5277049787236248E-4</c:v>
                </c:pt>
                <c:pt idx="113">
                  <c:v>1.9367915870938225E-3</c:v>
                </c:pt>
                <c:pt idx="114">
                  <c:v>2.596735387140607E-4</c:v>
                </c:pt>
                <c:pt idx="115">
                  <c:v>4.1605152611645077E-4</c:v>
                </c:pt>
                <c:pt idx="116">
                  <c:v>1.3127142979191464E-3</c:v>
                </c:pt>
                <c:pt idx="117">
                  <c:v>1.64985950011696E-4</c:v>
                </c:pt>
                <c:pt idx="118">
                  <c:v>2.195030465372999E-3</c:v>
                </c:pt>
                <c:pt idx="119">
                  <c:v>1.4346604348843131E-4</c:v>
                </c:pt>
                <c:pt idx="120">
                  <c:v>1.7215925218611757E-4</c:v>
                </c:pt>
                <c:pt idx="121">
                  <c:v>1.5781264783727443E-4</c:v>
                </c:pt>
                <c:pt idx="122">
                  <c:v>6.0829602439094871E-4</c:v>
                </c:pt>
                <c:pt idx="123">
                  <c:v>4.5980866938042236E-3</c:v>
                </c:pt>
                <c:pt idx="124">
                  <c:v>9.3611593376201428E-4</c:v>
                </c:pt>
                <c:pt idx="125">
                  <c:v>8.6079626093058784E-4</c:v>
                </c:pt>
                <c:pt idx="126">
                  <c:v>1.0759953261632348E-4</c:v>
                </c:pt>
                <c:pt idx="127">
                  <c:v>7.6180469092357024E-4</c:v>
                </c:pt>
                <c:pt idx="128">
                  <c:v>5.021311522095096E-5</c:v>
                </c:pt>
                <c:pt idx="129">
                  <c:v>7.1733021744215658E-4</c:v>
                </c:pt>
                <c:pt idx="130">
                  <c:v>1.7789789392565483E-3</c:v>
                </c:pt>
                <c:pt idx="131">
                  <c:v>1.7933255436053915E-4</c:v>
                </c:pt>
                <c:pt idx="132">
                  <c:v>6.2551194960956051E-4</c:v>
                </c:pt>
                <c:pt idx="133">
                  <c:v>3.7301171306992138E-4</c:v>
                </c:pt>
                <c:pt idx="134">
                  <c:v>3.184946165443175E-4</c:v>
                </c:pt>
                <c:pt idx="135">
                  <c:v>3.7301171306992138E-4</c:v>
                </c:pt>
                <c:pt idx="136">
                  <c:v>1.4346604348843131E-4</c:v>
                </c:pt>
                <c:pt idx="137">
                  <c:v>2.3671897175591165E-4</c:v>
                </c:pt>
                <c:pt idx="138">
                  <c:v>8.6079626093058784E-4</c:v>
                </c:pt>
                <c:pt idx="139">
                  <c:v>8.6796956310500935E-4</c:v>
                </c:pt>
                <c:pt idx="140">
                  <c:v>7.2809017070378892E-4</c:v>
                </c:pt>
                <c:pt idx="141">
                  <c:v>1.5150014192378345E-3</c:v>
                </c:pt>
                <c:pt idx="142">
                  <c:v>4.0170492176760768E-4</c:v>
                </c:pt>
                <c:pt idx="143">
                  <c:v>4.4653806035774247E-3</c:v>
                </c:pt>
                <c:pt idx="144">
                  <c:v>9.6839579354691127E-4</c:v>
                </c:pt>
                <c:pt idx="145">
                  <c:v>2.4920051753940515E-3</c:v>
                </c:pt>
                <c:pt idx="146">
                  <c:v>2.9195339849895771E-3</c:v>
                </c:pt>
                <c:pt idx="147">
                  <c:v>1.5781264783727443E-4</c:v>
                </c:pt>
                <c:pt idx="148">
                  <c:v>1.5207400609773718E-3</c:v>
                </c:pt>
                <c:pt idx="149">
                  <c:v>5.021311522095096E-5</c:v>
                </c:pt>
                <c:pt idx="150">
                  <c:v>9.0957471571665447E-4</c:v>
                </c:pt>
                <c:pt idx="151">
                  <c:v>1.3098449770493777E-3</c:v>
                </c:pt>
                <c:pt idx="152">
                  <c:v>5.8462412721535756E-4</c:v>
                </c:pt>
                <c:pt idx="153">
                  <c:v>1.7574590327332836E-3</c:v>
                </c:pt>
                <c:pt idx="154">
                  <c:v>6.1948637578304643E-3</c:v>
                </c:pt>
                <c:pt idx="155">
                  <c:v>8.823161674538525E-4</c:v>
                </c:pt>
                <c:pt idx="156">
                  <c:v>4.9065386873043508E-3</c:v>
                </c:pt>
                <c:pt idx="157">
                  <c:v>1.0759953261632349E-2</c:v>
                </c:pt>
                <c:pt idx="158">
                  <c:v>1.4346604348843131E-4</c:v>
                </c:pt>
                <c:pt idx="159">
                  <c:v>8.3927635440732317E-4</c:v>
                </c:pt>
                <c:pt idx="160">
                  <c:v>9.8991570007017594E-4</c:v>
                </c:pt>
                <c:pt idx="161">
                  <c:v>6.2135143434839599E-3</c:v>
                </c:pt>
                <c:pt idx="162">
                  <c:v>1.9367915870938225E-3</c:v>
                </c:pt>
                <c:pt idx="163">
                  <c:v>3.3743213428479042E-3</c:v>
                </c:pt>
                <c:pt idx="164">
                  <c:v>4.2035550742110369E-3</c:v>
                </c:pt>
                <c:pt idx="165">
                  <c:v>1.1907681609539798E-3</c:v>
                </c:pt>
                <c:pt idx="166">
                  <c:v>1.4906121918448014E-3</c:v>
                </c:pt>
                <c:pt idx="167">
                  <c:v>6.6664366427769378E-2</c:v>
                </c:pt>
                <c:pt idx="168">
                  <c:v>3.8879297785364886E-4</c:v>
                </c:pt>
                <c:pt idx="169">
                  <c:v>2.4389227393033321E-3</c:v>
                </c:pt>
                <c:pt idx="170">
                  <c:v>8.6079626093058786E-5</c:v>
                </c:pt>
                <c:pt idx="171">
                  <c:v>2.2588728547253511E-3</c:v>
                </c:pt>
                <c:pt idx="172">
                  <c:v>4.3757143263971551E-3</c:v>
                </c:pt>
                <c:pt idx="173">
                  <c:v>2.9338805893384203E-3</c:v>
                </c:pt>
                <c:pt idx="174">
                  <c:v>4.0170492176760768E-4</c:v>
                </c:pt>
                <c:pt idx="175">
                  <c:v>2.0372178175357245E-3</c:v>
                </c:pt>
                <c:pt idx="176">
                  <c:v>6.2407728917467618E-4</c:v>
                </c:pt>
                <c:pt idx="177">
                  <c:v>9.3252928267480353E-3</c:v>
                </c:pt>
                <c:pt idx="178">
                  <c:v>1.3439181623778803E-2</c:v>
                </c:pt>
                <c:pt idx="179">
                  <c:v>1.4561803414075778E-3</c:v>
                </c:pt>
                <c:pt idx="180">
                  <c:v>1.1771388868225789E-2</c:v>
                </c:pt>
                <c:pt idx="181">
                  <c:v>1.4887471332794517E-2</c:v>
                </c:pt>
                <c:pt idx="182">
                  <c:v>7.3167682179099962E-4</c:v>
                </c:pt>
                <c:pt idx="183">
                  <c:v>4.192795120949405E-3</c:v>
                </c:pt>
                <c:pt idx="184">
                  <c:v>1.5924730827215875E-3</c:v>
                </c:pt>
                <c:pt idx="185">
                  <c:v>4.0658276724621426E-3</c:v>
                </c:pt>
                <c:pt idx="186">
                  <c:v>3.2301379691420308E-2</c:v>
                </c:pt>
                <c:pt idx="187">
                  <c:v>2.1519906523264697E-5</c:v>
                </c:pt>
                <c:pt idx="188">
                  <c:v>5.5951756960488208E-4</c:v>
                </c:pt>
                <c:pt idx="189">
                  <c:v>1.5781264783727444E-3</c:v>
                </c:pt>
                <c:pt idx="190">
                  <c:v>2.510655761047548E-4</c:v>
                </c:pt>
                <c:pt idx="191">
                  <c:v>1.7861522414309697E-3</c:v>
                </c:pt>
                <c:pt idx="192">
                  <c:v>5.4445363503859683E-3</c:v>
                </c:pt>
                <c:pt idx="193">
                  <c:v>3.6583841089549984E-3</c:v>
                </c:pt>
                <c:pt idx="194">
                  <c:v>5.3799766308161741E-4</c:v>
                </c:pt>
                <c:pt idx="195">
                  <c:v>1.3772740174889406E-3</c:v>
                </c:pt>
                <c:pt idx="196">
                  <c:v>1.7861522414309697E-3</c:v>
                </c:pt>
                <c:pt idx="197">
                  <c:v>5.021311522095096E-4</c:v>
                </c:pt>
                <c:pt idx="198">
                  <c:v>3.1419063523966456E-3</c:v>
                </c:pt>
                <c:pt idx="199">
                  <c:v>4.8778454786066645E-4</c:v>
                </c:pt>
                <c:pt idx="200">
                  <c:v>2.5321756675708127E-3</c:v>
                </c:pt>
                <c:pt idx="201">
                  <c:v>2.4819625523498615E-3</c:v>
                </c:pt>
                <c:pt idx="202">
                  <c:v>5.0500047307927825E-4</c:v>
                </c:pt>
                <c:pt idx="203">
                  <c:v>1.7933255436053915E-4</c:v>
                </c:pt>
                <c:pt idx="204">
                  <c:v>1.7610456838204943E-3</c:v>
                </c:pt>
                <c:pt idx="205">
                  <c:v>2.2237236740706853E-4</c:v>
                </c:pt>
                <c:pt idx="206">
                  <c:v>1.269674484872617E-3</c:v>
                </c:pt>
                <c:pt idx="207">
                  <c:v>1.8220187523030774E-4</c:v>
                </c:pt>
                <c:pt idx="208">
                  <c:v>8.3927635440732317E-4</c:v>
                </c:pt>
                <c:pt idx="209">
                  <c:v>2.0802576305822539E-4</c:v>
                </c:pt>
                <c:pt idx="210">
                  <c:v>4.6626464133740173E-4</c:v>
                </c:pt>
                <c:pt idx="211">
                  <c:v>1.2194613696516661E-4</c:v>
                </c:pt>
                <c:pt idx="212">
                  <c:v>7.8145953888148541E-3</c:v>
                </c:pt>
                <c:pt idx="213">
                  <c:v>1.7215925218611757E-4</c:v>
                </c:pt>
                <c:pt idx="214">
                  <c:v>2.1519906523264697E-5</c:v>
                </c:pt>
                <c:pt idx="215">
                  <c:v>4.8061124568624488E-4</c:v>
                </c:pt>
                <c:pt idx="216">
                  <c:v>1.7215925218611757E-4</c:v>
                </c:pt>
                <c:pt idx="217">
                  <c:v>9.3252928267480346E-4</c:v>
                </c:pt>
                <c:pt idx="218">
                  <c:v>2.8693208697686261E-4</c:v>
                </c:pt>
                <c:pt idx="219">
                  <c:v>2.0085246088380384E-4</c:v>
                </c:pt>
                <c:pt idx="220">
                  <c:v>3.2208126763152828E-3</c:v>
                </c:pt>
                <c:pt idx="221">
                  <c:v>2.510655761047548E-3</c:v>
                </c:pt>
                <c:pt idx="222">
                  <c:v>2.130470745803205E-3</c:v>
                </c:pt>
                <c:pt idx="223">
                  <c:v>1.9367915870938227E-4</c:v>
                </c:pt>
                <c:pt idx="224">
                  <c:v>5.0930445438393112E-4</c:v>
                </c:pt>
                <c:pt idx="225">
                  <c:v>2.3671897175591165E-4</c:v>
                </c:pt>
                <c:pt idx="226">
                  <c:v>3.2279859784897042E-4</c:v>
                </c:pt>
                <c:pt idx="227">
                  <c:v>1.4777002479308425E-3</c:v>
                </c:pt>
                <c:pt idx="228">
                  <c:v>3.6153442959084691E-3</c:v>
                </c:pt>
                <c:pt idx="229">
                  <c:v>5.1647775655835274E-4</c:v>
                </c:pt>
                <c:pt idx="230">
                  <c:v>1.0544754196399702E-3</c:v>
                </c:pt>
                <c:pt idx="231">
                  <c:v>1.8220187523030776E-3</c:v>
                </c:pt>
                <c:pt idx="232">
                  <c:v>5.7673349482349383E-3</c:v>
                </c:pt>
                <c:pt idx="233">
                  <c:v>1.8650585653496069E-4</c:v>
                </c:pt>
                <c:pt idx="234">
                  <c:v>7.180475476595987E-3</c:v>
                </c:pt>
                <c:pt idx="235">
                  <c:v>7.1015691526773496E-4</c:v>
                </c:pt>
                <c:pt idx="236">
                  <c:v>1.8507119610007639E-3</c:v>
                </c:pt>
                <c:pt idx="237">
                  <c:v>9.4687588702364661E-4</c:v>
                </c:pt>
                <c:pt idx="238">
                  <c:v>1.3127142979191464E-3</c:v>
                </c:pt>
                <c:pt idx="239">
                  <c:v>1.2625011826981954E-3</c:v>
                </c:pt>
                <c:pt idx="240">
                  <c:v>5.021311522095096E-5</c:v>
                </c:pt>
                <c:pt idx="241">
                  <c:v>1.5063934566285288E-3</c:v>
                </c:pt>
                <c:pt idx="242">
                  <c:v>1.0473021174655485E-3</c:v>
                </c:pt>
                <c:pt idx="243">
                  <c:v>6.3842389352351935E-3</c:v>
                </c:pt>
                <c:pt idx="244">
                  <c:v>2.5680421784429206E-3</c:v>
                </c:pt>
                <c:pt idx="245">
                  <c:v>9.6122249137248976E-4</c:v>
                </c:pt>
                <c:pt idx="246">
                  <c:v>5.738641739537252E-5</c:v>
                </c:pt>
                <c:pt idx="247">
                  <c:v>5.2365105873277426E-4</c:v>
                </c:pt>
                <c:pt idx="248">
                  <c:v>9.6839579354691133E-5</c:v>
                </c:pt>
                <c:pt idx="249">
                  <c:v>9.755690957213329E-4</c:v>
                </c:pt>
                <c:pt idx="250">
                  <c:v>1.0759953261632348E-3</c:v>
                </c:pt>
                <c:pt idx="251">
                  <c:v>3.1634262589199103E-3</c:v>
                </c:pt>
                <c:pt idx="252">
                  <c:v>5.0930445438393118E-3</c:v>
                </c:pt>
                <c:pt idx="253">
                  <c:v>7.1015691526773496E-4</c:v>
                </c:pt>
                <c:pt idx="254">
                  <c:v>1.5063934566285288E-4</c:v>
                </c:pt>
                <c:pt idx="255">
                  <c:v>1.8062374875193502E-3</c:v>
                </c:pt>
                <c:pt idx="256">
                  <c:v>1.6646365025962683E-2</c:v>
                </c:pt>
                <c:pt idx="257">
                  <c:v>3.0127869132570575E-5</c:v>
                </c:pt>
                <c:pt idx="258">
                  <c:v>1.4346604348843131E-4</c:v>
                </c:pt>
                <c:pt idx="259">
                  <c:v>2.478375901262651E-3</c:v>
                </c:pt>
                <c:pt idx="260">
                  <c:v>5.9538408047698989E-4</c:v>
                </c:pt>
                <c:pt idx="261">
                  <c:v>1.0544754196399702E-3</c:v>
                </c:pt>
                <c:pt idx="262">
                  <c:v>5.738641739537252E-5</c:v>
                </c:pt>
                <c:pt idx="263">
                  <c:v>5.8821077830256832E-5</c:v>
                </c:pt>
                <c:pt idx="264">
                  <c:v>4.3039813046529392E-4</c:v>
                </c:pt>
                <c:pt idx="265">
                  <c:v>4.0170492176760768E-4</c:v>
                </c:pt>
                <c:pt idx="266">
                  <c:v>2.2380702784195283E-3</c:v>
                </c:pt>
                <c:pt idx="267">
                  <c:v>7.1733021744215658E-4</c:v>
                </c:pt>
                <c:pt idx="268">
                  <c:v>1.449007039233156E-4</c:v>
                </c:pt>
                <c:pt idx="269">
                  <c:v>1.1620749522562935E-3</c:v>
                </c:pt>
                <c:pt idx="270">
                  <c:v>5.3799766308161741E-4</c:v>
                </c:pt>
                <c:pt idx="271">
                  <c:v>6.0973068482583304E-4</c:v>
                </c:pt>
                <c:pt idx="272">
                  <c:v>2.0443911197101463E-3</c:v>
                </c:pt>
                <c:pt idx="273">
                  <c:v>1.1243433828188362E-2</c:v>
                </c:pt>
                <c:pt idx="274">
                  <c:v>1.0759953261632348E-4</c:v>
                </c:pt>
                <c:pt idx="275">
                  <c:v>1.2598470608936598E-2</c:v>
                </c:pt>
                <c:pt idx="276">
                  <c:v>2.1519906523264696E-4</c:v>
                </c:pt>
                <c:pt idx="277">
                  <c:v>1.7287658240355973E-3</c:v>
                </c:pt>
                <c:pt idx="278">
                  <c:v>8.4644965658174469E-4</c:v>
                </c:pt>
                <c:pt idx="279">
                  <c:v>1.0759953261632348E-4</c:v>
                </c:pt>
                <c:pt idx="280">
                  <c:v>7.1733021744215653E-5</c:v>
                </c:pt>
                <c:pt idx="281">
                  <c:v>4.6741236968530922E-3</c:v>
                </c:pt>
                <c:pt idx="282">
                  <c:v>4.7333034397920699E-2</c:v>
                </c:pt>
                <c:pt idx="283">
                  <c:v>4.3864025466370436E-2</c:v>
                </c:pt>
                <c:pt idx="284">
                  <c:v>4.4474473481413706E-4</c:v>
                </c:pt>
                <c:pt idx="285">
                  <c:v>1.0759953261632348E-4</c:v>
                </c:pt>
                <c:pt idx="286">
                  <c:v>1.449007039233156E-4</c:v>
                </c:pt>
                <c:pt idx="287">
                  <c:v>5.6740820199674576E-4</c:v>
                </c:pt>
                <c:pt idx="288">
                  <c:v>2.1519906523264696E-4</c:v>
                </c:pt>
                <c:pt idx="289">
                  <c:v>2.8262810567220966E-3</c:v>
                </c:pt>
                <c:pt idx="290">
                  <c:v>2.8693208697686261E-4</c:v>
                </c:pt>
                <c:pt idx="291">
                  <c:v>1.4346604348843131E-4</c:v>
                </c:pt>
                <c:pt idx="292">
                  <c:v>1.8650585653496069E-5</c:v>
                </c:pt>
                <c:pt idx="293">
                  <c:v>2.0802576305822539E-4</c:v>
                </c:pt>
                <c:pt idx="294">
                  <c:v>4.5909133916298016E-4</c:v>
                </c:pt>
                <c:pt idx="295">
                  <c:v>2.1519906523264696E-4</c:v>
                </c:pt>
                <c:pt idx="296">
                  <c:v>3.5723044828619393E-3</c:v>
                </c:pt>
                <c:pt idx="297">
                  <c:v>1.8363653566519206E-3</c:v>
                </c:pt>
                <c:pt idx="298">
                  <c:v>3.6583841089549981E-4</c:v>
                </c:pt>
                <c:pt idx="299">
                  <c:v>8.6079626093058786E-6</c:v>
                </c:pt>
                <c:pt idx="300">
                  <c:v>6.59943800046784E-4</c:v>
                </c:pt>
                <c:pt idx="301">
                  <c:v>8.2492975005848002E-4</c:v>
                </c:pt>
                <c:pt idx="302">
                  <c:v>2.0802576305822539E-4</c:v>
                </c:pt>
                <c:pt idx="303">
                  <c:v>3.0127869132570575E-5</c:v>
                </c:pt>
                <c:pt idx="304">
                  <c:v>3.5866510872107829E-4</c:v>
                </c:pt>
                <c:pt idx="305">
                  <c:v>1.5781264783727443E-4</c:v>
                </c:pt>
                <c:pt idx="306">
                  <c:v>2.8549742654197829E-4</c:v>
                </c:pt>
                <c:pt idx="307">
                  <c:v>8.3927635440732317E-4</c:v>
                </c:pt>
                <c:pt idx="308">
                  <c:v>4.5191803698855864E-4</c:v>
                </c:pt>
                <c:pt idx="309">
                  <c:v>5.021311522095096E-4</c:v>
                </c:pt>
                <c:pt idx="310">
                  <c:v>7.2306885918169378E-4</c:v>
                </c:pt>
                <c:pt idx="311">
                  <c:v>9.4400656615387796E-4</c:v>
                </c:pt>
                <c:pt idx="312">
                  <c:v>1.4346604348843131E-4</c:v>
                </c:pt>
                <c:pt idx="313">
                  <c:v>1.4561803414075779E-4</c:v>
                </c:pt>
                <c:pt idx="314">
                  <c:v>2.8693208697686261E-4</c:v>
                </c:pt>
                <c:pt idx="315">
                  <c:v>1.5781264783727443E-4</c:v>
                </c:pt>
                <c:pt idx="316">
                  <c:v>1.7933255436053915E-4</c:v>
                </c:pt>
                <c:pt idx="317">
                  <c:v>3.7659836415713218E-3</c:v>
                </c:pt>
                <c:pt idx="318">
                  <c:v>1.2338079740005093E-3</c:v>
                </c:pt>
                <c:pt idx="319">
                  <c:v>3.1992927697920182E-3</c:v>
                </c:pt>
                <c:pt idx="320">
                  <c:v>1.4346604348843131E-4</c:v>
                </c:pt>
                <c:pt idx="321">
                  <c:v>1.9511381914426656E-4</c:v>
                </c:pt>
                <c:pt idx="322">
                  <c:v>3.2279859784897042E-3</c:v>
                </c:pt>
                <c:pt idx="323">
                  <c:v>1.4633536435819992E-3</c:v>
                </c:pt>
                <c:pt idx="324">
                  <c:v>1.1405550457330288E-3</c:v>
                </c:pt>
                <c:pt idx="325">
                  <c:v>1.5279133631517935E-3</c:v>
                </c:pt>
                <c:pt idx="326">
                  <c:v>7.302421613561153E-4</c:v>
                </c:pt>
                <c:pt idx="327">
                  <c:v>1.3629274131400973E-4</c:v>
                </c:pt>
                <c:pt idx="328">
                  <c:v>1.1477283479074504E-3</c:v>
                </c:pt>
                <c:pt idx="329">
                  <c:v>5.7386417395372522E-4</c:v>
                </c:pt>
                <c:pt idx="330">
                  <c:v>1.4705269457564209E-4</c:v>
                </c:pt>
                <c:pt idx="331">
                  <c:v>1.9798314001403519E-3</c:v>
                </c:pt>
                <c:pt idx="332">
                  <c:v>5.8053534497593722E-3</c:v>
                </c:pt>
                <c:pt idx="333">
                  <c:v>7.0305534611505762E-3</c:v>
                </c:pt>
                <c:pt idx="334">
                  <c:v>1.1503107366902422E-2</c:v>
                </c:pt>
                <c:pt idx="335">
                  <c:v>1.714419219686754E-3</c:v>
                </c:pt>
                <c:pt idx="336">
                  <c:v>7.8906323918637219E-3</c:v>
                </c:pt>
                <c:pt idx="337">
                  <c:v>1.4561803414075779E-4</c:v>
                </c:pt>
                <c:pt idx="338">
                  <c:v>6.4559719569794093E-5</c:v>
                </c:pt>
                <c:pt idx="339">
                  <c:v>3.0558267263035868E-4</c:v>
                </c:pt>
                <c:pt idx="340">
                  <c:v>8.6079626093058784E-4</c:v>
                </c:pt>
                <c:pt idx="341">
                  <c:v>1.5063934566285288E-4</c:v>
                </c:pt>
                <c:pt idx="342">
                  <c:v>2.5823887827917636E-5</c:v>
                </c:pt>
                <c:pt idx="343">
                  <c:v>1.2481545783493524E-4</c:v>
                </c:pt>
                <c:pt idx="344">
                  <c:v>1.4346604348843131E-4</c:v>
                </c:pt>
                <c:pt idx="345">
                  <c:v>1.0759953261632348E-4</c:v>
                </c:pt>
                <c:pt idx="346">
                  <c:v>1.3844473196633622E-3</c:v>
                </c:pt>
                <c:pt idx="347">
                  <c:v>1.0912744597947528E-3</c:v>
                </c:pt>
                <c:pt idx="348">
                  <c:v>5.8821077830256837E-4</c:v>
                </c:pt>
                <c:pt idx="349">
                  <c:v>7.1733021744215653E-5</c:v>
                </c:pt>
                <c:pt idx="350">
                  <c:v>7.245035196165781E-4</c:v>
                </c:pt>
                <c:pt idx="351">
                  <c:v>5.1647775655835274E-4</c:v>
                </c:pt>
                <c:pt idx="352">
                  <c:v>1.3629274131400973E-4</c:v>
                </c:pt>
                <c:pt idx="353">
                  <c:v>5.5951756960488208E-4</c:v>
                </c:pt>
                <c:pt idx="354">
                  <c:v>1.4346604348843131E-4</c:v>
                </c:pt>
                <c:pt idx="355">
                  <c:v>1.9726580979659305E-3</c:v>
                </c:pt>
                <c:pt idx="356">
                  <c:v>5.738641739537252E-5</c:v>
                </c:pt>
                <c:pt idx="357">
                  <c:v>2.195030465372999E-3</c:v>
                </c:pt>
                <c:pt idx="358">
                  <c:v>8.9666277180269565E-4</c:v>
                </c:pt>
                <c:pt idx="359">
                  <c:v>3.9237962894085963E-3</c:v>
                </c:pt>
                <c:pt idx="360">
                  <c:v>2.1519906523264696E-4</c:v>
                </c:pt>
                <c:pt idx="361">
                  <c:v>9.6122249137248976E-4</c:v>
                </c:pt>
                <c:pt idx="362">
                  <c:v>5.1647775655835274E-4</c:v>
                </c:pt>
                <c:pt idx="363">
                  <c:v>2.0946042349310971E-3</c:v>
                </c:pt>
                <c:pt idx="364">
                  <c:v>1.6570328022913817E-3</c:v>
                </c:pt>
                <c:pt idx="365">
                  <c:v>2.9984403089082143E-3</c:v>
                </c:pt>
                <c:pt idx="366">
                  <c:v>1.0975152326864995E-3</c:v>
                </c:pt>
                <c:pt idx="367">
                  <c:v>2.1519906523264696E-4</c:v>
                </c:pt>
                <c:pt idx="368">
                  <c:v>1.2768477870470387E-2</c:v>
                </c:pt>
                <c:pt idx="369">
                  <c:v>3.1014489281329084E-2</c:v>
                </c:pt>
                <c:pt idx="370">
                  <c:v>2.2237236740706853E-4</c:v>
                </c:pt>
                <c:pt idx="371">
                  <c:v>1.5063934566285288E-4</c:v>
                </c:pt>
                <c:pt idx="372">
                  <c:v>3.9237962894085963E-3</c:v>
                </c:pt>
                <c:pt idx="373">
                  <c:v>5.3369368177696454E-4</c:v>
                </c:pt>
                <c:pt idx="374">
                  <c:v>2.7975878480244104E-4</c:v>
                </c:pt>
                <c:pt idx="375">
                  <c:v>1.64985950011696E-4</c:v>
                </c:pt>
                <c:pt idx="376">
                  <c:v>4.3039813046529393E-5</c:v>
                </c:pt>
                <c:pt idx="377">
                  <c:v>8.6079626093058786E-5</c:v>
                </c:pt>
                <c:pt idx="378">
                  <c:v>3.4604009689409628E-3</c:v>
                </c:pt>
                <c:pt idx="379">
                  <c:v>3.0278508478233427E-3</c:v>
                </c:pt>
                <c:pt idx="380">
                  <c:v>8.925739895632754E-3</c:v>
                </c:pt>
                <c:pt idx="381">
                  <c:v>4.3039813046529392E-4</c:v>
                </c:pt>
                <c:pt idx="382">
                  <c:v>2.0085246088380384E-4</c:v>
                </c:pt>
                <c:pt idx="383">
                  <c:v>9.3252928267480346E-4</c:v>
                </c:pt>
                <c:pt idx="384">
                  <c:v>1.1764215566051367E-3</c:v>
                </c:pt>
                <c:pt idx="385">
                  <c:v>1.4346604348843131E-4</c:v>
                </c:pt>
                <c:pt idx="386">
                  <c:v>8.0340984353521525E-5</c:v>
                </c:pt>
                <c:pt idx="387">
                  <c:v>1.4992201544541072E-3</c:v>
                </c:pt>
                <c:pt idx="388">
                  <c:v>4.3757143263971549E-4</c:v>
                </c:pt>
                <c:pt idx="389">
                  <c:v>1.0473021174655485E-3</c:v>
                </c:pt>
                <c:pt idx="390">
                  <c:v>1.2194613696516661E-4</c:v>
                </c:pt>
                <c:pt idx="391">
                  <c:v>6.4559719569794085E-4</c:v>
                </c:pt>
                <c:pt idx="392">
                  <c:v>1.0042623044190192E-4</c:v>
                </c:pt>
                <c:pt idx="393">
                  <c:v>1.3629274131400973E-4</c:v>
                </c:pt>
                <c:pt idx="394">
                  <c:v>1.3629274131400973E-4</c:v>
                </c:pt>
                <c:pt idx="395">
                  <c:v>1.7215925218611757E-4</c:v>
                </c:pt>
                <c:pt idx="396">
                  <c:v>3.5866510872107826E-5</c:v>
                </c:pt>
                <c:pt idx="397">
                  <c:v>2.7258548262801947E-4</c:v>
                </c:pt>
                <c:pt idx="398">
                  <c:v>3.7301171306992138E-4</c:v>
                </c:pt>
                <c:pt idx="399">
                  <c:v>3.6583841089549981E-4</c:v>
                </c:pt>
                <c:pt idx="400">
                  <c:v>7.531967283142644E-4</c:v>
                </c:pt>
                <c:pt idx="401">
                  <c:v>4.3039813046529392E-4</c:v>
                </c:pt>
                <c:pt idx="402">
                  <c:v>2.7258548262801947E-4</c:v>
                </c:pt>
                <c:pt idx="403">
                  <c:v>4.6626464133740173E-4</c:v>
                </c:pt>
                <c:pt idx="404">
                  <c:v>1.1454328912116356E-3</c:v>
                </c:pt>
                <c:pt idx="405">
                  <c:v>2.3887096240823814E-3</c:v>
                </c:pt>
                <c:pt idx="406">
                  <c:v>2.0946042349310971E-3</c:v>
                </c:pt>
                <c:pt idx="407">
                  <c:v>1.4346604348843131E-4</c:v>
                </c:pt>
                <c:pt idx="408">
                  <c:v>9.3252928267480346E-5</c:v>
                </c:pt>
                <c:pt idx="409">
                  <c:v>4.734379435118233E-4</c:v>
                </c:pt>
                <c:pt idx="410">
                  <c:v>5.028484824269517E-3</c:v>
                </c:pt>
                <c:pt idx="411">
                  <c:v>6.4559719569794093E-5</c:v>
                </c:pt>
                <c:pt idx="412">
                  <c:v>4.2322482829087234E-4</c:v>
                </c:pt>
                <c:pt idx="413">
                  <c:v>2.0946042349310971E-3</c:v>
                </c:pt>
                <c:pt idx="414">
                  <c:v>3.5866510872107826E-5</c:v>
                </c:pt>
                <c:pt idx="415">
                  <c:v>2.6469485023615578E-3</c:v>
                </c:pt>
                <c:pt idx="416">
                  <c:v>7.1733021744215653E-5</c:v>
                </c:pt>
                <c:pt idx="417">
                  <c:v>6.4201054461073014E-4</c:v>
                </c:pt>
                <c:pt idx="418">
                  <c:v>1.1807255379097897E-3</c:v>
                </c:pt>
                <c:pt idx="419">
                  <c:v>1.8844264812205456E-3</c:v>
                </c:pt>
                <c:pt idx="420">
                  <c:v>6.3914122374096128E-4</c:v>
                </c:pt>
                <c:pt idx="421">
                  <c:v>1.0042623044190191E-5</c:v>
                </c:pt>
                <c:pt idx="422">
                  <c:v>6.23359958957234E-3</c:v>
                </c:pt>
                <c:pt idx="423">
                  <c:v>9.3252928267480346E-5</c:v>
                </c:pt>
                <c:pt idx="424">
                  <c:v>1.0975152326864995E-3</c:v>
                </c:pt>
                <c:pt idx="425">
                  <c:v>2.1519906523264696E-4</c:v>
                </c:pt>
                <c:pt idx="426">
                  <c:v>2.1878571631985776E-3</c:v>
                </c:pt>
                <c:pt idx="427">
                  <c:v>2.0300445153613031E-3</c:v>
                </c:pt>
                <c:pt idx="428">
                  <c:v>1.7359391262100187E-3</c:v>
                </c:pt>
                <c:pt idx="429">
                  <c:v>9.3252928267480346E-4</c:v>
                </c:pt>
                <c:pt idx="430">
                  <c:v>1.3371035253121799E-3</c:v>
                </c:pt>
                <c:pt idx="431">
                  <c:v>4.7989391546880275E-3</c:v>
                </c:pt>
                <c:pt idx="432">
                  <c:v>1.0444327965957799E-3</c:v>
                </c:pt>
                <c:pt idx="433">
                  <c:v>1.2911943913958817E-3</c:v>
                </c:pt>
                <c:pt idx="434">
                  <c:v>4.5909133916298024E-5</c:v>
                </c:pt>
                <c:pt idx="435">
                  <c:v>6.3182445552305141E-3</c:v>
                </c:pt>
                <c:pt idx="436">
                  <c:v>2.3313232066870088E-3</c:v>
                </c:pt>
                <c:pt idx="437">
                  <c:v>6.0255738265141152E-4</c:v>
                </c:pt>
                <c:pt idx="438">
                  <c:v>6.4559719569794093E-5</c:v>
                </c:pt>
                <c:pt idx="439">
                  <c:v>5.2867237025486938E-3</c:v>
                </c:pt>
                <c:pt idx="440">
                  <c:v>1.0186089087678622E-3</c:v>
                </c:pt>
                <c:pt idx="441">
                  <c:v>4.2179016785598806E-3</c:v>
                </c:pt>
                <c:pt idx="442">
                  <c:v>3.9345562426702282E-3</c:v>
                </c:pt>
                <c:pt idx="443">
                  <c:v>1.9080983783961365E-3</c:v>
                </c:pt>
                <c:pt idx="444">
                  <c:v>6.59943800046784E-4</c:v>
                </c:pt>
                <c:pt idx="445">
                  <c:v>8.6510024223524079E-3</c:v>
                </c:pt>
                <c:pt idx="446">
                  <c:v>1.2768477870470387E-3</c:v>
                </c:pt>
                <c:pt idx="447">
                  <c:v>4.5048337655367431E-3</c:v>
                </c:pt>
                <c:pt idx="448">
                  <c:v>5.3584567242929097E-3</c:v>
                </c:pt>
                <c:pt idx="449">
                  <c:v>9.3970258484922509E-4</c:v>
                </c:pt>
                <c:pt idx="450">
                  <c:v>1.0924939211644044E-2</c:v>
                </c:pt>
                <c:pt idx="451">
                  <c:v>3.2495058850129689E-3</c:v>
                </c:pt>
                <c:pt idx="452">
                  <c:v>1.5279133631517935E-3</c:v>
                </c:pt>
                <c:pt idx="453">
                  <c:v>2.0802576305822539E-4</c:v>
                </c:pt>
                <c:pt idx="454">
                  <c:v>2.2954566958149008E-4</c:v>
                </c:pt>
                <c:pt idx="455">
                  <c:v>3.1562529567454885E-4</c:v>
                </c:pt>
                <c:pt idx="456">
                  <c:v>3.5866510872107829E-4</c:v>
                </c:pt>
                <c:pt idx="457">
                  <c:v>1.4346604348843131E-4</c:v>
                </c:pt>
                <c:pt idx="458">
                  <c:v>1.1477283479074504E-4</c:v>
                </c:pt>
                <c:pt idx="459">
                  <c:v>1.7933255436053915E-4</c:v>
                </c:pt>
                <c:pt idx="460">
                  <c:v>9.5526865056771992E-3</c:v>
                </c:pt>
                <c:pt idx="461">
                  <c:v>8.6940422353989372E-3</c:v>
                </c:pt>
                <c:pt idx="462">
                  <c:v>6.484665165677095E-3</c:v>
                </c:pt>
                <c:pt idx="463">
                  <c:v>2.4819625523498617E-2</c:v>
                </c:pt>
                <c:pt idx="464">
                  <c:v>2.0773883097124856E-3</c:v>
                </c:pt>
                <c:pt idx="465">
                  <c:v>2.0085246088380384E-4</c:v>
                </c:pt>
                <c:pt idx="466">
                  <c:v>1.4346604348843131E-4</c:v>
                </c:pt>
                <c:pt idx="467">
                  <c:v>1.0759953261632348E-4</c:v>
                </c:pt>
                <c:pt idx="468">
                  <c:v>8.6079626093058786E-5</c:v>
                </c:pt>
                <c:pt idx="469">
                  <c:v>9.755690957213329E-4</c:v>
                </c:pt>
                <c:pt idx="470">
                  <c:v>1.64985950011696E-3</c:v>
                </c:pt>
                <c:pt idx="471">
                  <c:v>5.1934707742812133E-3</c:v>
                </c:pt>
                <c:pt idx="472">
                  <c:v>3.7659836415713218E-3</c:v>
                </c:pt>
                <c:pt idx="473">
                  <c:v>3.8735831741876451E-3</c:v>
                </c:pt>
                <c:pt idx="474">
                  <c:v>3.2423325828385475E-3</c:v>
                </c:pt>
                <c:pt idx="475">
                  <c:v>3.0414801219547437E-3</c:v>
                </c:pt>
                <c:pt idx="476">
                  <c:v>1.764632334907705E-3</c:v>
                </c:pt>
                <c:pt idx="477">
                  <c:v>7.3167682179099962E-4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 count="30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9,3KG AN"/>
        <s v="Diverses 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9,3KG AN"/>
        <s v="RW SCHI 9,3KG AN"/>
        <s v="REZ CN-SHRIMPS DK ALDI"/>
        <s v="VOS Müller Fleisch SKZ"/>
        <s v="ABS GRÜN-PESTO"/>
        <s v="VOS GRW-NATUR ENDSTÜCK"/>
        <s v="Würste 9100g Natur aus"/>
        <s v="RW CHILI 9,3KG AN"/>
        <s v="RÄU-END GRW-SCHI-NAT EN"/>
        <s v="RÄU-END RW-CHILI 200G Z"/>
        <s v="Diverse Rinde"/>
        <s v="Rückstellproben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n v="29500631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* *"/>
        <n v="295000913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-"/>
        <s v="Konzentrat in Würsten 1"/>
        <s v="Würste 6700g Schinken R"/>
        <s v="Cheddar Deirygold"/>
        <s v="Cheddar jung Eximo"/>
        <s v="(AH) Meine Käserei, Whi"/>
        <s v="Ziegenrolle  11161604"/>
        <s v="VOS SKZ Camembert"/>
        <s v="VS Schinken mit Rinde"/>
        <s v="Frucht/Nuss Käse"/>
        <s v="Räucher Schinken Fertigware"/>
        <s v="ABS 45-48% OGT"/>
        <s v="VOS Bergkäse"/>
        <s v="Walnusstorten"/>
        <s v="ABS ALL-EMM-VAKU"/>
        <s v="ABS Bergkräuterkäse 50%"/>
        <s v="WALNUSS GEWOLFT 10MM"/>
        <s v="VOS VS-NATUR ZIPFEL"/>
        <s v="VOS RW-NATUR ENDSTÜCK 3"/>
        <s v="VOS RW-NATUR-EXTRA ENDS"/>
        <s v="VOS RW-SCHI-NAT ENDSTÜC"/>
        <s v="VOS VS-CHILI ENDSTÜCK"/>
        <s v="Brie"/>
        <s v="ABS Edamer 40% OGT"/>
        <s v="VOS Bergkäse 10kg Beute"/>
        <s v="Bergkäse 45% Fett i. Tr"/>
        <s v="Cheddar jung 50% F. i.T"/>
        <s v="Div Zipfe, ES"/>
        <s v="Fertigpackung"/>
        <s v="RÄU-END NATUR-NAT ENDST"/>
        <s v="verschiedene Fertigware"/>
        <s v="Räucher-Endstücke 3kg S"/>
        <s v="Vorschmelz Diverses"/>
        <s v="Provolla Fertigware"/>
        <s v="Räucher Retoure"/>
        <s v="Butterkäse 45 % F.i.Tr."/>
        <s v="Edamer 45% Fett i.Tr. O"/>
        <s v="VOS Räucher Schinken"/>
        <s v="VOS RW-NUSS-ENDSTÜCK"/>
        <s v="SKZ PF 10KG"/>
        <s v="VOS Würste Jalapeno nat"/>
        <s v="VOS SKZ mit Pfeffer"/>
        <s v="Außenmasse FK-Röllchen"/>
        <s v="Becher"/>
        <s v="VOS mit Lachskonzentrat"/>
        <s v="VOS RW-NATUR-NAT ENDSTÜ"/>
        <s v="Creme Noblesse 250g Cha"/>
        <s v="Emmentaler &quot;W&quot; 5.000g,"/>
        <s v="VS SKZ Premium Würfel"/>
        <s v="GRW GARTK 7,2KG"/>
      </sharedItems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x v="0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x v="1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x v="2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x v="3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x v="4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x v="5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x v="6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x v="7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x v="8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x v="9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x v="10"/>
    <x v="0"/>
    <x v="0"/>
    <s v="-"/>
    <n v="33"/>
    <s v="Produkte"/>
    <s v="BUs"/>
    <s v="Symptome"/>
    <n v="23.13"/>
    <s v="L1"/>
    <n v="49900001"/>
    <n v="12"/>
  </r>
  <r>
    <x v="0"/>
    <n v="150"/>
    <x v="0"/>
    <x v="2"/>
    <x v="11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x v="13"/>
    <x v="2"/>
    <x v="6"/>
    <s v="-"/>
    <n v="33"/>
    <s v="Produkte"/>
    <s v="BUs"/>
    <s v="Symptome"/>
    <s v="0"/>
    <s v="BU2"/>
    <s v="Diverses"/>
    <n v="30"/>
  </r>
  <r>
    <x v="1"/>
    <n v="8"/>
    <x v="0"/>
    <x v="4"/>
    <x v="14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x v="15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x v="16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x v="17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x v="18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x v="19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x v="20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x v="21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x v="12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x v="13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x v="13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x v="22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x v="15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x v="16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x v="23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x v="24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x v="25"/>
    <x v="0"/>
    <x v="14"/>
    <s v="-"/>
    <n v="34"/>
    <s v="Produkte"/>
    <s v="BUs"/>
    <s v="Symptome"/>
    <s v="0"/>
    <s v="L1"/>
    <n v="29500776"/>
    <n v="120"/>
  </r>
  <r>
    <x v="1"/>
    <n v="56"/>
    <x v="3"/>
    <x v="0"/>
    <x v="26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x v="27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x v="27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x v="28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x v="28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x v="18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x v="29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x v="30"/>
    <x v="0"/>
    <x v="0"/>
    <s v="-"/>
    <n v="34"/>
    <s v="Produkte"/>
    <s v="BUs"/>
    <s v="Symptome"/>
    <n v="31.5"/>
    <s v="L16"/>
    <n v="29501055"/>
    <n v="12"/>
  </r>
  <r>
    <x v="3"/>
    <n v="546"/>
    <x v="3"/>
    <x v="3"/>
    <x v="31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x v="32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x v="33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x v="34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x v="35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x v="36"/>
    <x v="0"/>
    <x v="0"/>
    <s v="-"/>
    <n v="34"/>
    <s v="Produkte"/>
    <s v="BUs"/>
    <s v="Symptome"/>
    <n v="36.25"/>
    <s v="L1"/>
    <n v="29900002"/>
    <n v="12"/>
  </r>
  <r>
    <x v="1"/>
    <n v="306"/>
    <x v="3"/>
    <x v="6"/>
    <x v="37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x v="13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x v="15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x v="16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x v="38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x v="39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x v="28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x v="5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x v="11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x v="21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x v="16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x v="40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x v="40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x v="41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x v="42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x v="43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x v="11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x v="11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x v="13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x v="16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x v="16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x v="44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x v="45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x v="45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x v="46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x v="47"/>
    <x v="0"/>
    <x v="0"/>
    <s v="-"/>
    <n v="34"/>
    <s v="Produkte"/>
    <s v="BUs"/>
    <s v="Symptome"/>
    <s v="0"/>
    <s v="Bu3"/>
    <n v="32000070"/>
    <n v="12"/>
  </r>
  <r>
    <x v="3"/>
    <n v="1260"/>
    <x v="6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x v="15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x v="48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x v="16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x v="49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x v="45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x v="50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x v="25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x v="51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x v="52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x v="27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x v="53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x v="13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x v="13"/>
    <x v="2"/>
    <x v="6"/>
    <s v="-"/>
    <n v="34"/>
    <s v="Produkte"/>
    <s v="BUs"/>
    <s v="Symptome"/>
    <s v="0"/>
    <s v="BU2"/>
    <s v="Diverses"/>
    <n v="30"/>
  </r>
  <r>
    <x v="5"/>
    <n v="10.4"/>
    <x v="7"/>
    <x v="5"/>
    <x v="16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x v="16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x v="27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x v="54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x v="13"/>
    <x v="2"/>
    <x v="6"/>
    <s v="-"/>
    <n v="35"/>
    <s v="Produkte"/>
    <s v="BUs"/>
    <s v="Symptome"/>
    <s v="0"/>
    <s v="BU2"/>
    <s v="Diverses"/>
    <n v="30"/>
  </r>
  <r>
    <x v="1"/>
    <n v="526.6"/>
    <x v="8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x v="15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x v="16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x v="50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x v="55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x v="56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x v="57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x v="58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x v="59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x v="60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x v="61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x v="62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x v="63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x v="64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x v="65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x v="66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x v="67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x v="54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x v="28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x v="4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x v="68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x v="69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x v="70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x v="71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x v="72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x v="73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x v="12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x v="13"/>
    <x v="2"/>
    <x v="6"/>
    <s v="-"/>
    <n v="35"/>
    <s v="Produkte"/>
    <s v="BUs"/>
    <s v="Symptome"/>
    <s v="0"/>
    <s v="BU2"/>
    <s v="Diverses"/>
    <n v="30"/>
  </r>
  <r>
    <x v="0"/>
    <n v="33"/>
    <x v="9"/>
    <x v="4"/>
    <x v="13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x v="16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x v="74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x v="74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x v="75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x v="76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x v="77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x v="78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x v="79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x v="80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x v="81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x v="81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x v="82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36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102"/>
    <x v="10"/>
    <x v="4"/>
    <x v="13"/>
    <x v="2"/>
    <x v="6"/>
    <s v="-"/>
    <n v="35"/>
    <s v="Produkte"/>
    <s v="BUs"/>
    <s v="Symptome"/>
    <s v="0"/>
    <s v="BU2"/>
    <s v="Diverses"/>
    <n v="30"/>
  </r>
  <r>
    <x v="2"/>
    <n v="34.4"/>
    <x v="10"/>
    <x v="4"/>
    <x v="13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x v="13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x v="15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x v="16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x v="16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x v="75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x v="83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x v="57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x v="60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x v="84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x v="68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x v="70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x v="8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x v="86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x v="87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x v="88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x v="89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x v="12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x v="13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x v="13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x v="16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x v="90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x v="75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x v="91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x v="92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x v="27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x v="18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x v="93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x v="86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x v="94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x v="95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x v="96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x v="97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x v="98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x v="13"/>
    <x v="2"/>
    <x v="6"/>
    <s v="-"/>
    <n v="35"/>
    <s v="Produkte"/>
    <s v="BUs"/>
    <s v="Symptome"/>
    <s v="0"/>
    <s v="BU2"/>
    <s v="Diverses"/>
    <n v="30"/>
  </r>
  <r>
    <x v="4"/>
    <n v="65"/>
    <x v="12"/>
    <x v="4"/>
    <x v="13"/>
    <x v="2"/>
    <x v="6"/>
    <s v="-"/>
    <n v="35"/>
    <s v="Produkte"/>
    <s v="BUs"/>
    <s v="Symptome"/>
    <s v="0"/>
    <s v="BU2"/>
    <s v="Diverses"/>
    <n v="30"/>
  </r>
  <r>
    <x v="2"/>
    <n v="23"/>
    <x v="12"/>
    <x v="4"/>
    <x v="13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x v="13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x v="13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x v="16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x v="99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x v="100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x v="101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x v="102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x v="50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x v="57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x v="58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x v="103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x v="103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x v="104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x v="92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x v="27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x v="66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x v="67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x v="69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x v="18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x v="105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x v="71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x v="87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7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x v="108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x v="109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x v="13"/>
    <x v="2"/>
    <x v="6"/>
    <s v="-"/>
    <n v="36"/>
    <s v="Produkte"/>
    <s v="BUs"/>
    <s v="Symptome"/>
    <s v="0"/>
    <s v="BU2"/>
    <s v="Diverses"/>
    <n v="30"/>
  </r>
  <r>
    <x v="0"/>
    <n v="47"/>
    <x v="13"/>
    <x v="4"/>
    <x v="13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x v="13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x v="110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x v="57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x v="60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x v="103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x v="111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x v="54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x v="68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x v="69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x v="70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x v="32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x v="112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x v="113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x v="114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x v="97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x v="115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x v="116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x v="117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x v="13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x v="13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x v="118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x v="119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x v="120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x v="121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x v="104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x v="42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x v="42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x v="122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x v="123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x v="28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x v="28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x v="124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x v="125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x v="126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x v="106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x v="127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x v="128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x v="81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x v="129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x v="12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x v="14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x v="130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x v="131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x v="132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x v="133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x v="83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x v="57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x v="58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x v="67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x v="134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x v="135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x v="136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x v="137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x v="16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x v="133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x v="83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x v="42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x v="138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x v="139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x v="10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x v="11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x v="140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x v="21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x v="15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x v="16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x v="16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x v="141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x v="142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x v="23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x v="24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x v="143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x v="42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x v="42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x v="42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x v="144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x v="84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x v="27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x v="28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x v="18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x v="18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x v="5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x v="31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x v="31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x v="33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x v="95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x v="145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x v="134"/>
    <x v="4"/>
    <x v="0"/>
    <s v="-"/>
    <n v="37"/>
    <s v="Produkte"/>
    <s v="BUs"/>
    <s v="Symptome"/>
    <n v="27"/>
    <s v="L1"/>
    <n v="29900003"/>
    <n v="61"/>
  </r>
  <r>
    <x v="1"/>
    <n v="276"/>
    <x v="18"/>
    <x v="11"/>
    <x v="146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x v="147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x v="148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x v="12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x v="15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x v="16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x v="50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x v="50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x v="61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x v="104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x v="150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x v="111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x v="66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x v="54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x v="3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x v="28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x v="68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x v="69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x v="69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x v="69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x v="105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x v="70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x v="146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x v="151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x v="152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x v="153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x v="154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x v="155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x v="16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x v="156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x v="50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x v="133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x v="157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x v="158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x v="60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x v="62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x v="103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x v="111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x v="111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x v="122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x v="66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x v="54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x v="68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x v="69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x v="70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x v="159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x v="31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x v="160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x v="161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x v="87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x v="162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x v="19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x v="43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x v="43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x v="163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x v="164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x v="165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x v="97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x v="97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x v="166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x v="167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x v="168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x v="168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x v="115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x v="116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x v="169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x v="170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x v="170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x v="171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x v="171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x v="172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x v="12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x v="13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x v="16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x v="16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x v="45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x v="173"/>
    <x v="0"/>
    <x v="0"/>
    <s v="-"/>
    <n v="37"/>
    <s v="Produkte"/>
    <s v="BUs"/>
    <s v="Symptome"/>
    <n v="7.5"/>
    <s v="L11"/>
    <n v="29500613"/>
    <n v="12"/>
  </r>
  <r>
    <x v="2"/>
    <n v="28"/>
    <x v="21"/>
    <x v="1"/>
    <x v="149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x v="62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x v="62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x v="103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x v="104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x v="70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x v="31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x v="106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x v="147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x v="13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x v="13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x v="13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x v="14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x v="74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x v="83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x v="25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x v="60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x v="174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x v="27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x v="87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x v="87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x v="87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x v="175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x v="175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x v="7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x v="12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x v="13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x v="13"/>
    <x v="2"/>
    <x v="6"/>
    <s v="-"/>
    <n v="37"/>
    <s v="Produkte"/>
    <s v="BUs"/>
    <s v="Symptome"/>
    <s v="0"/>
    <s v="BU2"/>
    <s v="Diverses"/>
    <n v="30"/>
  </r>
  <r>
    <x v="0"/>
    <n v="1.4"/>
    <x v="22"/>
    <x v="4"/>
    <x v="13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x v="13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x v="13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x v="14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x v="16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x v="16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x v="131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x v="58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x v="42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x v="176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x v="27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x v="68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x v="18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x v="70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x v="31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x v="177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x v="127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x v="12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x v="13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x v="13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x v="13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x v="14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x v="15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x v="16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x v="16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x v="16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x v="131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x v="50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x v="178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x v="57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x v="58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x v="62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x v="42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x v="68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x v="179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x v="13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x v="13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x v="13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x v="16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x v="16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x v="58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x v="60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x v="103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x v="103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x v="104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x v="42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x v="42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x v="70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x v="70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x v="36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x v="106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x v="155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x v="13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x v="13"/>
    <x v="2"/>
    <x v="6"/>
    <s v="-"/>
    <n v="38"/>
    <s v="Produkte"/>
    <s v="BUs"/>
    <s v="Symptome"/>
    <s v="0"/>
    <s v="BU2"/>
    <s v="Diverses"/>
    <n v="30"/>
  </r>
  <r>
    <x v="4"/>
    <n v="33"/>
    <x v="25"/>
    <x v="4"/>
    <x v="13"/>
    <x v="2"/>
    <x v="6"/>
    <s v="-"/>
    <n v="38"/>
    <s v="Produkte"/>
    <s v="BUs"/>
    <s v="Symptome"/>
    <s v="0"/>
    <s v="Bu2"/>
    <s v="Diverses"/>
    <n v="30"/>
  </r>
  <r>
    <x v="0"/>
    <n v="3.5"/>
    <x v="25"/>
    <x v="4"/>
    <x v="13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x v="13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x v="13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x v="22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x v="15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x v="180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x v="16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x v="182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x v="183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x v="157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x v="57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x v="42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x v="66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x v="68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x v="184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x v="125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x v="80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x v="95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x v="88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x v="185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x v="186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x v="151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x v="187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x v="152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x v="153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x v="188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x v="13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x v="14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x v="15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x v="173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x v="190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x v="42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x v="191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x v="106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x v="140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x v="13"/>
    <x v="2"/>
    <x v="6"/>
    <s v="-"/>
    <n v="38"/>
    <s v="Produkte"/>
    <s v="BUs"/>
    <s v="Symptome"/>
    <s v="0"/>
    <s v="BU2"/>
    <s v="Diverses"/>
    <n v="30"/>
  </r>
  <r>
    <x v="2"/>
    <n v="63.5"/>
    <x v="27"/>
    <x v="4"/>
    <x v="13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x v="15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x v="16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x v="16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x v="183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x v="42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x v="150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x v="27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x v="29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x v="192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x v="6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x v="32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x v="32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x v="112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x v="33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x v="80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x v="175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x v="193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x v="53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x v="147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x v="194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x v="13"/>
    <x v="2"/>
    <x v="6"/>
    <s v="-"/>
    <n v="39"/>
    <s v="Produkte"/>
    <s v="BUs"/>
    <s v="Symptome"/>
    <s v="0"/>
    <s v="BU2"/>
    <s v="Diverses"/>
    <n v="30"/>
  </r>
  <r>
    <x v="0"/>
    <n v="40"/>
    <x v="28"/>
    <x v="4"/>
    <x v="13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x v="48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x v="48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x v="16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x v="195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x v="50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x v="50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x v="157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x v="57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x v="58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x v="59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x v="60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x v="60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x v="62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x v="103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x v="42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x v="111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x v="66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x v="124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x v="4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x v="68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x v="68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x v="69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x v="70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x v="70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x v="33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x v="87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x v="134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x v="196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x v="197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x v="97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x v="198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x v="21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x v="12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x v="117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x v="13"/>
    <x v="2"/>
    <x v="6"/>
    <s v="-"/>
    <n v="39"/>
    <s v="Produkte"/>
    <s v="BUs"/>
    <s v="Symptome"/>
    <s v="0"/>
    <s v="BU2"/>
    <s v="Diverses"/>
    <n v="30"/>
  </r>
  <r>
    <x v="4"/>
    <n v="85.5"/>
    <x v="29"/>
    <x v="4"/>
    <x v="13"/>
    <x v="2"/>
    <x v="6"/>
    <s v="-"/>
    <n v="39"/>
    <s v="Produkte"/>
    <s v="BUs"/>
    <s v="Symptome"/>
    <s v="0"/>
    <s v="BU2"/>
    <s v="Diverses"/>
    <n v="30"/>
  </r>
  <r>
    <x v="2"/>
    <n v="19"/>
    <x v="29"/>
    <x v="4"/>
    <x v="13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x v="13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x v="13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x v="15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x v="16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x v="199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x v="183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x v="157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x v="200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x v="158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x v="149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x v="58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x v="103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x v="104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x v="42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x v="66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x v="4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x v="30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21"/>
    <x v="30"/>
    <x v="6"/>
    <x v="106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x v="8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x v="13"/>
    <x v="0"/>
    <x v="0"/>
    <s v="-"/>
    <n v="39"/>
    <s v="Produkte"/>
    <s v="BUs"/>
    <s v="Symptome"/>
    <s v="0"/>
    <s v="L9"/>
    <s v="Diverses"/>
    <n v="12"/>
  </r>
  <r>
    <x v="1"/>
    <n v="85.8"/>
    <x v="30"/>
    <x v="4"/>
    <x v="13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x v="22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x v="202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x v="202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x v="203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x v="16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x v="131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x v="183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x v="143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x v="190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x v="190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x v="57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x v="42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x v="42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x v="204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x v="205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x v="144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x v="3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x v="68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x v="206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x v="207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x v="207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x v="134"/>
    <x v="0"/>
    <x v="0"/>
    <s v="-"/>
    <n v="39"/>
    <s v="Produkte"/>
    <s v="BUs"/>
    <s v="Symptome"/>
    <n v="12"/>
    <s v="BU3"/>
    <n v="29900003"/>
    <n v="12"/>
  </r>
  <r>
    <x v="1"/>
    <n v="16"/>
    <x v="31"/>
    <x v="1"/>
    <x v="185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x v="208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x v="208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x v="12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x v="12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x v="13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x v="13"/>
    <x v="2"/>
    <x v="6"/>
    <s v="-"/>
    <n v="39"/>
    <s v="Produkte"/>
    <s v="BUs"/>
    <s v="Symptome"/>
    <s v="0"/>
    <s v="Bu2"/>
    <s v="Diverses"/>
    <n v="30"/>
  </r>
  <r>
    <x v="2"/>
    <n v="24"/>
    <x v="31"/>
    <x v="4"/>
    <x v="13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x v="13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x v="15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x v="203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x v="16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x v="16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x v="195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x v="209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x v="210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x v="211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x v="212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x v="16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x v="16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x v="213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x v="40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x v="24"/>
    <x v="0"/>
    <x v="0"/>
    <s v="-"/>
    <n v="40"/>
    <s v="Produkte"/>
    <s v="BUs"/>
    <s v="Symptome"/>
    <n v="89"/>
    <s v="BU3"/>
    <n v="29500528"/>
    <n v="12"/>
  </r>
  <r>
    <x v="0"/>
    <n v="547"/>
    <x v="33"/>
    <x v="0"/>
    <x v="214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x v="215"/>
    <x v="4"/>
    <x v="14"/>
    <s v="-"/>
    <n v="40"/>
    <s v="Produkte"/>
    <s v="BUs"/>
    <s v="Symptome"/>
    <n v="2"/>
    <s v="BU4"/>
    <n v="29500887"/>
    <n v="61"/>
  </r>
  <r>
    <x v="2"/>
    <n v="15"/>
    <x v="33"/>
    <x v="1"/>
    <x v="121"/>
    <x v="4"/>
    <x v="14"/>
    <s v="-"/>
    <n v="40"/>
    <s v="Produkte"/>
    <s v="BUs"/>
    <s v="Symptome"/>
    <n v="0.15"/>
    <s v="BU4"/>
    <n v="29500892"/>
    <n v="61"/>
  </r>
  <r>
    <x v="2"/>
    <n v="9"/>
    <x v="33"/>
    <x v="1"/>
    <x v="62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x v="103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x v="42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x v="42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x v="150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x v="2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x v="191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x v="216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x v="27"/>
    <x v="4"/>
    <x v="39"/>
    <s v="-"/>
    <n v="40"/>
    <s v="Produkte"/>
    <s v="BUs"/>
    <s v="Symptome"/>
    <n v="117"/>
    <s v="L33"/>
    <n v="29501003"/>
    <n v="61"/>
  </r>
  <r>
    <x v="2"/>
    <n v="13"/>
    <x v="33"/>
    <x v="1"/>
    <x v="66"/>
    <x v="4"/>
    <x v="14"/>
    <s v="-"/>
    <n v="40"/>
    <s v="Produkte"/>
    <s v="BUs"/>
    <s v="Symptome"/>
    <n v="19.5"/>
    <s v="BU4"/>
    <n v="29501009"/>
    <n v="61"/>
  </r>
  <r>
    <x v="2"/>
    <n v="6"/>
    <x v="33"/>
    <x v="0"/>
    <x v="54"/>
    <x v="4"/>
    <x v="14"/>
    <s v="-"/>
    <n v="40"/>
    <s v="Produkte"/>
    <s v="BUs"/>
    <s v="Symptome"/>
    <n v="3"/>
    <s v="BU4"/>
    <n v="29501020"/>
    <n v="61"/>
  </r>
  <r>
    <x v="2"/>
    <n v="432"/>
    <x v="33"/>
    <x v="1"/>
    <x v="124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x v="4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x v="18"/>
    <x v="4"/>
    <x v="39"/>
    <s v="-"/>
    <n v="40"/>
    <s v="Produkte"/>
    <s v="BUs"/>
    <s v="Symptome"/>
    <n v="29"/>
    <s v="L33"/>
    <n v="29501032"/>
    <n v="61"/>
  </r>
  <r>
    <x v="0"/>
    <n v="195"/>
    <x v="33"/>
    <x v="0"/>
    <x v="30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x v="33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x v="154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x v="153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x v="217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x v="13"/>
    <x v="3"/>
    <x v="8"/>
    <s v="-"/>
    <n v="40"/>
    <s v="Produkte"/>
    <s v="BUs"/>
    <s v="Symptome"/>
    <s v="0"/>
    <s v="QM"/>
    <s v="Diverses"/>
    <n v="70"/>
  </r>
  <r>
    <x v="5"/>
    <n v="93"/>
    <x v="33"/>
    <x v="4"/>
    <x v="13"/>
    <x v="3"/>
    <x v="13"/>
    <s v="-"/>
    <n v="40"/>
    <s v="Produkte"/>
    <s v="BUs"/>
    <s v="Symptome"/>
    <s v="0"/>
    <s v="Labor"/>
    <s v="Diverses"/>
    <n v="70"/>
  </r>
  <r>
    <x v="5"/>
    <n v="26"/>
    <x v="33"/>
    <x v="4"/>
    <x v="13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x v="13"/>
    <x v="3"/>
    <x v="13"/>
    <s v="-"/>
    <n v="40"/>
    <s v="Produkte"/>
    <s v="BUs"/>
    <s v="Symptome"/>
    <s v="0"/>
    <s v="Labor"/>
    <s v="Diverses"/>
    <n v="70"/>
  </r>
  <r>
    <x v="4"/>
    <n v="60"/>
    <x v="34"/>
    <x v="9"/>
    <x v="218"/>
    <x v="0"/>
    <x v="40"/>
    <s v="-"/>
    <n v="42"/>
    <s v="Produkte"/>
    <s v="BUs"/>
    <s v="Symptome"/>
    <s v="0"/>
    <s v="BU2"/>
    <n v="29500631"/>
    <n v="12"/>
  </r>
  <r>
    <x v="1"/>
    <n v="20"/>
    <x v="33"/>
    <x v="4"/>
    <x v="13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x v="13"/>
    <x v="2"/>
    <x v="6"/>
    <s v="-"/>
    <n v="40"/>
    <s v="Produkte"/>
    <s v="BUs"/>
    <s v="Symptome"/>
    <s v="0"/>
    <s v="L16"/>
    <s v="Diverses"/>
    <n v="10"/>
  </r>
  <r>
    <x v="1"/>
    <n v="180"/>
    <x v="33"/>
    <x v="4"/>
    <x v="13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x v="13"/>
    <x v="2"/>
    <x v="6"/>
    <s v="-"/>
    <n v="40"/>
    <s v="Produkte"/>
    <s v="BUs"/>
    <s v="Symptome"/>
    <s v="0"/>
    <s v="BU2"/>
    <s v="Diverses"/>
    <n v="30"/>
  </r>
  <r>
    <x v="5"/>
    <n v="4"/>
    <x v="33"/>
    <x v="5"/>
    <x v="16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x v="131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x v="44"/>
    <x v="1"/>
    <x v="10"/>
    <s v="-"/>
    <n v="40"/>
    <s v="Produkte"/>
    <s v="BUs"/>
    <s v="Symptome"/>
    <s v="0"/>
    <s v="RWV"/>
    <s v="RW"/>
    <n v="22"/>
  </r>
  <r>
    <x v="0"/>
    <n v="52"/>
    <x v="33"/>
    <x v="6"/>
    <x v="45"/>
    <x v="2"/>
    <x v="15"/>
    <s v="-"/>
    <n v="40"/>
    <s v="Produkte"/>
    <s v="BUs"/>
    <s v="Symptome"/>
    <s v="0"/>
    <s v="L9"/>
    <s v="RW Natur"/>
    <n v="10"/>
  </r>
  <r>
    <x v="0"/>
    <n v="9"/>
    <x v="33"/>
    <x v="6"/>
    <x v="45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x v="45"/>
    <x v="2"/>
    <x v="6"/>
    <s v="-"/>
    <n v="40"/>
    <s v="Produkte"/>
    <s v="BUs"/>
    <s v="Symptome"/>
    <s v="0"/>
    <s v="L9"/>
    <s v="RW Natur"/>
    <n v="10"/>
  </r>
  <r>
    <x v="0"/>
    <n v="22"/>
    <x v="33"/>
    <x v="1"/>
    <x v="219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x v="173"/>
    <x v="2"/>
    <x v="6"/>
    <s v="-"/>
    <n v="40"/>
    <s v="Produkte"/>
    <s v="BUs"/>
    <s v="Symptome"/>
    <n v="5.5"/>
    <s v="L9"/>
    <n v="29500613"/>
    <n v="10"/>
  </r>
  <r>
    <x v="2"/>
    <n v="8"/>
    <x v="35"/>
    <x v="1"/>
    <x v="58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x v="220"/>
    <x v="4"/>
    <x v="14"/>
    <s v="-"/>
    <n v="40"/>
    <s v="Produkte"/>
    <s v="BUs"/>
    <s v="Symptome"/>
    <n v="11"/>
    <s v="BU4"/>
    <n v="29500908"/>
    <n v="61"/>
  </r>
  <r>
    <x v="1"/>
    <n v="49"/>
    <x v="35"/>
    <x v="0"/>
    <x v="42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x v="42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x v="205"/>
    <x v="0"/>
    <x v="1"/>
    <s v="-"/>
    <n v="40"/>
    <s v="Produkte"/>
    <s v="BUs"/>
    <s v="Symptome"/>
    <n v="9"/>
    <s v="RWV"/>
    <n v="29500947"/>
    <n v="12"/>
  </r>
  <r>
    <x v="2"/>
    <n v="133"/>
    <x v="35"/>
    <x v="1"/>
    <x v="70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x v="177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x v="87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x v="53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x v="7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x v="221"/>
    <x v="0"/>
    <x v="0"/>
    <s v="-"/>
    <n v="40"/>
    <s v="Produkte"/>
    <s v="BUs"/>
    <s v="Symptome"/>
    <n v="7.8"/>
    <s v="BU4"/>
    <n v="49500196"/>
    <n v="12"/>
  </r>
  <r>
    <x v="4"/>
    <n v="15"/>
    <x v="35"/>
    <x v="8"/>
    <x v="21"/>
    <x v="0"/>
    <x v="12"/>
    <s v="-"/>
    <n v="40"/>
    <s v="Produkte"/>
    <s v="BUs"/>
    <s v="Symptome"/>
    <s v="0"/>
    <s v="Bu2"/>
    <s v="Blöcke"/>
    <n v="12"/>
  </r>
  <r>
    <x v="1"/>
    <n v="56"/>
    <x v="35"/>
    <x v="12"/>
    <x v="222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x v="12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x v="13"/>
    <x v="3"/>
    <x v="8"/>
    <s v="-"/>
    <n v="40"/>
    <s v="Produkte"/>
    <s v="BUs"/>
    <s v="Symptome"/>
    <s v="0"/>
    <s v="QM"/>
    <s v="Diverses"/>
    <n v="70"/>
  </r>
  <r>
    <x v="5"/>
    <n v="15"/>
    <x v="35"/>
    <x v="4"/>
    <x v="13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x v="13"/>
    <x v="2"/>
    <x v="6"/>
    <s v="-"/>
    <n v="40"/>
    <s v="Produkte"/>
    <s v="BUs"/>
    <s v="Symptome"/>
    <s v="0"/>
    <s v="L9"/>
    <s v="Diverses"/>
    <n v="10"/>
  </r>
  <r>
    <x v="4"/>
    <n v="86"/>
    <x v="35"/>
    <x v="4"/>
    <x v="13"/>
    <x v="2"/>
    <x v="6"/>
    <s v="-"/>
    <n v="40"/>
    <s v="Produkte"/>
    <s v="BUs"/>
    <s v="Symptome"/>
    <s v="0"/>
    <s v="BU2"/>
    <s v="Diverses"/>
    <n v="30"/>
  </r>
  <r>
    <x v="5"/>
    <n v="80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6.8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7.5"/>
    <x v="35"/>
    <x v="4"/>
    <x v="13"/>
    <x v="3"/>
    <x v="8"/>
    <s v="-"/>
    <n v="40"/>
    <s v="Produkte"/>
    <s v="BUs"/>
    <s v="Symptome"/>
    <s v="0"/>
    <s v="QM"/>
    <s v="Diverses"/>
    <n v="70"/>
  </r>
  <r>
    <x v="0"/>
    <n v="10"/>
    <x v="35"/>
    <x v="4"/>
    <x v="13"/>
    <x v="2"/>
    <x v="6"/>
    <s v="-"/>
    <n v="40"/>
    <s v="Produkte"/>
    <s v="BUs"/>
    <s v="Symptome"/>
    <s v="0"/>
    <s v="BU3"/>
    <s v="Diverses"/>
    <n v="10"/>
  </r>
  <r>
    <x v="0"/>
    <n v="20"/>
    <x v="35"/>
    <x v="4"/>
    <x v="13"/>
    <x v="2"/>
    <x v="6"/>
    <s v="-"/>
    <n v="40"/>
    <s v="Produkte"/>
    <s v="BUs"/>
    <s v="Symptome"/>
    <s v="0"/>
    <s v="L33"/>
    <s v="Diverses"/>
    <n v="10"/>
  </r>
  <r>
    <x v="1"/>
    <n v="122"/>
    <x v="35"/>
    <x v="4"/>
    <x v="13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x v="13"/>
    <x v="2"/>
    <x v="6"/>
    <s v="-"/>
    <n v="40"/>
    <s v="Produkte"/>
    <s v="BUs"/>
    <s v="Symptome"/>
    <s v="0"/>
    <s v="Bu2"/>
    <s v="Diverses"/>
    <n v="30"/>
  </r>
  <r>
    <x v="1"/>
    <n v="10"/>
    <x v="35"/>
    <x v="11"/>
    <x v="223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x v="225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x v="226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x v="227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x v="228"/>
    <x v="0"/>
    <x v="25"/>
    <s v="-"/>
    <n v="40"/>
    <s v="Produkte"/>
    <s v="BUs"/>
    <s v="Symptome"/>
    <n v="90"/>
    <s v="BU3"/>
    <n v="29500719"/>
    <n v="12"/>
  </r>
  <r>
    <x v="1"/>
    <n v="7"/>
    <x v="36"/>
    <x v="0"/>
    <x v="55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x v="57"/>
    <x v="4"/>
    <x v="14"/>
    <s v="-"/>
    <n v="40"/>
    <s v="Produkte"/>
    <s v="BUs"/>
    <s v="Symptome"/>
    <n v="7.5"/>
    <s v="BU4"/>
    <n v="29500886"/>
    <n v="61"/>
  </r>
  <r>
    <x v="1"/>
    <n v="21"/>
    <x v="36"/>
    <x v="0"/>
    <x v="42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x v="42"/>
    <x v="1"/>
    <x v="10"/>
    <s v="-"/>
    <n v="40"/>
    <s v="Produkte"/>
    <s v="BUs"/>
    <s v="Symptome"/>
    <n v="0.13"/>
    <s v="RWV"/>
    <n v="29500917"/>
    <n v="22"/>
  </r>
  <r>
    <x v="1"/>
    <n v="6"/>
    <x v="36"/>
    <x v="0"/>
    <x v="42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x v="42"/>
    <x v="1"/>
    <x v="10"/>
    <s v="-"/>
    <n v="40"/>
    <s v="Produkte"/>
    <s v="BUs"/>
    <s v="Symptome"/>
    <n v="0.25"/>
    <s v="RWV"/>
    <n v="29500917"/>
    <n v="22"/>
  </r>
  <r>
    <x v="2"/>
    <n v="8"/>
    <x v="36"/>
    <x v="1"/>
    <x v="111"/>
    <x v="4"/>
    <x v="14"/>
    <s v="-"/>
    <n v="40"/>
    <s v="Produkte"/>
    <s v="BUs"/>
    <s v="Symptome"/>
    <n v="12"/>
    <s v="BU4"/>
    <n v="29500952"/>
    <n v="61"/>
  </r>
  <r>
    <x v="1"/>
    <n v="16"/>
    <x v="36"/>
    <x v="1"/>
    <x v="229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x v="68"/>
    <x v="4"/>
    <x v="14"/>
    <s v="-"/>
    <n v="40"/>
    <s v="Produkte"/>
    <s v="BUs"/>
    <s v="Symptome"/>
    <n v="1.5"/>
    <s v="BU4"/>
    <n v="29501029"/>
    <n v="61"/>
  </r>
  <r>
    <x v="2"/>
    <n v="3"/>
    <x v="36"/>
    <x v="1"/>
    <x v="69"/>
    <x v="4"/>
    <x v="14"/>
    <s v="-"/>
    <n v="40"/>
    <s v="Produkte"/>
    <s v="BUs"/>
    <s v="Symptome"/>
    <n v="4.5"/>
    <s v="BU4"/>
    <n v="29501030"/>
    <n v="61"/>
  </r>
  <r>
    <x v="2"/>
    <n v="7"/>
    <x v="36"/>
    <x v="1"/>
    <x v="105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x v="70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x v="8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x v="87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x v="230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x v="21"/>
    <x v="0"/>
    <x v="12"/>
    <s v="-"/>
    <n v="40"/>
    <s v="Produkte"/>
    <s v="BUs"/>
    <s v="Symptome"/>
    <s v="0"/>
    <s v="BU2"/>
    <s v="Blöcke"/>
    <n v="12"/>
  </r>
  <r>
    <x v="1"/>
    <n v="97"/>
    <x v="36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x v="13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x v="13"/>
    <x v="2"/>
    <x v="6"/>
    <s v="-"/>
    <n v="40"/>
    <s v="Produkte"/>
    <s v="BUs"/>
    <s v="Symptome"/>
    <s v="0"/>
    <s v="BU2"/>
    <s v="Diverses"/>
    <n v="30"/>
  </r>
  <r>
    <x v="0"/>
    <n v="22"/>
    <x v="36"/>
    <x v="4"/>
    <x v="13"/>
    <x v="2"/>
    <x v="6"/>
    <s v="-"/>
    <n v="40"/>
    <s v="Produkte"/>
    <s v="BUs"/>
    <s v="Symptome"/>
    <s v="0"/>
    <s v="L33"/>
    <s v="Diverses"/>
    <n v="10"/>
  </r>
  <r>
    <x v="5"/>
    <n v="29.2"/>
    <x v="36"/>
    <x v="4"/>
    <x v="13"/>
    <x v="3"/>
    <x v="13"/>
    <s v="-"/>
    <n v="40"/>
    <s v="Produkte"/>
    <s v="BUs"/>
    <s v="Symptome"/>
    <s v="0"/>
    <s v="Labor"/>
    <s v="Diverses"/>
    <n v="70"/>
  </r>
  <r>
    <x v="5"/>
    <n v="11"/>
    <x v="36"/>
    <x v="4"/>
    <x v="13"/>
    <x v="3"/>
    <x v="8"/>
    <s v="-"/>
    <n v="40"/>
    <s v="Produkte"/>
    <s v="BUs"/>
    <s v="Symptome"/>
    <s v="0"/>
    <s v="QM"/>
    <s v="Diverses"/>
    <n v="70"/>
  </r>
  <r>
    <x v="5"/>
    <n v="7"/>
    <x v="36"/>
    <x v="4"/>
    <x v="13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x v="13"/>
    <x v="2"/>
    <x v="6"/>
    <s v="-"/>
    <n v="40"/>
    <s v="Produkte"/>
    <s v="BUs"/>
    <s v="Symptome"/>
    <s v="0"/>
    <s v="Bu4"/>
    <s v="Diverses"/>
    <n v="10"/>
  </r>
  <r>
    <x v="1"/>
    <n v="60"/>
    <x v="36"/>
    <x v="9"/>
    <x v="231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x v="232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x v="233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x v="16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x v="91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x v="91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x v="234"/>
    <x v="0"/>
    <x v="1"/>
    <s v="-"/>
    <n v="40"/>
    <s v="Produkte"/>
    <s v="BUs"/>
    <s v="Symptome"/>
    <s v="0"/>
    <s v="RWV"/>
    <n v="29500531"/>
    <n v="12"/>
  </r>
  <r>
    <x v="1"/>
    <n v="20"/>
    <x v="37"/>
    <x v="0"/>
    <x v="200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x v="235"/>
    <x v="4"/>
    <x v="14"/>
    <s v="-"/>
    <n v="40"/>
    <s v="Produkte"/>
    <s v="BUs"/>
    <s v="Symptome"/>
    <s v="0"/>
    <s v="BU4"/>
    <n v="29501010"/>
    <n v="61"/>
  </r>
  <r>
    <x v="2"/>
    <n v="10"/>
    <x v="37"/>
    <x v="1"/>
    <x v="67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x v="236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x v="237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x v="238"/>
    <x v="0"/>
    <x v="42"/>
    <s v="-"/>
    <n v="40"/>
    <s v="Produkte"/>
    <s v="BUs"/>
    <s v="Symptome"/>
    <s v="0"/>
    <s v="BU3"/>
    <n v="31000217"/>
    <n v="12"/>
  </r>
  <r>
    <x v="1"/>
    <n v="328"/>
    <x v="37"/>
    <x v="6"/>
    <x v="97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x v="21"/>
    <x v="0"/>
    <x v="12"/>
    <s v="-"/>
    <n v="40"/>
    <s v="Produkte"/>
    <s v="BUs"/>
    <s v="Symptome"/>
    <s v="0"/>
    <s v="BU2"/>
    <s v="Blöcke"/>
    <n v="12"/>
  </r>
  <r>
    <x v="0"/>
    <n v="16"/>
    <x v="37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x v="13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x v="13"/>
    <x v="2"/>
    <x v="6"/>
    <s v="-"/>
    <n v="40"/>
    <s v="Produkte"/>
    <s v="BUs"/>
    <s v="Symptome"/>
    <s v="0"/>
    <s v="BU4"/>
    <s v="Diverses"/>
    <n v="10"/>
  </r>
  <r>
    <x v="0"/>
    <n v="17"/>
    <x v="37"/>
    <x v="4"/>
    <x v="13"/>
    <x v="2"/>
    <x v="6"/>
    <s v="-"/>
    <n v="40"/>
    <s v="Produkte"/>
    <s v="BUs"/>
    <s v="Symptome"/>
    <s v="0"/>
    <s v="L35"/>
    <s v="Diverses"/>
    <n v="10"/>
  </r>
  <r>
    <x v="0"/>
    <n v="22"/>
    <x v="37"/>
    <x v="4"/>
    <x v="13"/>
    <x v="2"/>
    <x v="6"/>
    <s v="-"/>
    <n v="40"/>
    <s v="Produkte"/>
    <s v="BUs"/>
    <s v="Symptome"/>
    <s v="0"/>
    <s v="L11"/>
    <s v="Diverses"/>
    <n v="10"/>
  </r>
  <r>
    <x v="0"/>
    <n v="14"/>
    <x v="37"/>
    <x v="4"/>
    <x v="13"/>
    <x v="2"/>
    <x v="6"/>
    <s v="-"/>
    <n v="40"/>
    <s v="Produkte"/>
    <s v="BUs"/>
    <s v="Symptome"/>
    <s v="0"/>
    <s v="L33"/>
    <s v="Diverses"/>
    <n v="10"/>
  </r>
  <r>
    <x v="5"/>
    <n v="45"/>
    <x v="37"/>
    <x v="4"/>
    <x v="13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x v="13"/>
    <x v="2"/>
    <x v="6"/>
    <s v="-"/>
    <n v="40"/>
    <s v="Produkte"/>
    <s v="BUs"/>
    <s v="Symptome"/>
    <s v="0"/>
    <s v="L11"/>
    <s v="Diverses"/>
    <n v="10"/>
  </r>
  <r>
    <x v="4"/>
    <n v="15"/>
    <x v="37"/>
    <x v="4"/>
    <x v="13"/>
    <x v="0"/>
    <x v="12"/>
    <s v="-"/>
    <n v="40"/>
    <s v="Produkte"/>
    <s v="BUs"/>
    <s v="Symptome"/>
    <s v="0"/>
    <s v="BU2"/>
    <s v="Diverses"/>
    <n v="12"/>
  </r>
  <r>
    <x v="5"/>
    <n v="150"/>
    <x v="37"/>
    <x v="4"/>
    <x v="13"/>
    <x v="3"/>
    <x v="9"/>
    <s v="-"/>
    <n v="40"/>
    <s v="Produkte"/>
    <s v="BUs"/>
    <s v="Symptome"/>
    <s v="0"/>
    <s v="Labor"/>
    <s v="Diverses"/>
    <n v="70"/>
  </r>
  <r>
    <x v="0"/>
    <n v="40"/>
    <x v="38"/>
    <x v="0"/>
    <x v="173"/>
    <x v="2"/>
    <x v="6"/>
    <s v="-"/>
    <n v="40"/>
    <s v="Produkte"/>
    <s v="BUs"/>
    <s v="Symptome"/>
    <n v="20"/>
    <s v="L1"/>
    <n v="29500613"/>
    <n v="30"/>
  </r>
  <r>
    <x v="2"/>
    <n v="26"/>
    <x v="38"/>
    <x v="1"/>
    <x v="215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x v="215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x v="42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x v="27"/>
    <x v="2"/>
    <x v="15"/>
    <s v="-"/>
    <n v="40"/>
    <s v="Produkte"/>
    <s v="BUs"/>
    <s v="Symptome"/>
    <n v="240"/>
    <s v="L33"/>
    <n v="29501003"/>
    <n v="10"/>
  </r>
  <r>
    <x v="0"/>
    <n v="55"/>
    <x v="38"/>
    <x v="1"/>
    <x v="18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x v="239"/>
    <x v="0"/>
    <x v="40"/>
    <s v="-"/>
    <n v="42"/>
    <s v="Produkte"/>
    <s v="BUs"/>
    <s v="Symptome"/>
    <s v="0"/>
    <s v="RWV"/>
    <n v="295000913"/>
    <n v="12"/>
  </r>
  <r>
    <x v="5"/>
    <n v="3"/>
    <x v="38"/>
    <x v="4"/>
    <x v="13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x v="13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x v="13"/>
    <x v="1"/>
    <x v="8"/>
    <s v="-"/>
    <n v="40"/>
    <s v="Produkte"/>
    <s v="BUs"/>
    <s v="Symptome"/>
    <s v="0"/>
    <s v="QM"/>
    <s v="Diverses"/>
    <n v="22"/>
  </r>
  <r>
    <x v="5"/>
    <n v="56"/>
    <x v="38"/>
    <x v="4"/>
    <x v="13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x v="13"/>
    <x v="1"/>
    <x v="8"/>
    <s v="-"/>
    <n v="40"/>
    <s v="Produkte"/>
    <s v="BUs"/>
    <s v="Symptome"/>
    <s v="0"/>
    <s v="Labor"/>
    <s v="Diverses"/>
    <n v="22"/>
  </r>
  <r>
    <x v="0"/>
    <n v="63"/>
    <x v="38"/>
    <x v="4"/>
    <x v="13"/>
    <x v="2"/>
    <x v="6"/>
    <s v="-"/>
    <n v="40"/>
    <s v="Produkte"/>
    <s v="BUs"/>
    <s v="Symptome"/>
    <s v="0"/>
    <s v="WVP"/>
    <s v="Diverses"/>
    <n v="10"/>
  </r>
  <r>
    <x v="5"/>
    <n v="62.6"/>
    <x v="38"/>
    <x v="4"/>
    <x v="13"/>
    <x v="1"/>
    <x v="13"/>
    <s v="-"/>
    <n v="40"/>
    <s v="Produkte"/>
    <s v="BUs"/>
    <s v="Symptome"/>
    <s v="0"/>
    <s v="Labor"/>
    <s v="Diverses"/>
    <n v="22"/>
  </r>
  <r>
    <x v="0"/>
    <n v="33"/>
    <x v="38"/>
    <x v="4"/>
    <x v="13"/>
    <x v="2"/>
    <x v="6"/>
    <s v="-"/>
    <n v="40"/>
    <s v="Produkte"/>
    <s v="BUs"/>
    <s v="Symptome"/>
    <s v="0"/>
    <s v="L33"/>
    <s v="Diverses"/>
    <n v="10"/>
  </r>
  <r>
    <x v="5"/>
    <n v="73"/>
    <x v="38"/>
    <x v="4"/>
    <x v="13"/>
    <x v="3"/>
    <x v="8"/>
    <s v="-"/>
    <n v="40"/>
    <s v="Produkte"/>
    <s v="BUs"/>
    <s v="Symptome"/>
    <s v="0"/>
    <s v="QM"/>
    <s v="diverses"/>
    <n v="74"/>
  </r>
  <r>
    <x v="5"/>
    <n v="86"/>
    <x v="38"/>
    <x v="4"/>
    <x v="13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x v="13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x v="240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x v="16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x v="16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x v="38"/>
    <x v="1"/>
    <x v="14"/>
    <s v="-"/>
    <n v="40"/>
    <s v="Produkte"/>
    <s v="BUs"/>
    <s v="Symptome"/>
    <s v="0"/>
    <s v="RWV"/>
    <s v="Rinde"/>
    <n v="60"/>
  </r>
  <r>
    <x v="0"/>
    <n v="46"/>
    <x v="38"/>
    <x v="6"/>
    <x v="44"/>
    <x v="2"/>
    <x v="6"/>
    <s v="-"/>
    <n v="40"/>
    <s v="Produkte"/>
    <s v="BUs"/>
    <s v="Symptome"/>
    <s v="0"/>
    <s v="L9"/>
    <s v="RW"/>
    <n v="10"/>
  </r>
  <r>
    <x v="0"/>
    <n v="14.8"/>
    <x v="38"/>
    <x v="1"/>
    <x v="241"/>
    <x v="2"/>
    <x v="6"/>
    <s v="-"/>
    <n v="40"/>
    <s v="Produkte"/>
    <s v="BUs"/>
    <s v="Symptome"/>
    <s v="0"/>
    <s v="L35"/>
    <s v="Würfel"/>
    <n v="10"/>
  </r>
  <r>
    <x v="0"/>
    <n v="292"/>
    <x v="40"/>
    <x v="1"/>
    <x v="228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x v="52"/>
    <x v="2"/>
    <x v="6"/>
    <s v="-"/>
    <n v="41"/>
    <s v="Produkte"/>
    <s v="BUs"/>
    <s v="Symptome"/>
    <n v="14.5"/>
    <s v="BU3"/>
    <n v="29500879"/>
    <n v="30"/>
  </r>
  <r>
    <x v="2"/>
    <n v="9"/>
    <x v="40"/>
    <x v="1"/>
    <x v="58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x v="242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x v="242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x v="243"/>
    <x v="0"/>
    <x v="47"/>
    <s v="-"/>
    <n v="41"/>
    <s v="Produkte"/>
    <s v="BUs"/>
    <s v="Symptome"/>
    <s v="0"/>
    <s v="BU4"/>
    <n v="29500894"/>
    <n v="12"/>
  </r>
  <r>
    <x v="2"/>
    <n v="419"/>
    <x v="40"/>
    <x v="1"/>
    <x v="61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x v="62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x v="220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x v="103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x v="42"/>
    <x v="1"/>
    <x v="10"/>
    <s v="-"/>
    <n v="41"/>
    <s v="Produkte"/>
    <s v="BUs"/>
    <s v="Symptome"/>
    <n v="0.53"/>
    <s v="RWV"/>
    <n v="29500917"/>
    <n v="60"/>
  </r>
  <r>
    <x v="1"/>
    <n v="6"/>
    <x v="40"/>
    <x v="0"/>
    <x v="42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x v="70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x v="70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x v="244"/>
    <x v="0"/>
    <x v="47"/>
    <s v="-"/>
    <n v="41"/>
    <s v="Produkte"/>
    <s v="BUs"/>
    <s v="Symptome"/>
    <s v="0"/>
    <s v="BU4"/>
    <n v="29501049"/>
    <n v="12"/>
  </r>
  <r>
    <x v="3"/>
    <n v="474"/>
    <x v="40"/>
    <x v="3"/>
    <x v="33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x v="245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x v="206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x v="36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x v="246"/>
    <x v="0"/>
    <x v="47"/>
    <s v="-"/>
    <n v="41"/>
    <s v="Produkte"/>
    <s v="BUs"/>
    <s v="Symptome"/>
    <s v="0"/>
    <s v="BU4"/>
    <n v="49500192"/>
    <n v="12"/>
  </r>
  <r>
    <x v="4"/>
    <n v="60"/>
    <x v="40"/>
    <x v="8"/>
    <x v="21"/>
    <x v="0"/>
    <x v="12"/>
    <s v="-"/>
    <n v="41"/>
    <s v="Produkte"/>
    <s v="BUs"/>
    <s v="Symptome"/>
    <s v="0"/>
    <s v="BU2"/>
    <s v="Blöcke"/>
    <n v="12"/>
  </r>
  <r>
    <x v="4"/>
    <n v="15"/>
    <x v="40"/>
    <x v="8"/>
    <x v="21"/>
    <x v="2"/>
    <x v="6"/>
    <s v="-"/>
    <n v="41"/>
    <s v="Produkte"/>
    <s v="BUs"/>
    <s v="Symptome"/>
    <s v="0"/>
    <s v="BU2"/>
    <s v="Blöcke"/>
    <n v="30"/>
  </r>
  <r>
    <x v="1"/>
    <n v="136"/>
    <x v="40"/>
    <x v="10"/>
    <x v="247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x v="13"/>
    <x v="2"/>
    <x v="6"/>
    <s v="-"/>
    <n v="41"/>
    <s v="Produkte"/>
    <s v="BUs"/>
    <s v="Symptome"/>
    <s v="0"/>
    <s v="WVP"/>
    <s v="Diverses"/>
    <n v="30"/>
  </r>
  <r>
    <x v="2"/>
    <n v="30"/>
    <x v="40"/>
    <x v="4"/>
    <x v="13"/>
    <x v="2"/>
    <x v="6"/>
    <s v="-"/>
    <n v="41"/>
    <s v="Produkte"/>
    <s v="BUs"/>
    <s v="Symptome"/>
    <s v="0"/>
    <s v="BU4"/>
    <s v="Diverses"/>
    <n v="30"/>
  </r>
  <r>
    <x v="4"/>
    <n v="65"/>
    <x v="40"/>
    <x v="4"/>
    <x v="13"/>
    <x v="2"/>
    <x v="6"/>
    <s v="-"/>
    <n v="41"/>
    <s v="Produkte"/>
    <s v="BUs"/>
    <s v="Symptome"/>
    <s v="0"/>
    <s v="BU2"/>
    <s v="Diverses"/>
    <n v="30"/>
  </r>
  <r>
    <x v="1"/>
    <n v="357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x v="13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x v="13"/>
    <x v="2"/>
    <x v="6"/>
    <s v="-"/>
    <n v="41"/>
    <s v="Produkte"/>
    <s v="BUs"/>
    <s v="Symptome"/>
    <s v="0"/>
    <s v="BU2"/>
    <s v="Diverses"/>
    <n v="30"/>
  </r>
  <r>
    <x v="0"/>
    <n v="32"/>
    <x v="40"/>
    <x v="4"/>
    <x v="13"/>
    <x v="2"/>
    <x v="6"/>
    <s v="-"/>
    <n v="41"/>
    <s v="Produkte"/>
    <s v="BUs"/>
    <s v="Symptome"/>
    <s v="0"/>
    <s v="L35"/>
    <s v="Diverses"/>
    <n v="30"/>
  </r>
  <r>
    <x v="0"/>
    <n v="7"/>
    <x v="40"/>
    <x v="4"/>
    <x v="13"/>
    <x v="2"/>
    <x v="6"/>
    <s v="-"/>
    <n v="41"/>
    <s v="Produkte"/>
    <s v="BUs"/>
    <s v="Symptome"/>
    <s v="0"/>
    <s v="L9"/>
    <s v="Diverses"/>
    <n v="30"/>
  </r>
  <r>
    <x v="2"/>
    <n v="28"/>
    <x v="40"/>
    <x v="4"/>
    <x v="13"/>
    <x v="2"/>
    <x v="6"/>
    <s v="-"/>
    <n v="41"/>
    <s v="Produkte"/>
    <s v="BUs"/>
    <s v="Symptome"/>
    <s v="0"/>
    <s v="BU4"/>
    <s v="Diverses"/>
    <n v="30"/>
  </r>
  <r>
    <x v="1"/>
    <n v="156"/>
    <x v="40"/>
    <x v="4"/>
    <x v="13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x v="13"/>
    <x v="3"/>
    <x v="44"/>
    <s v="-"/>
    <n v="41"/>
    <s v="Produkte"/>
    <s v="BUs"/>
    <s v="Symptome"/>
    <s v="0"/>
    <s v="Labor"/>
    <s v="Diverses"/>
    <n v="73"/>
  </r>
  <r>
    <x v="5"/>
    <n v="14"/>
    <x v="40"/>
    <x v="4"/>
    <x v="13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x v="13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x v="13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x v="248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x v="202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x v="231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x v="249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x v="250"/>
    <x v="0"/>
    <x v="0"/>
    <s v="-"/>
    <n v="42"/>
    <s v="Produkte"/>
    <s v="BUs"/>
    <s v="Symptome"/>
    <s v="0"/>
    <s v="RWV"/>
    <s v="-"/>
    <n v="12"/>
  </r>
  <r>
    <x v="0"/>
    <n v="30"/>
    <x v="41"/>
    <x v="1"/>
    <x v="178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x v="42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x v="42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x v="150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x v="204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x v="144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x v="84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x v="250"/>
    <x v="0"/>
    <x v="0"/>
    <s v="-"/>
    <n v="42"/>
    <s v="Produkte"/>
    <s v="BUs"/>
    <s v="Symptome"/>
    <s v="0"/>
    <s v="RWV"/>
    <s v="-"/>
    <n v="12"/>
  </r>
  <r>
    <x v="3"/>
    <n v="30"/>
    <x v="41"/>
    <x v="3"/>
    <x v="80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x v="36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x v="134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x v="116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x v="10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x v="11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x v="217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x v="13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x v="13"/>
    <x v="2"/>
    <x v="6"/>
    <s v="-"/>
    <n v="41"/>
    <s v="Produkte"/>
    <s v="BUs"/>
    <s v="Symptome"/>
    <s v="0"/>
    <s v="bu4"/>
    <s v="Diverses"/>
    <n v="30"/>
  </r>
  <r>
    <x v="0"/>
    <n v="26"/>
    <x v="41"/>
    <x v="4"/>
    <x v="13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x v="16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x v="16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x v="250"/>
    <x v="0"/>
    <x v="0"/>
    <s v="-"/>
    <n v="42"/>
    <s v="Produkte"/>
    <s v="BUs"/>
    <s v="Symptome"/>
    <s v="0"/>
    <s v="RWV"/>
    <s v="-"/>
    <n v="12"/>
  </r>
  <r>
    <x v="1"/>
    <n v="50"/>
    <x v="42"/>
    <x v="8"/>
    <x v="25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x v="250"/>
    <x v="0"/>
    <x v="0"/>
    <s v="-"/>
    <n v="42"/>
    <s v="Produkte"/>
    <s v="BUs"/>
    <s v="Symptome"/>
    <s v="0"/>
    <s v="RWV"/>
    <s v="-"/>
    <n v="12"/>
  </r>
  <r>
    <x v="1"/>
    <n v="19"/>
    <x v="42"/>
    <x v="0"/>
    <x v="42"/>
    <x v="1"/>
    <x v="10"/>
    <s v="-"/>
    <n v="41"/>
    <s v="Produkte"/>
    <s v="BUs"/>
    <s v="Symptome"/>
    <n v="0.19"/>
    <s v="RWV"/>
    <n v="29500917"/>
    <n v="60"/>
  </r>
  <r>
    <x v="1"/>
    <n v="8"/>
    <x v="42"/>
    <x v="0"/>
    <x v="42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x v="252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x v="88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x v="196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x v="106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x v="97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x v="97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x v="129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x v="129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x v="250"/>
    <x v="0"/>
    <x v="0"/>
    <s v="-"/>
    <n v="42"/>
    <s v="Produkte"/>
    <s v="BUs"/>
    <s v="Symptome"/>
    <s v="0"/>
    <s v="RWV"/>
    <s v="-"/>
    <n v="12"/>
  </r>
  <r>
    <x v="5"/>
    <n v="15"/>
    <x v="42"/>
    <x v="8"/>
    <x v="253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x v="254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x v="13"/>
    <x v="2"/>
    <x v="6"/>
    <s v="-"/>
    <n v="41"/>
    <s v="Produkte"/>
    <s v="BUs"/>
    <s v="Symptome"/>
    <s v="0"/>
    <s v="BU4"/>
    <s v="Diverses"/>
    <n v="30"/>
  </r>
  <r>
    <x v="1"/>
    <n v="167"/>
    <x v="42"/>
    <x v="4"/>
    <x v="13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x v="13"/>
    <x v="0"/>
    <x v="28"/>
    <s v="-"/>
    <n v="41"/>
    <s v="Produkte"/>
    <s v="BUs"/>
    <s v="Symptome"/>
    <s v="0"/>
    <s v="BU2"/>
    <s v="Diverses"/>
    <n v="11"/>
  </r>
  <r>
    <x v="5"/>
    <n v="2"/>
    <x v="42"/>
    <x v="4"/>
    <x v="13"/>
    <x v="0"/>
    <x v="28"/>
    <s v="-"/>
    <n v="41"/>
    <s v="Produkte"/>
    <s v="BUs"/>
    <s v="Symptome"/>
    <s v="0"/>
    <s v="Labor"/>
    <s v="Diverses"/>
    <n v="11"/>
  </r>
  <r>
    <x v="0"/>
    <n v="25"/>
    <x v="42"/>
    <x v="4"/>
    <x v="13"/>
    <x v="2"/>
    <x v="6"/>
    <s v="-"/>
    <n v="41"/>
    <s v="Produkte"/>
    <s v="BUs"/>
    <s v="Symptome"/>
    <s v="0"/>
    <s v="WVP"/>
    <s v="Diverses"/>
    <n v="30"/>
  </r>
  <r>
    <x v="5"/>
    <n v="10.3"/>
    <x v="42"/>
    <x v="4"/>
    <x v="13"/>
    <x v="3"/>
    <x v="8"/>
    <s v="-"/>
    <n v="41"/>
    <s v="Produkte"/>
    <s v="BUs"/>
    <s v="Symptome"/>
    <s v="0"/>
    <s v="QM"/>
    <s v="Diverses"/>
    <n v="74"/>
  </r>
  <r>
    <x v="5"/>
    <n v="1.5"/>
    <x v="42"/>
    <x v="4"/>
    <x v="13"/>
    <x v="3"/>
    <x v="8"/>
    <s v="-"/>
    <n v="41"/>
    <s v="Produkte"/>
    <s v="BUs"/>
    <s v="Symptome"/>
    <s v="0"/>
    <s v="LAbor"/>
    <s v="Diverses"/>
    <n v="74"/>
  </r>
  <r>
    <x v="0"/>
    <n v="3"/>
    <x v="42"/>
    <x v="4"/>
    <x v="13"/>
    <x v="2"/>
    <x v="6"/>
    <s v="-"/>
    <n v="41"/>
    <s v="Produkte"/>
    <s v="BUs"/>
    <s v="Symptome"/>
    <s v="0"/>
    <s v="L9"/>
    <s v="Diverses"/>
    <n v="30"/>
  </r>
  <r>
    <x v="1"/>
    <n v="80"/>
    <x v="42"/>
    <x v="12"/>
    <x v="255"/>
    <x v="0"/>
    <x v="54"/>
    <s v="-"/>
    <n v="41"/>
    <s v="Produkte"/>
    <s v="BUs"/>
    <s v="Symptome"/>
    <s v="0"/>
    <s v="RWV"/>
    <n v="58000902"/>
    <n v="12"/>
  </r>
  <r>
    <x v="5"/>
    <n v="8"/>
    <x v="43"/>
    <x v="10"/>
    <x v="256"/>
    <x v="3"/>
    <x v="44"/>
    <s v="-"/>
    <n v="41"/>
    <s v="Produkte"/>
    <s v="BUs"/>
    <s v="Symptome"/>
    <s v="0"/>
    <s v="QM"/>
    <n v="23000584"/>
    <n v="73"/>
  </r>
  <r>
    <x v="0"/>
    <n v="40"/>
    <x v="43"/>
    <x v="0"/>
    <x v="40"/>
    <x v="0"/>
    <x v="0"/>
    <s v="-"/>
    <n v="41"/>
    <s v="Produkte"/>
    <s v="BUs"/>
    <s v="Symptome"/>
    <n v="20"/>
    <s v="Bu3"/>
    <n v="29500498"/>
    <n v="12"/>
  </r>
  <r>
    <x v="0"/>
    <n v="50"/>
    <x v="43"/>
    <x v="0"/>
    <x v="40"/>
    <x v="0"/>
    <x v="0"/>
    <s v="-"/>
    <n v="41"/>
    <s v="Produkte"/>
    <s v="BUs"/>
    <s v="Symptome"/>
    <n v="25"/>
    <s v="Bu3"/>
    <n v="29500498"/>
    <n v="12"/>
  </r>
  <r>
    <x v="0"/>
    <n v="136"/>
    <x v="43"/>
    <x v="0"/>
    <x v="157"/>
    <x v="4"/>
    <x v="23"/>
    <s v="-"/>
    <n v="41"/>
    <s v="Produkte"/>
    <s v="BUs"/>
    <s v="Symptome"/>
    <n v="68"/>
    <s v="L18"/>
    <n v="29500594"/>
    <n v="61"/>
  </r>
  <r>
    <x v="1"/>
    <n v="9"/>
    <x v="43"/>
    <x v="9"/>
    <x v="257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x v="57"/>
    <x v="4"/>
    <x v="23"/>
    <s v="-"/>
    <n v="41"/>
    <s v="Produkte"/>
    <s v="BUs"/>
    <s v="Symptome"/>
    <n v="4.5"/>
    <s v="Bu4"/>
    <n v="29500886"/>
    <n v="61"/>
  </r>
  <r>
    <x v="2"/>
    <n v="79"/>
    <x v="43"/>
    <x v="1"/>
    <x v="58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x v="62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x v="42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x v="111"/>
    <x v="4"/>
    <x v="23"/>
    <s v="-"/>
    <n v="41"/>
    <s v="Produkte"/>
    <s v="BUs"/>
    <s v="Symptome"/>
    <n v="30"/>
    <s v="Bu4"/>
    <n v="29500952"/>
    <n v="61"/>
  </r>
  <r>
    <x v="2"/>
    <n v="18"/>
    <x v="43"/>
    <x v="1"/>
    <x v="111"/>
    <x v="4"/>
    <x v="23"/>
    <s v="-"/>
    <n v="41"/>
    <s v="Produkte"/>
    <s v="BUs"/>
    <s v="Symptome"/>
    <n v="27"/>
    <s v="Bu4"/>
    <n v="29500952"/>
    <n v="61"/>
  </r>
  <r>
    <x v="2"/>
    <n v="12"/>
    <x v="43"/>
    <x v="0"/>
    <x v="54"/>
    <x v="4"/>
    <x v="23"/>
    <s v="-"/>
    <n v="41"/>
    <s v="Produkte"/>
    <s v="BUs"/>
    <s v="Symptome"/>
    <n v="6"/>
    <s v="Bu4"/>
    <n v="29501020"/>
    <n v="61"/>
  </r>
  <r>
    <x v="1"/>
    <n v="25"/>
    <x v="43"/>
    <x v="0"/>
    <x v="3"/>
    <x v="0"/>
    <x v="0"/>
    <s v="-"/>
    <n v="41"/>
    <s v="Produkte"/>
    <s v="BUs"/>
    <s v="Symptome"/>
    <n v="12.5"/>
    <s v="RWV"/>
    <n v="29501021"/>
    <n v="12"/>
  </r>
  <r>
    <x v="2"/>
    <n v="39"/>
    <x v="43"/>
    <x v="1"/>
    <x v="68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x v="70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x v="179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x v="258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x v="7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x v="259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x v="250"/>
    <x v="3"/>
    <x v="13"/>
    <s v="-"/>
    <n v="41"/>
    <s v="Produkte"/>
    <s v="BUs"/>
    <s v="Symptome"/>
    <s v="0"/>
    <s v="Labor"/>
    <s v="-"/>
    <n v="70"/>
  </r>
  <r>
    <x v="0"/>
    <n v="25"/>
    <x v="43"/>
    <x v="10"/>
    <x v="250"/>
    <x v="2"/>
    <x v="6"/>
    <s v="-"/>
    <n v="41"/>
    <s v="Produkte"/>
    <s v="BUs"/>
    <s v="Symptome"/>
    <s v="0"/>
    <s v="L1"/>
    <s v="-"/>
    <n v="30"/>
  </r>
  <r>
    <x v="5"/>
    <n v="47"/>
    <x v="43"/>
    <x v="10"/>
    <x v="250"/>
    <x v="3"/>
    <x v="13"/>
    <s v="-"/>
    <n v="41"/>
    <s v="Produkte"/>
    <s v="BUs"/>
    <s v="Symptome"/>
    <s v="0"/>
    <s v="Labor"/>
    <s v="-"/>
    <n v="70"/>
  </r>
  <r>
    <x v="5"/>
    <n v="9.5"/>
    <x v="43"/>
    <x v="10"/>
    <x v="250"/>
    <x v="3"/>
    <x v="8"/>
    <s v="-"/>
    <n v="41"/>
    <s v="Produkte"/>
    <s v="BUs"/>
    <s v="Symptome"/>
    <s v="0"/>
    <s v="QM"/>
    <s v="-"/>
    <n v="74"/>
  </r>
  <r>
    <x v="5"/>
    <n v="57"/>
    <x v="43"/>
    <x v="10"/>
    <x v="250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x v="250"/>
    <x v="3"/>
    <x v="8"/>
    <s v="-"/>
    <n v="41"/>
    <s v="Produkte"/>
    <s v="BUs"/>
    <s v="Symptome"/>
    <s v="0"/>
    <s v="Labor"/>
    <s v="-"/>
    <n v="74"/>
  </r>
  <r>
    <x v="2"/>
    <n v="15"/>
    <x v="43"/>
    <x v="4"/>
    <x v="13"/>
    <x v="2"/>
    <x v="6"/>
    <s v="-"/>
    <n v="41"/>
    <s v="Produkte"/>
    <s v="BUs"/>
    <s v="Symptome"/>
    <s v="0"/>
    <s v="BU4"/>
    <s v="Diverses"/>
    <n v="30"/>
  </r>
  <r>
    <x v="0"/>
    <n v="35"/>
    <x v="43"/>
    <x v="4"/>
    <x v="13"/>
    <x v="2"/>
    <x v="6"/>
    <s v="-"/>
    <n v="41"/>
    <s v="Produkte"/>
    <s v="BUs"/>
    <s v="Symptome"/>
    <s v="0"/>
    <s v="BU3"/>
    <s v="Diverses"/>
    <n v="30"/>
  </r>
  <r>
    <x v="1"/>
    <n v="41.5"/>
    <x v="43"/>
    <x v="4"/>
    <x v="13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x v="13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x v="260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x v="261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x v="262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x v="263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x v="264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x v="92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x v="215"/>
    <x v="4"/>
    <x v="23"/>
    <s v="-"/>
    <n v="41"/>
    <s v="Produkte"/>
    <s v="BUs"/>
    <s v="Symptome"/>
    <n v="8"/>
    <s v="Bu4"/>
    <n v="29500887"/>
    <n v="61"/>
  </r>
  <r>
    <x v="2"/>
    <n v="53"/>
    <x v="44"/>
    <x v="1"/>
    <x v="111"/>
    <x v="4"/>
    <x v="23"/>
    <s v="-"/>
    <n v="41"/>
    <s v="Produkte"/>
    <s v="BUs"/>
    <s v="Symptome"/>
    <n v="79.5"/>
    <s v="BU4"/>
    <n v="29500952"/>
    <n v="61"/>
  </r>
  <r>
    <x v="2"/>
    <n v="1"/>
    <x v="44"/>
    <x v="1"/>
    <x v="105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x v="70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x v="245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x v="108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x v="265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x v="11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x v="250"/>
    <x v="2"/>
    <x v="6"/>
    <s v="-"/>
    <n v="41"/>
    <s v="Produkte"/>
    <s v="BUs"/>
    <s v="Symptome"/>
    <s v="0"/>
    <s v="Bu3"/>
    <s v="-"/>
    <n v="30"/>
  </r>
  <r>
    <x v="0"/>
    <n v="40"/>
    <x v="44"/>
    <x v="10"/>
    <x v="250"/>
    <x v="2"/>
    <x v="6"/>
    <s v="-"/>
    <n v="41"/>
    <s v="Produkte"/>
    <s v="BUs"/>
    <s v="Symptome"/>
    <s v="0"/>
    <s v="L1"/>
    <s v="-"/>
    <n v="30"/>
  </r>
  <r>
    <x v="2"/>
    <n v="35"/>
    <x v="44"/>
    <x v="10"/>
    <x v="250"/>
    <x v="2"/>
    <x v="6"/>
    <s v="-"/>
    <n v="41"/>
    <s v="Produkte"/>
    <s v="BUs"/>
    <s v="Symptome"/>
    <s v="0"/>
    <s v="BU4"/>
    <s v="-"/>
    <n v="30"/>
  </r>
  <r>
    <x v="0"/>
    <n v="8"/>
    <x v="44"/>
    <x v="10"/>
    <x v="250"/>
    <x v="2"/>
    <x v="6"/>
    <s v="-"/>
    <n v="41"/>
    <s v="Produkte"/>
    <s v="BUs"/>
    <s v="Symptome"/>
    <s v="0"/>
    <s v="L35"/>
    <s v="-"/>
    <n v="30"/>
  </r>
  <r>
    <x v="4"/>
    <n v="39"/>
    <x v="44"/>
    <x v="10"/>
    <x v="250"/>
    <x v="2"/>
    <x v="6"/>
    <s v="-"/>
    <n v="41"/>
    <s v="Produkte"/>
    <s v="BUs"/>
    <s v="Symptome"/>
    <s v="0"/>
    <s v="Bu2"/>
    <s v="-"/>
    <n v="30"/>
  </r>
  <r>
    <x v="5"/>
    <n v="8.5"/>
    <x v="44"/>
    <x v="10"/>
    <x v="250"/>
    <x v="3"/>
    <x v="8"/>
    <s v="-"/>
    <n v="41"/>
    <s v="Produkte"/>
    <s v="BUs"/>
    <s v="Symptome"/>
    <s v="0"/>
    <s v="QM"/>
    <s v="-"/>
    <n v="74"/>
  </r>
  <r>
    <x v="5"/>
    <n v="6.6"/>
    <x v="44"/>
    <x v="10"/>
    <x v="250"/>
    <x v="3"/>
    <x v="8"/>
    <s v="-"/>
    <n v="41"/>
    <s v="Produkte"/>
    <s v="BUs"/>
    <s v="Symptome"/>
    <s v="0"/>
    <s v="Labor"/>
    <s v="-"/>
    <n v="74"/>
  </r>
  <r>
    <x v="4"/>
    <n v="15"/>
    <x v="44"/>
    <x v="8"/>
    <x v="21"/>
    <x v="0"/>
    <x v="12"/>
    <s v="-"/>
    <n v="41"/>
    <s v="Produkte"/>
    <s v="BUs"/>
    <s v="Symptome"/>
    <s v="0"/>
    <s v="Bu2"/>
    <s v="Blöcke"/>
    <n v="12"/>
  </r>
  <r>
    <x v="1"/>
    <n v="200"/>
    <x v="44"/>
    <x v="4"/>
    <x v="13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x v="13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x v="266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x v="40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x v="23"/>
    <x v="0"/>
    <x v="0"/>
    <s v="-"/>
    <n v="42"/>
    <s v="Produkte"/>
    <s v="BUs"/>
    <s v="Symptome"/>
    <n v="10"/>
    <s v="BU3"/>
    <n v="29500527"/>
    <n v="12"/>
  </r>
  <r>
    <x v="1"/>
    <n v="22"/>
    <x v="46"/>
    <x v="0"/>
    <x v="42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x v="42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x v="42"/>
    <x v="1"/>
    <x v="10"/>
    <s v="-"/>
    <n v="42"/>
    <s v="Produkte"/>
    <s v="BUs"/>
    <s v="Symptome"/>
    <n v="0.1"/>
    <s v="RWV"/>
    <n v="29500917"/>
    <n v="60"/>
  </r>
  <r>
    <x v="1"/>
    <n v="51"/>
    <x v="46"/>
    <x v="0"/>
    <x v="42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x v="121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x v="18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x v="267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x v="179"/>
    <x v="2"/>
    <x v="6"/>
    <s v="-"/>
    <n v="42"/>
    <s v="Produkte"/>
    <s v="BUs"/>
    <s v="Symptome"/>
    <n v="57.5"/>
    <s v="L9"/>
    <n v="29501065"/>
    <n v="30"/>
  </r>
  <r>
    <x v="0"/>
    <n v="92"/>
    <x v="46"/>
    <x v="0"/>
    <x v="268"/>
    <x v="2"/>
    <x v="6"/>
    <s v="-"/>
    <n v="42"/>
    <s v="Produkte"/>
    <s v="BUs"/>
    <s v="Symptome"/>
    <n v="46"/>
    <s v="L9"/>
    <n v="29501066"/>
    <n v="30"/>
  </r>
  <r>
    <x v="0"/>
    <n v="25"/>
    <x v="46"/>
    <x v="0"/>
    <x v="269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x v="269"/>
    <x v="0"/>
    <x v="0"/>
    <s v="-"/>
    <n v="42"/>
    <s v="Produkte"/>
    <s v="BUs"/>
    <s v="Symptome"/>
    <n v="53"/>
    <s v="BU3"/>
    <n v="29501083"/>
    <n v="12"/>
  </r>
  <r>
    <x v="3"/>
    <n v="346"/>
    <x v="46"/>
    <x v="3"/>
    <x v="270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x v="35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x v="271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x v="36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x v="59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x v="154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x v="27"/>
    <x v="0"/>
    <x v="40"/>
    <s v="-"/>
    <n v="42"/>
    <s v="Produkte"/>
    <s v="BUs"/>
    <s v="Symptome"/>
    <n v="146"/>
    <s v="BU2"/>
    <n v="29501003"/>
    <n v="12"/>
  </r>
  <r>
    <x v="2"/>
    <n v="17"/>
    <x v="39"/>
    <x v="1"/>
    <x v="122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x v="250"/>
    <x v="3"/>
    <x v="44"/>
    <s v="-"/>
    <n v="42"/>
    <s v="Produkte"/>
    <s v="BUs"/>
    <s v="Symptome"/>
    <s v="0"/>
    <s v="Labor"/>
    <s v="-"/>
    <n v="73"/>
  </r>
  <r>
    <x v="1"/>
    <n v="54"/>
    <x v="46"/>
    <x v="10"/>
    <x v="250"/>
    <x v="2"/>
    <x v="6"/>
    <s v="-"/>
    <n v="42"/>
    <s v="Produkte"/>
    <s v="BUs"/>
    <s v="Symptome"/>
    <s v="0"/>
    <s v="Abfüllung"/>
    <s v="-"/>
    <n v="30"/>
  </r>
  <r>
    <x v="1"/>
    <n v="206"/>
    <x v="46"/>
    <x v="10"/>
    <x v="250"/>
    <x v="2"/>
    <x v="6"/>
    <s v="-"/>
    <n v="42"/>
    <s v="Produkte"/>
    <s v="BUs"/>
    <s v="Symptome"/>
    <s v="0"/>
    <s v="Abfüllung"/>
    <s v="-"/>
    <n v="30"/>
  </r>
  <r>
    <x v="0"/>
    <n v="79"/>
    <x v="46"/>
    <x v="10"/>
    <x v="250"/>
    <x v="2"/>
    <x v="6"/>
    <s v="-"/>
    <n v="42"/>
    <s v="Produkte"/>
    <s v="BUs"/>
    <s v="Symptome"/>
    <s v="0"/>
    <s v="BU3"/>
    <s v="-"/>
    <n v="30"/>
  </r>
  <r>
    <x v="1"/>
    <n v="60"/>
    <x v="46"/>
    <x v="10"/>
    <x v="250"/>
    <x v="0"/>
    <x v="0"/>
    <s v="-"/>
    <n v="42"/>
    <s v="Produkte"/>
    <s v="BUs"/>
    <s v="Symptome"/>
    <s v="0"/>
    <s v="Abfüllung"/>
    <s v="-"/>
    <n v="12"/>
  </r>
  <r>
    <x v="0"/>
    <n v="64"/>
    <x v="46"/>
    <x v="10"/>
    <x v="250"/>
    <x v="2"/>
    <x v="15"/>
    <s v="-"/>
    <n v="42"/>
    <s v="Produkte"/>
    <s v="BUs"/>
    <s v="Symptome"/>
    <s v="0"/>
    <s v="L35"/>
    <s v="-"/>
    <n v="81"/>
  </r>
  <r>
    <x v="5"/>
    <n v="19"/>
    <x v="46"/>
    <x v="10"/>
    <x v="250"/>
    <x v="3"/>
    <x v="8"/>
    <s v="-"/>
    <n v="42"/>
    <s v="Produkte"/>
    <s v="BUs"/>
    <s v="Symptome"/>
    <s v="0"/>
    <s v="QM"/>
    <s v="-"/>
    <n v="74"/>
  </r>
  <r>
    <x v="5"/>
    <n v="7.6"/>
    <x v="46"/>
    <x v="10"/>
    <x v="250"/>
    <x v="3"/>
    <x v="8"/>
    <s v="-"/>
    <n v="42"/>
    <s v="Produkte"/>
    <s v="BUs"/>
    <s v="Symptome"/>
    <s v="0"/>
    <s v="Labor"/>
    <s v="-"/>
    <n v="74"/>
  </r>
  <r>
    <x v="5"/>
    <n v="63"/>
    <x v="46"/>
    <x v="8"/>
    <x v="272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x v="222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x v="273"/>
    <x v="0"/>
    <x v="40"/>
    <s v="-"/>
    <n v="41"/>
    <s v="Produkte"/>
    <s v="BUs"/>
    <s v="Symptome"/>
    <s v="0"/>
    <s v="BU3"/>
    <n v="29500817"/>
    <n v="12"/>
  </r>
  <r>
    <x v="0"/>
    <n v="21"/>
    <x v="46"/>
    <x v="6"/>
    <x v="45"/>
    <x v="2"/>
    <x v="6"/>
    <s v="-"/>
    <n v="42"/>
    <s v="Produkte"/>
    <s v="BUs"/>
    <s v="Symptome"/>
    <s v="0"/>
    <s v="L18"/>
    <s v="RW Natur"/>
    <n v="30"/>
  </r>
  <r>
    <x v="5"/>
    <n v="80"/>
    <x v="39"/>
    <x v="0"/>
    <x v="274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x v="220"/>
    <x v="0"/>
    <x v="40"/>
    <s v="-"/>
    <n v="42"/>
    <s v="Produkte"/>
    <s v="BUs"/>
    <s v="Symptome"/>
    <n v="7"/>
    <s v="BU4"/>
    <n v="29500908"/>
    <n v="12"/>
  </r>
  <r>
    <x v="0"/>
    <n v="243"/>
    <x v="39"/>
    <x v="0"/>
    <x v="40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x v="51"/>
    <x v="6"/>
    <x v="3"/>
    <s v="-"/>
    <n v="42"/>
    <s v="Produkte"/>
    <s v="BUs"/>
    <s v="Symptome"/>
    <n v="1232"/>
    <s v="BU3"/>
    <n v="29500821"/>
    <n v="80"/>
  </r>
  <r>
    <x v="2"/>
    <n v="19"/>
    <x v="39"/>
    <x v="1"/>
    <x v="149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x v="57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x v="58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x v="242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x v="121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x v="60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x v="242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x v="62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x v="59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x v="103"/>
    <x v="0"/>
    <x v="40"/>
    <s v="-"/>
    <n v="42"/>
    <s v="Produkte"/>
    <s v="BUs"/>
    <s v="Symptome"/>
    <n v="0.51"/>
    <s v="BU4"/>
    <n v="29500910"/>
    <n v="12"/>
  </r>
  <r>
    <x v="2"/>
    <n v="3"/>
    <x v="39"/>
    <x v="1"/>
    <x v="60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x v="61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x v="275"/>
    <x v="0"/>
    <x v="40"/>
    <s v="-"/>
    <n v="41"/>
    <s v="Produkte"/>
    <s v="BUs"/>
    <s v="Symptome"/>
    <s v="0"/>
    <s v="BU3"/>
    <n v="23000206"/>
    <n v="12"/>
  </r>
  <r>
    <x v="1"/>
    <n v="60"/>
    <x v="43"/>
    <x v="8"/>
    <x v="276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x v="220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x v="277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x v="42"/>
    <x v="1"/>
    <x v="10"/>
    <s v="-"/>
    <n v="42"/>
    <s v="Produkte"/>
    <s v="BUs"/>
    <s v="Symptome"/>
    <n v="0.36"/>
    <s v="RWV"/>
    <n v="29500917"/>
    <n v="60"/>
  </r>
  <r>
    <x v="1"/>
    <n v="2"/>
    <x v="39"/>
    <x v="0"/>
    <x v="42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x v="42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x v="13"/>
    <x v="0"/>
    <x v="40"/>
    <s v="-"/>
    <n v="40"/>
    <s v="Produkte"/>
    <s v="BUs"/>
    <s v="Symptome"/>
    <s v="0"/>
    <s v="L16"/>
    <s v="Diverses"/>
    <n v="12"/>
  </r>
  <r>
    <x v="2"/>
    <n v="21"/>
    <x v="39"/>
    <x v="0"/>
    <x v="42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x v="42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x v="42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x v="278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x v="122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x v="66"/>
    <x v="4"/>
    <x v="23"/>
    <s v="-"/>
    <n v="42"/>
    <s v="Produkte"/>
    <s v="BUs"/>
    <s v="Symptome"/>
    <n v="7.5"/>
    <s v="BU4"/>
    <n v="29501009"/>
    <n v="61"/>
  </r>
  <r>
    <x v="2"/>
    <n v="7"/>
    <x v="39"/>
    <x v="1"/>
    <x v="67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x v="123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x v="124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x v="4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x v="68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x v="68"/>
    <x v="4"/>
    <x v="23"/>
    <s v="-"/>
    <n v="42"/>
    <s v="Produkte"/>
    <s v="BUs"/>
    <s v="Symptome"/>
    <n v="198"/>
    <s v="BU4"/>
    <n v="29501029"/>
    <n v="61"/>
  </r>
  <r>
    <x v="2"/>
    <n v="27"/>
    <x v="39"/>
    <x v="1"/>
    <x v="70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x v="159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x v="279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x v="245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x v="206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x v="280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x v="36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x v="36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x v="134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x v="128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x v="281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x v="282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x v="250"/>
    <x v="2"/>
    <x v="16"/>
    <s v="-"/>
    <n v="42"/>
    <s v="Produkte"/>
    <s v="BUs"/>
    <s v="Symptome"/>
    <s v="0"/>
    <s v="Abfüllung"/>
    <s v="-"/>
    <n v="10"/>
  </r>
  <r>
    <x v="1"/>
    <n v="28"/>
    <x v="39"/>
    <x v="10"/>
    <x v="250"/>
    <x v="1"/>
    <x v="41"/>
    <s v="-"/>
    <n v="42"/>
    <s v="Produkte"/>
    <s v="BUs"/>
    <s v="Symptome"/>
    <s v="0"/>
    <s v="Abfüllung"/>
    <s v="-"/>
    <n v="40"/>
  </r>
  <r>
    <x v="5"/>
    <n v="230"/>
    <x v="39"/>
    <x v="10"/>
    <x v="250"/>
    <x v="3"/>
    <x v="13"/>
    <s v="-"/>
    <n v="42"/>
    <s v="Produkte"/>
    <s v="BUs"/>
    <s v="Symptome"/>
    <s v="0"/>
    <s v="Labor"/>
    <s v="-"/>
    <n v="70"/>
  </r>
  <r>
    <x v="4"/>
    <n v="20"/>
    <x v="39"/>
    <x v="10"/>
    <x v="250"/>
    <x v="2"/>
    <x v="6"/>
    <s v="-"/>
    <n v="42"/>
    <s v="Produkte"/>
    <s v="BUs"/>
    <s v="Symptome"/>
    <s v="0"/>
    <s v="BU2"/>
    <s v="-"/>
    <n v="30"/>
  </r>
  <r>
    <x v="5"/>
    <n v="10"/>
    <x v="39"/>
    <x v="10"/>
    <x v="250"/>
    <x v="3"/>
    <x v="13"/>
    <s v="-"/>
    <n v="42"/>
    <s v="Produkte"/>
    <s v="BUs"/>
    <s v="Symptome"/>
    <s v="0"/>
    <s v="Labor"/>
    <s v="-"/>
    <n v="70"/>
  </r>
  <r>
    <x v="3"/>
    <n v="56"/>
    <x v="39"/>
    <x v="3"/>
    <x v="31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x v="250"/>
    <x v="4"/>
    <x v="23"/>
    <s v="-"/>
    <n v="42"/>
    <s v="Produkte"/>
    <s v="BUs"/>
    <s v="Symptome"/>
    <s v="0"/>
    <s v="L16"/>
    <s v="-"/>
    <n v="61"/>
  </r>
  <r>
    <x v="1"/>
    <n v="35"/>
    <x v="39"/>
    <x v="10"/>
    <x v="250"/>
    <x v="1"/>
    <x v="10"/>
    <s v="-"/>
    <n v="42"/>
    <s v="Produkte"/>
    <s v="BUs"/>
    <s v="Symptome"/>
    <s v="0"/>
    <s v="RWV"/>
    <s v="-"/>
    <n v="60"/>
  </r>
  <r>
    <x v="1"/>
    <n v="42"/>
    <x v="39"/>
    <x v="10"/>
    <x v="250"/>
    <x v="1"/>
    <x v="41"/>
    <s v="-"/>
    <n v="42"/>
    <s v="Produkte"/>
    <s v="BUs"/>
    <s v="Symptome"/>
    <s v="0"/>
    <s v="Abfüllung"/>
    <s v="-"/>
    <n v="40"/>
  </r>
  <r>
    <x v="0"/>
    <n v="292"/>
    <x v="46"/>
    <x v="0"/>
    <x v="154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x v="250"/>
    <x v="3"/>
    <x v="24"/>
    <s v="-"/>
    <n v="42"/>
    <s v="Produkte"/>
    <s v="BUs"/>
    <s v="Symptome"/>
    <s v="0"/>
    <s v="WVP"/>
    <s v="-"/>
    <n v="72"/>
  </r>
  <r>
    <x v="1"/>
    <n v="24"/>
    <x v="39"/>
    <x v="10"/>
    <x v="250"/>
    <x v="3"/>
    <x v="13"/>
    <s v="-"/>
    <n v="42"/>
    <s v="Produkte"/>
    <s v="BUs"/>
    <s v="Symptome"/>
    <s v="0"/>
    <s v="RWV"/>
    <s v="-"/>
    <n v="70"/>
  </r>
  <r>
    <x v="5"/>
    <n v="4"/>
    <x v="39"/>
    <x v="10"/>
    <x v="250"/>
    <x v="3"/>
    <x v="8"/>
    <s v="-"/>
    <n v="42"/>
    <s v="Produkte"/>
    <s v="BUs"/>
    <s v="Symptome"/>
    <s v="0"/>
    <s v="QM"/>
    <s v="-"/>
    <n v="74"/>
  </r>
  <r>
    <x v="2"/>
    <n v="42"/>
    <x v="39"/>
    <x v="10"/>
    <x v="250"/>
    <x v="2"/>
    <x v="6"/>
    <s v="-"/>
    <n v="42"/>
    <s v="Produkte"/>
    <s v="BUs"/>
    <s v="Symptome"/>
    <s v="0"/>
    <s v="BU4"/>
    <s v="-"/>
    <n v="30"/>
  </r>
  <r>
    <x v="0"/>
    <n v="39"/>
    <x v="39"/>
    <x v="10"/>
    <x v="250"/>
    <x v="2"/>
    <x v="6"/>
    <s v="-"/>
    <n v="42"/>
    <s v="Produkte"/>
    <s v="BUs"/>
    <s v="Symptome"/>
    <s v="0"/>
    <s v="L35"/>
    <s v="-"/>
    <n v="30"/>
  </r>
  <r>
    <x v="4"/>
    <n v="117"/>
    <x v="39"/>
    <x v="10"/>
    <x v="250"/>
    <x v="2"/>
    <x v="6"/>
    <s v="-"/>
    <n v="42"/>
    <s v="Produkte"/>
    <s v="BUs"/>
    <s v="Symptome"/>
    <s v="0"/>
    <s v="BU2"/>
    <s v="-"/>
    <n v="30"/>
  </r>
  <r>
    <x v="0"/>
    <n v="418"/>
    <x v="39"/>
    <x v="10"/>
    <x v="250"/>
    <x v="1"/>
    <x v="11"/>
    <s v="-"/>
    <n v="42"/>
    <s v="Produkte"/>
    <s v="BUs"/>
    <s v="Symptome"/>
    <s v="0"/>
    <s v="L1"/>
    <s v="-"/>
    <n v="22"/>
  </r>
  <r>
    <x v="0"/>
    <n v="40"/>
    <x v="39"/>
    <x v="9"/>
    <x v="283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x v="284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x v="38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x v="285"/>
    <x v="2"/>
    <x v="6"/>
    <s v="-"/>
    <n v="42"/>
    <s v="Produkte"/>
    <s v="BUs"/>
    <s v="Symptome"/>
    <s v="0"/>
    <s v="L35"/>
    <n v="23000188"/>
    <n v="30"/>
  </r>
  <r>
    <x v="0"/>
    <n v="15"/>
    <x v="34"/>
    <x v="8"/>
    <x v="286"/>
    <x v="2"/>
    <x v="6"/>
    <s v="-"/>
    <n v="42"/>
    <s v="Produkte"/>
    <s v="BUs"/>
    <s v="Symptome"/>
    <s v="0"/>
    <s v="L35"/>
    <n v="23000198"/>
    <n v="30"/>
  </r>
  <r>
    <x v="0"/>
    <n v="20"/>
    <x v="42"/>
    <x v="0"/>
    <x v="287"/>
    <x v="0"/>
    <x v="40"/>
    <s v="-"/>
    <n v="41"/>
    <s v="Produkte"/>
    <s v="BUs"/>
    <s v="Symptome"/>
    <n v="10"/>
    <s v="WVP"/>
    <n v="29500490"/>
    <n v="12"/>
  </r>
  <r>
    <x v="1"/>
    <n v="102"/>
    <x v="34"/>
    <x v="1"/>
    <x v="158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x v="149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x v="57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x v="103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x v="27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x v="123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x v="288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x v="36"/>
    <x v="4"/>
    <x v="23"/>
    <s v="-"/>
    <n v="42"/>
    <s v="Produkte"/>
    <s v="BUs"/>
    <s v="Symptome"/>
    <n v="69"/>
    <s v="BU3"/>
    <n v="29900002"/>
    <n v="61"/>
  </r>
  <r>
    <x v="0"/>
    <n v="70"/>
    <x v="34"/>
    <x v="2"/>
    <x v="134"/>
    <x v="4"/>
    <x v="23"/>
    <s v="-"/>
    <n v="42"/>
    <s v="Produkte"/>
    <s v="BUs"/>
    <s v="Symptome"/>
    <n v="35"/>
    <s v="BU3"/>
    <n v="29900003"/>
    <n v="61"/>
  </r>
  <r>
    <x v="1"/>
    <n v="230"/>
    <x v="34"/>
    <x v="9"/>
    <x v="289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x v="47"/>
    <x v="1"/>
    <x v="41"/>
    <s v="-"/>
    <n v="42"/>
    <s v="Produkte"/>
    <s v="BUs"/>
    <s v="Symptome"/>
    <s v="0"/>
    <n v="3020"/>
    <n v="32000070"/>
    <n v="40"/>
  </r>
  <r>
    <x v="1"/>
    <n v="90"/>
    <x v="34"/>
    <x v="10"/>
    <x v="250"/>
    <x v="2"/>
    <x v="6"/>
    <s v="-"/>
    <n v="42"/>
    <s v="Produkte"/>
    <s v="BUs"/>
    <s v="Symptome"/>
    <s v="0"/>
    <s v="BU1"/>
    <s v="-"/>
    <n v="30"/>
  </r>
  <r>
    <x v="4"/>
    <n v="52"/>
    <x v="34"/>
    <x v="10"/>
    <x v="250"/>
    <x v="2"/>
    <x v="6"/>
    <s v="-"/>
    <n v="42"/>
    <s v="Produkte"/>
    <s v="BUs"/>
    <s v="Symptome"/>
    <s v="0"/>
    <s v="Bu2"/>
    <s v="-"/>
    <n v="30"/>
  </r>
  <r>
    <x v="0"/>
    <n v="257"/>
    <x v="46"/>
    <x v="0"/>
    <x v="153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x v="50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x v="250"/>
    <x v="2"/>
    <x v="16"/>
    <s v="-"/>
    <n v="42"/>
    <s v="Produkte"/>
    <s v="BUs"/>
    <s v="Symptome"/>
    <s v="0"/>
    <n v="3020"/>
    <s v="-"/>
    <n v="10"/>
  </r>
  <r>
    <x v="0"/>
    <n v="424"/>
    <x v="41"/>
    <x v="0"/>
    <x v="290"/>
    <x v="0"/>
    <x v="2"/>
    <s v="-"/>
    <n v="41"/>
    <s v="Produkte"/>
    <s v="BUs"/>
    <s v="Symptome"/>
    <n v="212"/>
    <s v="bu3"/>
    <n v="29500606"/>
    <n v="12"/>
  </r>
  <r>
    <x v="1"/>
    <n v="29"/>
    <x v="34"/>
    <x v="10"/>
    <x v="250"/>
    <x v="2"/>
    <x v="19"/>
    <s v="-"/>
    <n v="42"/>
    <s v="Produkte"/>
    <s v="BUs"/>
    <s v="Symptome"/>
    <s v="0"/>
    <n v="3020"/>
    <s v="-"/>
    <n v="31"/>
  </r>
  <r>
    <x v="1"/>
    <n v="21.6"/>
    <x v="34"/>
    <x v="10"/>
    <x v="250"/>
    <x v="2"/>
    <x v="6"/>
    <s v="-"/>
    <n v="42"/>
    <s v="Produkte"/>
    <s v="BUs"/>
    <s v="Symptome"/>
    <s v="0"/>
    <n v="3020"/>
    <s v="-"/>
    <n v="30"/>
  </r>
  <r>
    <x v="1"/>
    <n v="50"/>
    <x v="34"/>
    <x v="10"/>
    <x v="250"/>
    <x v="2"/>
    <x v="16"/>
    <s v="-"/>
    <n v="42"/>
    <s v="Produkte"/>
    <s v="BUs"/>
    <s v="Symptome"/>
    <s v="0"/>
    <n v="3020"/>
    <s v="-"/>
    <n v="10"/>
  </r>
  <r>
    <x v="1"/>
    <n v="58"/>
    <x v="34"/>
    <x v="10"/>
    <x v="250"/>
    <x v="2"/>
    <x v="6"/>
    <s v="-"/>
    <n v="42"/>
    <s v="Produkte"/>
    <s v="BUs"/>
    <s v="Symptome"/>
    <s v="0"/>
    <n v="3020"/>
    <s v="-"/>
    <n v="30"/>
  </r>
  <r>
    <x v="5"/>
    <n v="14.5"/>
    <x v="34"/>
    <x v="10"/>
    <x v="250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x v="250"/>
    <x v="3"/>
    <x v="8"/>
    <s v="-"/>
    <n v="42"/>
    <s v="Produkte"/>
    <s v="BUs"/>
    <s v="Symptome"/>
    <s v="0"/>
    <s v="Labor"/>
    <s v="-"/>
    <n v="74"/>
  </r>
  <r>
    <x v="1"/>
    <n v="173"/>
    <x v="34"/>
    <x v="10"/>
    <x v="250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x v="250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x v="250"/>
    <x v="2"/>
    <x v="6"/>
    <s v="-"/>
    <n v="42"/>
    <s v="Produkte"/>
    <s v="BUs"/>
    <s v="Symptome"/>
    <s v="0"/>
    <s v="L33"/>
    <s v="-"/>
    <n v="30"/>
  </r>
  <r>
    <x v="0"/>
    <n v="7.6"/>
    <x v="34"/>
    <x v="10"/>
    <x v="250"/>
    <x v="2"/>
    <x v="6"/>
    <s v="-"/>
    <n v="42"/>
    <s v="Produkte"/>
    <s v="BUs"/>
    <s v="Symptome"/>
    <s v="0"/>
    <s v="Bu3"/>
    <s v="-"/>
    <n v="30"/>
  </r>
  <r>
    <x v="4"/>
    <n v="75"/>
    <x v="34"/>
    <x v="8"/>
    <x v="21"/>
    <x v="0"/>
    <x v="12"/>
    <s v="-"/>
    <n v="42"/>
    <s v="Produkte"/>
    <s v="BUs"/>
    <s v="Symptome"/>
    <s v="0"/>
    <s v="BU2"/>
    <s v="Blöcke"/>
    <n v="12"/>
  </r>
  <r>
    <x v="1"/>
    <n v="2.6"/>
    <x v="34"/>
    <x v="10"/>
    <x v="131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x v="250"/>
    <x v="3"/>
    <x v="44"/>
    <s v="-"/>
    <n v="42"/>
    <s v="Produkte"/>
    <s v="BUs"/>
    <s v="Symptome"/>
    <s v="0"/>
    <s v="Labor"/>
    <s v="-"/>
    <n v="73"/>
  </r>
  <r>
    <x v="5"/>
    <n v="11"/>
    <x v="48"/>
    <x v="10"/>
    <x v="250"/>
    <x v="3"/>
    <x v="44"/>
    <s v="-"/>
    <n v="42"/>
    <s v="Produkte"/>
    <s v="BUs"/>
    <s v="Symptome"/>
    <s v="0"/>
    <s v="QM"/>
    <s v="-"/>
    <n v="73"/>
  </r>
  <r>
    <x v="5"/>
    <n v="2.5"/>
    <x v="48"/>
    <x v="10"/>
    <x v="250"/>
    <x v="3"/>
    <x v="8"/>
    <s v="-"/>
    <n v="42"/>
    <s v="Produkte"/>
    <s v="BUs"/>
    <s v="Symptome"/>
    <s v="0"/>
    <s v="Labor"/>
    <s v="-"/>
    <n v="74"/>
  </r>
  <r>
    <x v="1"/>
    <n v="30"/>
    <x v="49"/>
    <x v="8"/>
    <x v="251"/>
    <x v="2"/>
    <x v="6"/>
    <s v="-"/>
    <n v="42"/>
    <s v="Produkte"/>
    <s v="BUs"/>
    <s v="Symptome"/>
    <s v="0"/>
    <n v="3010"/>
    <n v="24000493"/>
    <n v="30"/>
  </r>
  <r>
    <x v="1"/>
    <n v="40"/>
    <x v="49"/>
    <x v="8"/>
    <x v="251"/>
    <x v="2"/>
    <x v="19"/>
    <s v="-"/>
    <n v="42"/>
    <s v="Produkte"/>
    <s v="BUs"/>
    <s v="Symptome"/>
    <s v="0"/>
    <n v="3010"/>
    <n v="24000493"/>
    <n v="34"/>
  </r>
  <r>
    <x v="1"/>
    <n v="10"/>
    <x v="49"/>
    <x v="0"/>
    <x v="183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x v="257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x v="291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x v="150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x v="150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x v="2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x v="191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x v="84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x v="229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x v="27"/>
    <x v="2"/>
    <x v="15"/>
    <s v="-"/>
    <n v="42"/>
    <s v="Produkte"/>
    <s v="BUs"/>
    <s v="Symptome"/>
    <n v="117"/>
    <s v="BU3"/>
    <n v="29501003"/>
    <n v="81"/>
  </r>
  <r>
    <x v="0"/>
    <n v="32"/>
    <x v="49"/>
    <x v="1"/>
    <x v="18"/>
    <x v="1"/>
    <x v="46"/>
    <s v="-"/>
    <n v="42"/>
    <s v="Produkte"/>
    <s v="BUs"/>
    <s v="Symptome"/>
    <n v="32"/>
    <s v="BU3"/>
    <n v="29501032"/>
    <n v="42"/>
  </r>
  <r>
    <x v="3"/>
    <n v="10"/>
    <x v="49"/>
    <x v="3"/>
    <x v="184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x v="207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x v="7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x v="97"/>
    <x v="2"/>
    <x v="6"/>
    <s v="-"/>
    <n v="42"/>
    <s v="Produkte"/>
    <s v="BUs"/>
    <s v="Symptome"/>
    <s v="0"/>
    <n v="3020"/>
    <n v="32000106"/>
    <n v="30"/>
  </r>
  <r>
    <x v="1"/>
    <n v="60"/>
    <x v="49"/>
    <x v="6"/>
    <x v="97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x v="292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x v="292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x v="250"/>
    <x v="2"/>
    <x v="6"/>
    <s v="-"/>
    <n v="42"/>
    <s v="Produkte"/>
    <s v="BUs"/>
    <s v="Symptome"/>
    <s v="0"/>
    <s v="BU2"/>
    <s v="-"/>
    <n v="30"/>
  </r>
  <r>
    <x v="2"/>
    <n v="29"/>
    <x v="49"/>
    <x v="10"/>
    <x v="250"/>
    <x v="2"/>
    <x v="6"/>
    <s v="-"/>
    <n v="42"/>
    <s v="Produkte"/>
    <s v="BUs"/>
    <s v="Symptome"/>
    <s v="0"/>
    <s v="BU4"/>
    <s v="-"/>
    <n v="30"/>
  </r>
  <r>
    <x v="0"/>
    <n v="30"/>
    <x v="49"/>
    <x v="10"/>
    <x v="250"/>
    <x v="2"/>
    <x v="6"/>
    <s v="-"/>
    <n v="42"/>
    <s v="Produkte"/>
    <s v="BUs"/>
    <s v="Symptome"/>
    <s v="0"/>
    <s v="BU3"/>
    <s v="-"/>
    <n v="30"/>
  </r>
  <r>
    <x v="1"/>
    <n v="80"/>
    <x v="49"/>
    <x v="10"/>
    <x v="250"/>
    <x v="0"/>
    <x v="0"/>
    <s v="-"/>
    <n v="42"/>
    <s v="Produkte"/>
    <s v="BUs"/>
    <s v="Symptome"/>
    <s v="0"/>
    <s v="Abfüllung"/>
    <s v="-"/>
    <n v="12"/>
  </r>
  <r>
    <x v="5"/>
    <n v="7.5"/>
    <x v="49"/>
    <x v="10"/>
    <x v="250"/>
    <x v="3"/>
    <x v="8"/>
    <s v="-"/>
    <n v="42"/>
    <s v="Produkte"/>
    <s v="BUs"/>
    <s v="Symptome"/>
    <s v="0"/>
    <s v="QM"/>
    <s v="-"/>
    <n v="74"/>
  </r>
  <r>
    <x v="5"/>
    <n v="170"/>
    <x v="49"/>
    <x v="10"/>
    <x v="250"/>
    <x v="3"/>
    <x v="44"/>
    <s v="-"/>
    <n v="42"/>
    <s v="Produkte"/>
    <s v="BUs"/>
    <s v="Symptome"/>
    <s v="0"/>
    <s v="Labor"/>
    <s v="-"/>
    <n v="73"/>
  </r>
  <r>
    <x v="5"/>
    <n v="53"/>
    <x v="49"/>
    <x v="10"/>
    <x v="250"/>
    <x v="3"/>
    <x v="13"/>
    <s v="-"/>
    <n v="42"/>
    <s v="Produkte"/>
    <s v="BUs"/>
    <s v="Symptome"/>
    <s v="0"/>
    <s v="Labor"/>
    <s v="-"/>
    <n v="70"/>
  </r>
  <r>
    <x v="1"/>
    <n v="39"/>
    <x v="49"/>
    <x v="10"/>
    <x v="250"/>
    <x v="2"/>
    <x v="6"/>
    <s v="-"/>
    <n v="42"/>
    <s v="Produkte"/>
    <s v="BUs"/>
    <s v="Symptome"/>
    <s v="0"/>
    <s v="Abfüllung"/>
    <s v="-"/>
    <n v="30"/>
  </r>
  <r>
    <x v="1"/>
    <n v="46"/>
    <x v="49"/>
    <x v="10"/>
    <x v="250"/>
    <x v="2"/>
    <x v="19"/>
    <s v="-"/>
    <n v="42"/>
    <s v="Produkte"/>
    <s v="BUs"/>
    <s v="Symptome"/>
    <s v="0"/>
    <n v="3020"/>
    <s v="-"/>
    <n v="34"/>
  </r>
  <r>
    <x v="2"/>
    <n v="35"/>
    <x v="49"/>
    <x v="10"/>
    <x v="250"/>
    <x v="2"/>
    <x v="6"/>
    <s v="-"/>
    <n v="42"/>
    <s v="Produkte"/>
    <s v="BUs"/>
    <s v="Symptome"/>
    <s v="0"/>
    <s v="Bu4"/>
    <s v="-"/>
    <n v="30"/>
  </r>
  <r>
    <x v="1"/>
    <n v="10.8"/>
    <x v="49"/>
    <x v="9"/>
    <x v="293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x v="21"/>
    <x v="0"/>
    <x v="12"/>
    <s v="-"/>
    <n v="42"/>
    <s v="Produkte"/>
    <s v="BUs"/>
    <s v="Symptome"/>
    <s v="0"/>
    <s v="BU2"/>
    <s v="Blöcke"/>
    <n v="12"/>
  </r>
  <r>
    <x v="3"/>
    <n v="9"/>
    <x v="49"/>
    <x v="12"/>
    <x v="226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x v="241"/>
    <x v="2"/>
    <x v="6"/>
    <s v="-"/>
    <n v="42"/>
    <s v="Produkte"/>
    <s v="BUs"/>
    <s v="Symptome"/>
    <s v="0"/>
    <s v="L35"/>
    <s v="Würfel"/>
    <n v="30"/>
  </r>
  <r>
    <x v="2"/>
    <n v="21"/>
    <x v="45"/>
    <x v="0"/>
    <x v="50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x v="40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x v="40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x v="23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x v="294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x v="290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x v="57"/>
    <x v="4"/>
    <x v="23"/>
    <s v="-"/>
    <n v="43"/>
    <s v="Produkte"/>
    <s v="BUs"/>
    <s v="Symptome"/>
    <n v="306"/>
    <s v="BU4"/>
    <n v="29500886"/>
    <n v="61"/>
  </r>
  <r>
    <x v="2"/>
    <n v="11"/>
    <x v="45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x v="103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x v="42"/>
    <x v="1"/>
    <x v="10"/>
    <s v="-"/>
    <n v="43"/>
    <s v="Produkte"/>
    <s v="BUs"/>
    <s v="Symptome"/>
    <n v="0.3"/>
    <s v="RWV"/>
    <n v="29500917"/>
    <n v="60"/>
  </r>
  <r>
    <x v="2"/>
    <n v="3"/>
    <x v="45"/>
    <x v="1"/>
    <x v="111"/>
    <x v="4"/>
    <x v="23"/>
    <s v="-"/>
    <n v="43"/>
    <s v="Produkte"/>
    <s v="BUs"/>
    <s v="Symptome"/>
    <n v="4.5"/>
    <s v="BU4"/>
    <n v="29500952"/>
    <n v="61"/>
  </r>
  <r>
    <x v="2"/>
    <n v="66"/>
    <x v="39"/>
    <x v="0"/>
    <x v="42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45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45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45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x v="68"/>
    <x v="4"/>
    <x v="23"/>
    <s v="-"/>
    <n v="43"/>
    <s v="Produkte"/>
    <s v="BUs"/>
    <s v="Symptome"/>
    <n v="18"/>
    <s v="BU4"/>
    <n v="29501029"/>
    <n v="61"/>
  </r>
  <r>
    <x v="2"/>
    <n v="27"/>
    <x v="45"/>
    <x v="1"/>
    <x v="18"/>
    <x v="4"/>
    <x v="23"/>
    <s v="-"/>
    <n v="43"/>
    <s v="Produkte"/>
    <s v="BUs"/>
    <s v="Symptome"/>
    <n v="27"/>
    <s v="BU4"/>
    <n v="29501032"/>
    <n v="61"/>
  </r>
  <r>
    <x v="0"/>
    <n v="27"/>
    <x v="45"/>
    <x v="1"/>
    <x v="18"/>
    <x v="1"/>
    <x v="46"/>
    <s v="-"/>
    <n v="43"/>
    <s v="Produkte"/>
    <s v="BUs"/>
    <s v="Symptome"/>
    <n v="27"/>
    <s v="L33"/>
    <n v="29501032"/>
    <n v="42"/>
  </r>
  <r>
    <x v="2"/>
    <n v="20"/>
    <x v="45"/>
    <x v="1"/>
    <x v="70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x v="70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x v="268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x v="112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x v="295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x v="106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x v="296"/>
    <x v="1"/>
    <x v="41"/>
    <s v="-"/>
    <n v="43"/>
    <s v="Produkte"/>
    <s v="BUs"/>
    <s v="Symptome"/>
    <s v="0"/>
    <n v="3110"/>
    <n v="47000260"/>
    <n v="40"/>
  </r>
  <r>
    <x v="0"/>
    <n v="188"/>
    <x v="45"/>
    <x v="0"/>
    <x v="155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x v="250"/>
    <x v="3"/>
    <x v="13"/>
    <s v="-"/>
    <n v="43"/>
    <s v="Produkte"/>
    <s v="BUs"/>
    <s v="Symptome"/>
    <s v="0"/>
    <s v="Labor"/>
    <s v="-"/>
    <n v="70"/>
  </r>
  <r>
    <x v="5"/>
    <n v="3.5"/>
    <x v="45"/>
    <x v="10"/>
    <x v="250"/>
    <x v="3"/>
    <x v="8"/>
    <s v="-"/>
    <n v="43"/>
    <s v="Produkte"/>
    <s v="BUs"/>
    <s v="Symptome"/>
    <s v="0"/>
    <s v="Labor"/>
    <s v="-"/>
    <n v="74"/>
  </r>
  <r>
    <x v="5"/>
    <n v="20"/>
    <x v="45"/>
    <x v="10"/>
    <x v="250"/>
    <x v="3"/>
    <x v="24"/>
    <s v="-"/>
    <n v="43"/>
    <s v="Produkte"/>
    <s v="BUs"/>
    <s v="Symptome"/>
    <s v="0"/>
    <s v="Labor"/>
    <s v="-"/>
    <n v="72"/>
  </r>
  <r>
    <x v="1"/>
    <n v="23"/>
    <x v="45"/>
    <x v="10"/>
    <x v="250"/>
    <x v="2"/>
    <x v="19"/>
    <s v="-"/>
    <n v="43"/>
    <s v="Produkte"/>
    <s v="BUs"/>
    <s v="Symptome"/>
    <s v="0"/>
    <n v="3010"/>
    <s v="-"/>
    <n v="31"/>
  </r>
  <r>
    <x v="1"/>
    <n v="227"/>
    <x v="45"/>
    <x v="10"/>
    <x v="250"/>
    <x v="2"/>
    <x v="6"/>
    <s v="-"/>
    <n v="43"/>
    <s v="Produkte"/>
    <s v="BUs"/>
    <s v="Symptome"/>
    <s v="0"/>
    <s v="Abfüllung"/>
    <s v="-"/>
    <n v="30"/>
  </r>
  <r>
    <x v="0"/>
    <n v="94.4"/>
    <x v="45"/>
    <x v="10"/>
    <x v="250"/>
    <x v="2"/>
    <x v="6"/>
    <s v="-"/>
    <n v="43"/>
    <s v="Produkte"/>
    <s v="BUs"/>
    <s v="Symptome"/>
    <s v="0"/>
    <s v="L33"/>
    <s v="-"/>
    <n v="30"/>
  </r>
  <r>
    <x v="2"/>
    <n v="15"/>
    <x v="45"/>
    <x v="10"/>
    <x v="250"/>
    <x v="2"/>
    <x v="6"/>
    <s v="-"/>
    <n v="43"/>
    <s v="Produkte"/>
    <s v="BUs"/>
    <s v="Symptome"/>
    <s v="0"/>
    <s v="Bu4"/>
    <s v="-"/>
    <n v="30"/>
  </r>
  <r>
    <x v="0"/>
    <n v="44"/>
    <x v="45"/>
    <x v="10"/>
    <x v="250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x v="250"/>
    <x v="2"/>
    <x v="16"/>
    <s v="-"/>
    <n v="43"/>
    <s v="Produkte"/>
    <s v="BUs"/>
    <s v="Symptome"/>
    <s v="0"/>
    <s v="Schmelze"/>
    <s v="-"/>
    <n v="10"/>
  </r>
  <r>
    <x v="4"/>
    <n v="79"/>
    <x v="45"/>
    <x v="10"/>
    <x v="250"/>
    <x v="2"/>
    <x v="6"/>
    <s v="-"/>
    <n v="43"/>
    <s v="Produkte"/>
    <s v="BUs"/>
    <s v="Symptome"/>
    <s v="0"/>
    <s v="BU2"/>
    <s v="-"/>
    <n v="30"/>
  </r>
  <r>
    <x v="0"/>
    <n v="26.2"/>
    <x v="45"/>
    <x v="10"/>
    <x v="250"/>
    <x v="2"/>
    <x v="6"/>
    <s v="-"/>
    <n v="43"/>
    <s v="Produkte"/>
    <s v="BUs"/>
    <s v="Symptome"/>
    <s v="0"/>
    <s v="L35"/>
    <s v="-"/>
    <n v="30"/>
  </r>
  <r>
    <x v="0"/>
    <n v="126"/>
    <x v="45"/>
    <x v="6"/>
    <x v="45"/>
    <x v="2"/>
    <x v="6"/>
    <s v="-"/>
    <n v="43"/>
    <s v="Produkte"/>
    <s v="BUs"/>
    <s v="Symptome"/>
    <s v="0"/>
    <s v="L9"/>
    <s v="RW Natur"/>
    <n v="30"/>
  </r>
  <r>
    <x v="1"/>
    <n v="106.2"/>
    <x v="47"/>
    <x v="0"/>
    <x v="52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x v="36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x v="134"/>
    <x v="4"/>
    <x v="0"/>
    <s v="-"/>
    <n v="43"/>
    <s v="Produkte"/>
    <s v="BUs"/>
    <s v="Symptome"/>
    <n v="344"/>
    <s v="Bu3"/>
    <n v="29900003"/>
    <n v="61"/>
  </r>
  <r>
    <x v="1"/>
    <n v="40"/>
    <x v="47"/>
    <x v="6"/>
    <x v="107"/>
    <x v="1"/>
    <x v="41"/>
    <s v="-"/>
    <n v="43"/>
    <s v="Produkte"/>
    <s v="BUs"/>
    <s v="Symptome"/>
    <s v="0"/>
    <n v="3020"/>
    <n v="32000067"/>
    <n v="40"/>
  </r>
  <r>
    <x v="1"/>
    <n v="20"/>
    <x v="47"/>
    <x v="6"/>
    <x v="114"/>
    <x v="2"/>
    <x v="64"/>
    <s v="-"/>
    <n v="43"/>
    <s v="Produkte"/>
    <s v="BUs"/>
    <s v="Symptome"/>
    <s v="0"/>
    <n v="3020"/>
    <n v="32000069"/>
    <n v="34"/>
  </r>
  <r>
    <x v="0"/>
    <n v="121"/>
    <x v="47"/>
    <x v="1"/>
    <x v="129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x v="297"/>
    <x v="1"/>
    <x v="40"/>
    <s v="-"/>
    <n v="43"/>
    <s v="Produkte"/>
    <s v="BUs"/>
    <s v="Symptome"/>
    <s v="0"/>
    <s v="Rest"/>
    <n v="59000034"/>
    <n v="22"/>
  </r>
  <r>
    <x v="0"/>
    <n v="33"/>
    <x v="47"/>
    <x v="10"/>
    <x v="250"/>
    <x v="2"/>
    <x v="6"/>
    <s v="-"/>
    <n v="43"/>
    <s v="Produkte"/>
    <s v="BUs"/>
    <s v="Symptome"/>
    <s v="0"/>
    <s v="bu3"/>
    <s v="-"/>
    <n v="30"/>
  </r>
  <r>
    <x v="2"/>
    <n v="26"/>
    <x v="47"/>
    <x v="10"/>
    <x v="250"/>
    <x v="2"/>
    <x v="6"/>
    <s v="-"/>
    <n v="43"/>
    <s v="Produkte"/>
    <s v="BUs"/>
    <s v="Symptome"/>
    <s v="0"/>
    <s v="bu4"/>
    <s v="-"/>
    <n v="30"/>
  </r>
  <r>
    <x v="1"/>
    <n v="60"/>
    <x v="47"/>
    <x v="10"/>
    <x v="250"/>
    <x v="2"/>
    <x v="6"/>
    <s v="-"/>
    <n v="43"/>
    <s v="Produkte"/>
    <s v="BUs"/>
    <s v="Symptome"/>
    <s v="0"/>
    <s v="Abfüllung"/>
    <s v="-"/>
    <n v="30"/>
  </r>
  <r>
    <x v="1"/>
    <n v="90"/>
    <x v="47"/>
    <x v="9"/>
    <x v="293"/>
    <x v="1"/>
    <x v="41"/>
    <s v="-"/>
    <n v="43"/>
    <s v="Produkte"/>
    <s v="BUs"/>
    <s v="Symptome"/>
    <s v="0"/>
    <n v="3110"/>
    <s v="Becher"/>
    <n v="40"/>
  </r>
  <r>
    <x v="1"/>
    <n v="701"/>
    <x v="39"/>
    <x v="0"/>
    <x v="298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x v="57"/>
    <x v="4"/>
    <x v="23"/>
    <s v="-"/>
    <n v="43"/>
    <s v="Produkte"/>
    <s v="BUs"/>
    <s v="Symptome"/>
    <n v="306"/>
    <s v="bu4"/>
    <n v="29500886"/>
    <n v="61"/>
  </r>
  <r>
    <x v="2"/>
    <n v="15"/>
    <x v="50"/>
    <x v="1"/>
    <x v="215"/>
    <x v="5"/>
    <x v="65"/>
    <s v="-"/>
    <n v="43"/>
    <s v="Produkte"/>
    <s v="BUs"/>
    <s v="Symptome"/>
    <n v="15"/>
    <s v="bu4"/>
    <n v="29500887"/>
    <n v="55"/>
  </r>
  <r>
    <x v="2"/>
    <n v="11"/>
    <x v="50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x v="103"/>
    <x v="4"/>
    <x v="23"/>
    <s v="-"/>
    <n v="43"/>
    <s v="Produkte"/>
    <s v="BUs"/>
    <s v="Symptome"/>
    <n v="0.12"/>
    <s v="bu4"/>
    <n v="29500910"/>
    <n v="61"/>
  </r>
  <r>
    <x v="2"/>
    <n v="3"/>
    <x v="50"/>
    <x v="1"/>
    <x v="111"/>
    <x v="4"/>
    <x v="23"/>
    <s v="-"/>
    <n v="43"/>
    <s v="Produkte"/>
    <s v="BUs"/>
    <s v="Symptome"/>
    <n v="4.5"/>
    <s v="bu4"/>
    <n v="29500952"/>
    <n v="61"/>
  </r>
  <r>
    <x v="2"/>
    <n v="20"/>
    <x v="50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50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50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50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x v="68"/>
    <x v="4"/>
    <x v="23"/>
    <s v="-"/>
    <n v="43"/>
    <s v="Produkte"/>
    <s v="BUs"/>
    <s v="Symptome"/>
    <n v="18"/>
    <s v="bu4"/>
    <n v="29501029"/>
    <n v="61"/>
  </r>
  <r>
    <x v="0"/>
    <n v="512"/>
    <x v="50"/>
    <x v="2"/>
    <x v="36"/>
    <x v="4"/>
    <x v="0"/>
    <s v="-"/>
    <n v="43"/>
    <s v="Produkte"/>
    <s v="BUs"/>
    <s v="Symptome"/>
    <n v="256"/>
    <s v="bu3"/>
    <n v="29900002"/>
    <n v="61"/>
  </r>
  <r>
    <x v="1"/>
    <n v="10"/>
    <x v="50"/>
    <x v="2"/>
    <x v="134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x v="299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x v="299"/>
    <x v="1"/>
    <x v="41"/>
    <s v="-"/>
    <n v="43"/>
    <s v="Produkte"/>
    <s v="BUs"/>
    <s v="Symptome"/>
    <s v="0"/>
    <n v="3040"/>
    <n v="32000061"/>
    <n v="40"/>
  </r>
  <r>
    <x v="2"/>
    <n v="297"/>
    <x v="50"/>
    <x v="1"/>
    <x v="9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x v="250"/>
    <x v="2"/>
    <x v="6"/>
    <s v="-"/>
    <n v="43"/>
    <s v="Produkte"/>
    <s v="BUs"/>
    <s v="Symptome"/>
    <s v="0"/>
    <s v="bu4"/>
    <s v="-"/>
    <n v="30"/>
  </r>
  <r>
    <x v="0"/>
    <n v="28.4"/>
    <x v="50"/>
    <x v="10"/>
    <x v="250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x v="250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550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axis="axisRow" showAll="0">
      <items count="301">
        <item x="218"/>
        <item x="239"/>
        <item x="250"/>
        <item x="255"/>
        <item x="175"/>
        <item x="126"/>
        <item x="138"/>
        <item x="206"/>
        <item x="261"/>
        <item x="264"/>
        <item x="63"/>
        <item x="67"/>
        <item x="243"/>
        <item x="139"/>
        <item x="92"/>
        <item x="265"/>
        <item x="83"/>
        <item x="65"/>
        <item x="121"/>
        <item x="221"/>
        <item x="59"/>
        <item x="87"/>
        <item x="68"/>
        <item x="129"/>
        <item x="229"/>
        <item x="158"/>
        <item x="124"/>
        <item x="9"/>
        <item x="25"/>
        <item x="27"/>
        <item x="18"/>
        <item x="71"/>
        <item x="122"/>
        <item x="273"/>
        <item x="64"/>
        <item x="185"/>
        <item x="190"/>
        <item x="51"/>
        <item x="81"/>
        <item x="244"/>
        <item x="111"/>
        <item x="220"/>
        <item x="178"/>
        <item x="228"/>
        <item x="8"/>
        <item x="149"/>
        <item x="56"/>
        <item x="246"/>
        <item x="4"/>
        <item x="57"/>
        <item x="159"/>
        <item x="70"/>
        <item x="69"/>
        <item x="58"/>
        <item x="82"/>
        <item x="123"/>
        <item x="128"/>
        <item x="242"/>
        <item x="60"/>
        <item x="105"/>
        <item x="62"/>
        <item x="245"/>
        <item x="61"/>
        <item x="166"/>
        <item x="194"/>
        <item x="103"/>
        <item x="66"/>
        <item x="215"/>
        <item x="104"/>
        <item x="217"/>
        <item x="20"/>
        <item x="292"/>
        <item x="293"/>
        <item x="275"/>
        <item x="140"/>
        <item x="238"/>
        <item x="21"/>
        <item x="272"/>
        <item x="285"/>
        <item x="136"/>
        <item x="253"/>
        <item x="276"/>
        <item x="254"/>
        <item x="208"/>
        <item x="77"/>
        <item x="222"/>
        <item x="296"/>
        <item x="277"/>
        <item x="12"/>
        <item x="247"/>
        <item x="117"/>
        <item x="13"/>
        <item x="14"/>
        <item x="22"/>
        <item x="189"/>
        <item x="15"/>
        <item x="48"/>
        <item x="180"/>
        <item x="286"/>
        <item x="297"/>
        <item x="278"/>
        <item x="259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7"/>
        <item x="147"/>
        <item x="299"/>
        <item x="106"/>
        <item x="97"/>
        <item x="137"/>
        <item x="251"/>
        <item x="16"/>
        <item x="141"/>
        <item x="225"/>
        <item x="74"/>
        <item x="195"/>
        <item x="142"/>
        <item x="283"/>
        <item x="90"/>
        <item x="17"/>
        <item x="49"/>
        <item x="99"/>
        <item x="284"/>
        <item x="260"/>
        <item x="130"/>
        <item x="281"/>
        <item x="226"/>
        <item x="170"/>
        <item x="172"/>
        <item x="115"/>
        <item x="279"/>
        <item x="116"/>
        <item x="171"/>
        <item x="169"/>
        <item x="168"/>
        <item x="131"/>
        <item x="109"/>
        <item x="91"/>
        <item x="102"/>
        <item x="38"/>
        <item x="209"/>
        <item x="118"/>
        <item x="44"/>
        <item x="96"/>
        <item x="98"/>
        <item x="114"/>
        <item x="127"/>
        <item x="75"/>
        <item x="76"/>
        <item x="45"/>
        <item x="107"/>
        <item x="100"/>
        <item x="47"/>
        <item x="108"/>
        <item x="164"/>
        <item x="132"/>
        <item x="46"/>
        <item x="182"/>
        <item x="148"/>
        <item x="101"/>
        <item x="165"/>
        <item x="120"/>
        <item x="213"/>
        <item x="163"/>
        <item x="289"/>
        <item x="119"/>
        <item x="89"/>
        <item x="227"/>
        <item x="201"/>
        <item x="197"/>
        <item x="280"/>
        <item x="39"/>
        <item x="282"/>
        <item x="135"/>
        <item x="199"/>
        <item x="262"/>
        <item x="274"/>
        <item x="157"/>
        <item x="200"/>
        <item x="143"/>
        <item x="80"/>
        <item x="177"/>
        <item x="73"/>
        <item x="161"/>
        <item x="186"/>
        <item x="160"/>
        <item x="112"/>
        <item x="31"/>
        <item x="154"/>
        <item x="32"/>
        <item x="33"/>
        <item x="155"/>
        <item x="188"/>
        <item x="294"/>
        <item x="234"/>
        <item x="110"/>
        <item x="23"/>
        <item x="173"/>
        <item x="78"/>
        <item x="40"/>
        <item x="287"/>
        <item x="24"/>
        <item x="214"/>
        <item x="30"/>
        <item x="28"/>
        <item x="55"/>
        <item x="94"/>
        <item x="86"/>
        <item x="237"/>
        <item x="152"/>
        <item x="268"/>
        <item x="184"/>
        <item x="269"/>
        <item x="95"/>
        <item x="153"/>
        <item x="295"/>
        <item x="179"/>
        <item x="151"/>
        <item x="230"/>
        <item x="41"/>
        <item x="288"/>
        <item x="198"/>
        <item x="236"/>
        <item x="29"/>
        <item x="85"/>
        <item x="125"/>
        <item x="270"/>
        <item x="187"/>
        <item x="1"/>
        <item x="50"/>
        <item x="79"/>
        <item x="52"/>
        <item x="257"/>
        <item x="235"/>
        <item x="249"/>
        <item x="291"/>
        <item x="183"/>
        <item x="150"/>
        <item x="93"/>
        <item x="6"/>
        <item x="192"/>
        <item x="3"/>
        <item x="2"/>
        <item x="216"/>
        <item x="174"/>
        <item x="205"/>
        <item x="204"/>
        <item x="176"/>
        <item x="191"/>
        <item x="5"/>
        <item x="26"/>
        <item x="84"/>
        <item x="144"/>
        <item x="36"/>
        <item x="134"/>
        <item x="10"/>
        <item x="11"/>
        <item x="271"/>
        <item x="35"/>
        <item x="267"/>
        <item x="34"/>
        <item x="167"/>
        <item x="133"/>
        <item x="0"/>
        <item x="54"/>
        <item x="290"/>
        <item x="42"/>
        <item x="7"/>
        <item x="19"/>
        <item x="145"/>
        <item x="162"/>
        <item x="193"/>
        <item x="207"/>
        <item x="53"/>
        <item x="258"/>
        <item x="298"/>
        <item x="210"/>
        <item x="266"/>
        <item x="263"/>
        <item x="219"/>
        <item x="241"/>
        <item x="146"/>
        <item x="43"/>
        <item x="252"/>
        <item x="196"/>
        <item x="113"/>
        <item x="72"/>
        <item x="88"/>
        <item x="256"/>
        <item x="156"/>
        <item t="default"/>
      </items>
    </pivotField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6"/>
    <field x="4"/>
  </rowFields>
  <rowItems count="546">
    <i>
      <x/>
    </i>
    <i r="1">
      <x v="11"/>
    </i>
    <i r="1">
      <x v="18"/>
    </i>
    <i r="1">
      <x v="21"/>
    </i>
    <i r="1">
      <x v="22"/>
    </i>
    <i r="1">
      <x v="26"/>
    </i>
    <i r="1">
      <x v="28"/>
    </i>
    <i r="1">
      <x v="40"/>
    </i>
    <i r="1">
      <x v="41"/>
    </i>
    <i r="1">
      <x v="48"/>
    </i>
    <i r="1">
      <x v="49"/>
    </i>
    <i r="1">
      <x v="51"/>
    </i>
    <i r="1">
      <x v="52"/>
    </i>
    <i r="1">
      <x v="53"/>
    </i>
    <i r="1">
      <x v="59"/>
    </i>
    <i r="1">
      <x v="60"/>
    </i>
    <i r="1">
      <x v="65"/>
    </i>
    <i r="1">
      <x v="66"/>
    </i>
    <i r="1">
      <x v="67"/>
    </i>
    <i r="1">
      <x v="83"/>
    </i>
    <i r="1">
      <x v="149"/>
    </i>
    <i r="1">
      <x v="243"/>
    </i>
    <i r="1">
      <x v="274"/>
    </i>
    <i>
      <x v="2"/>
    </i>
    <i r="1">
      <x v="69"/>
    </i>
    <i>
      <x v="6"/>
    </i>
    <i r="1">
      <x v="130"/>
    </i>
    <i>
      <x v="7"/>
    </i>
    <i r="1">
      <x v="21"/>
    </i>
    <i r="1">
      <x v="22"/>
    </i>
    <i r="1">
      <x v="37"/>
    </i>
    <i r="1">
      <x v="48"/>
    </i>
    <i r="1">
      <x v="49"/>
    </i>
    <i r="1">
      <x v="51"/>
    </i>
    <i r="1">
      <x v="58"/>
    </i>
    <i r="1">
      <x v="274"/>
    </i>
    <i>
      <x v="9"/>
    </i>
    <i r="1">
      <x v="2"/>
    </i>
    <i r="1">
      <x v="91"/>
    </i>
    <i r="1">
      <x v="9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118"/>
    </i>
    <i r="1">
      <x v="120"/>
    </i>
    <i r="1">
      <x v="155"/>
    </i>
    <i r="1">
      <x v="156"/>
    </i>
    <i r="1">
      <x v="160"/>
    </i>
    <i r="1">
      <x v="163"/>
    </i>
    <i r="1">
      <x v="165"/>
    </i>
    <i r="1">
      <x v="173"/>
    </i>
    <i r="1">
      <x v="292"/>
    </i>
    <i r="1">
      <x v="294"/>
    </i>
    <i r="1">
      <x v="296"/>
    </i>
    <i r="1">
      <x v="297"/>
    </i>
    <i>
      <x v="10"/>
    </i>
    <i r="1">
      <x v="117"/>
    </i>
    <i>
      <x v="11"/>
    </i>
    <i r="1">
      <x v="155"/>
    </i>
    <i>
      <x v="12"/>
    </i>
    <i r="1">
      <x v="2"/>
    </i>
    <i r="1">
      <x v="91"/>
    </i>
    <i r="1">
      <x v="121"/>
    </i>
    <i>
      <x v="13"/>
    </i>
    <i r="1">
      <x v="91"/>
    </i>
    <i r="1">
      <x v="121"/>
    </i>
    <i>
      <x v="17"/>
    </i>
    <i r="1">
      <x v="13"/>
    </i>
    <i r="1">
      <x v="25"/>
    </i>
    <i r="1">
      <x v="30"/>
    </i>
    <i r="1">
      <x v="64"/>
    </i>
    <i r="1">
      <x v="88"/>
    </i>
    <i r="1">
      <x v="91"/>
    </i>
    <i r="1">
      <x v="92"/>
    </i>
    <i r="1">
      <x v="93"/>
    </i>
    <i r="1">
      <x v="126"/>
    </i>
    <i r="1">
      <x v="156"/>
    </i>
    <i r="1">
      <x v="169"/>
    </i>
    <i r="1">
      <x v="175"/>
    </i>
    <i r="1">
      <x v="266"/>
    </i>
    <i>
      <x v="18"/>
    </i>
    <i r="1">
      <x v="178"/>
    </i>
    <i r="1">
      <x v="179"/>
    </i>
    <i>
      <x v="19"/>
    </i>
    <i r="1">
      <x v="2"/>
    </i>
    <i r="1">
      <x v="29"/>
    </i>
    <i r="1">
      <x v="113"/>
    </i>
    <i r="1">
      <x v="159"/>
    </i>
    <i r="1">
      <x v="189"/>
    </i>
    <i>
      <x v="20"/>
    </i>
    <i r="1">
      <x v="67"/>
    </i>
    <i>
      <x v="21"/>
    </i>
    <i r="1">
      <x v="2"/>
    </i>
    <i r="1">
      <x v="88"/>
    </i>
    <i r="1">
      <x v="90"/>
    </i>
    <i r="1">
      <x v="128"/>
    </i>
    <i r="1">
      <x v="129"/>
    </i>
    <i r="1">
      <x v="147"/>
    </i>
    <i r="1">
      <x v="149"/>
    </i>
    <i r="1">
      <x v="152"/>
    </i>
    <i r="1">
      <x v="157"/>
    </i>
    <i r="1">
      <x v="158"/>
    </i>
    <i r="1">
      <x v="209"/>
    </i>
    <i r="1">
      <x v="276"/>
    </i>
    <i>
      <x v="22"/>
    </i>
    <i r="1">
      <x v="35"/>
    </i>
    <i r="1">
      <x v="36"/>
    </i>
    <i>
      <x v="25"/>
    </i>
    <i r="1">
      <x v="3"/>
    </i>
    <i>
      <x v="26"/>
    </i>
    <i r="1">
      <x v="91"/>
    </i>
    <i r="1">
      <x v="284"/>
    </i>
    <i>
      <x v="28"/>
    </i>
    <i r="1">
      <x v="4"/>
    </i>
    <i r="1">
      <x v="5"/>
    </i>
    <i r="1">
      <x v="6"/>
    </i>
    <i r="1">
      <x v="7"/>
    </i>
    <i r="1">
      <x v="14"/>
    </i>
    <i r="1">
      <x v="24"/>
    </i>
    <i r="1">
      <x v="25"/>
    </i>
    <i r="1">
      <x v="36"/>
    </i>
    <i r="1">
      <x v="38"/>
    </i>
    <i r="1">
      <x v="63"/>
    </i>
    <i r="1">
      <x v="88"/>
    </i>
    <i r="1">
      <x v="91"/>
    </i>
    <i r="1">
      <x v="93"/>
    </i>
    <i r="1">
      <x v="97"/>
    </i>
    <i r="1">
      <x v="114"/>
    </i>
    <i r="1">
      <x v="188"/>
    </i>
    <i r="1">
      <x v="191"/>
    </i>
    <i r="1">
      <x v="204"/>
    </i>
    <i r="1">
      <x v="205"/>
    </i>
    <i r="1">
      <x v="209"/>
    </i>
    <i r="1">
      <x v="215"/>
    </i>
    <i r="1">
      <x v="234"/>
    </i>
    <i r="1">
      <x v="238"/>
    </i>
    <i r="1">
      <x v="241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31"/>
    </i>
    <i r="1">
      <x v="27"/>
    </i>
    <i>
      <x v="32"/>
    </i>
    <i r="1">
      <x v="75"/>
    </i>
    <i r="1">
      <x v="147"/>
    </i>
    <i>
      <x v="33"/>
    </i>
    <i r="1">
      <x v="49"/>
    </i>
    <i r="1">
      <x v="69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>
      <x v="35"/>
    </i>
    <i r="1">
      <x v="88"/>
    </i>
    <i r="1">
      <x v="91"/>
    </i>
    <i r="1">
      <x v="154"/>
    </i>
    <i r="1">
      <x v="166"/>
    </i>
    <i r="1">
      <x v="183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6"/>
    </i>
    <i r="1">
      <x v="208"/>
    </i>
    <i r="1">
      <x v="211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67"/>
    </i>
    <i r="1">
      <x v="268"/>
    </i>
    <i r="1">
      <x v="269"/>
    </i>
    <i r="1">
      <x v="270"/>
    </i>
    <i>
      <x v="36"/>
    </i>
    <i r="1">
      <x v="299"/>
    </i>
    <i>
      <x v="37"/>
    </i>
    <i r="1">
      <x v="29"/>
    </i>
    <i r="1">
      <x v="30"/>
    </i>
    <i>
      <x v="38"/>
    </i>
    <i r="1">
      <x v="16"/>
    </i>
    <i r="1">
      <x v="55"/>
    </i>
    <i r="1">
      <x v="187"/>
    </i>
    <i>
      <x v="39"/>
    </i>
    <i r="1">
      <x v="2"/>
    </i>
    <i r="1">
      <x v="10"/>
    </i>
    <i r="1">
      <x v="11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1"/>
    </i>
    <i r="1">
      <x v="32"/>
    </i>
    <i r="1">
      <x v="34"/>
    </i>
    <i r="1">
      <x v="40"/>
    </i>
    <i r="1">
      <x v="41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146"/>
    </i>
    <i r="1">
      <x v="187"/>
    </i>
    <i r="1">
      <x v="239"/>
    </i>
    <i r="1">
      <x v="263"/>
    </i>
    <i r="1">
      <x v="264"/>
    </i>
    <i r="1">
      <x v="274"/>
    </i>
    <i r="1">
      <x v="276"/>
    </i>
    <i>
      <x v="40"/>
    </i>
    <i r="1">
      <x v="91"/>
    </i>
    <i r="1">
      <x v="121"/>
    </i>
    <i r="1">
      <x v="151"/>
    </i>
    <i r="1">
      <x v="172"/>
    </i>
    <i>
      <x v="41"/>
    </i>
    <i r="1">
      <x v="2"/>
    </i>
    <i r="1">
      <x v="91"/>
    </i>
    <i r="1">
      <x v="121"/>
    </i>
    <i r="1">
      <x v="298"/>
    </i>
    <i>
      <x v="43"/>
    </i>
    <i r="1">
      <x v="42"/>
    </i>
    <i r="1">
      <x v="43"/>
    </i>
    <i r="1">
      <x v="44"/>
    </i>
    <i r="1">
      <x v="56"/>
    </i>
    <i r="1">
      <x v="79"/>
    </i>
    <i r="1">
      <x v="84"/>
    </i>
    <i r="1">
      <x v="100"/>
    </i>
    <i r="1">
      <x v="168"/>
    </i>
    <i r="1">
      <x v="180"/>
    </i>
    <i r="1">
      <x v="271"/>
    </i>
    <i>
      <x v="44"/>
    </i>
    <i r="1">
      <x v="76"/>
    </i>
    <i r="1">
      <x v="91"/>
    </i>
    <i>
      <x v="47"/>
    </i>
    <i r="1">
      <x v="2"/>
    </i>
    <i r="1">
      <x v="28"/>
    </i>
    <i r="1">
      <x v="29"/>
    </i>
    <i r="1">
      <x v="30"/>
    </i>
    <i r="1">
      <x v="76"/>
    </i>
    <i r="1">
      <x v="78"/>
    </i>
    <i r="1">
      <x v="88"/>
    </i>
    <i r="1">
      <x v="91"/>
    </i>
    <i r="1">
      <x v="92"/>
    </i>
    <i r="1">
      <x v="93"/>
    </i>
    <i r="1">
      <x v="98"/>
    </i>
    <i r="1">
      <x v="102"/>
    </i>
    <i r="1">
      <x v="118"/>
    </i>
    <i r="1">
      <x v="120"/>
    </i>
    <i r="1">
      <x v="125"/>
    </i>
    <i r="1">
      <x v="127"/>
    </i>
    <i r="1">
      <x v="134"/>
    </i>
    <i r="1">
      <x v="145"/>
    </i>
    <i r="1">
      <x v="149"/>
    </i>
    <i r="1">
      <x v="152"/>
    </i>
    <i r="1">
      <x v="157"/>
    </i>
    <i r="1">
      <x v="159"/>
    </i>
    <i r="1">
      <x v="161"/>
    </i>
    <i r="1">
      <x v="207"/>
    </i>
    <i r="1">
      <x v="209"/>
    </i>
    <i r="1">
      <x v="220"/>
    </i>
    <i r="1">
      <x v="226"/>
    </i>
    <i r="1">
      <x v="241"/>
    </i>
    <i r="1">
      <x v="274"/>
    </i>
    <i r="1">
      <x v="286"/>
    </i>
    <i r="1">
      <x v="289"/>
    </i>
    <i r="1">
      <x v="290"/>
    </i>
    <i>
      <x v="48"/>
    </i>
    <i r="1">
      <x v="287"/>
    </i>
    <i>
      <x v="49"/>
    </i>
    <i r="1">
      <x v="77"/>
    </i>
    <i>
      <x v="52"/>
    </i>
    <i r="1">
      <x v="2"/>
    </i>
    <i r="1">
      <x v="72"/>
    </i>
    <i r="1">
      <x v="85"/>
    </i>
    <i r="1">
      <x v="86"/>
    </i>
    <i r="1">
      <x v="116"/>
    </i>
    <i r="1">
      <x v="160"/>
    </i>
    <i r="1">
      <x v="162"/>
    </i>
    <i r="1">
      <x v="293"/>
    </i>
    <i>
      <x v="53"/>
    </i>
    <i r="1">
      <x v="71"/>
    </i>
    <i r="1">
      <x v="91"/>
    </i>
    <i r="1">
      <x v="148"/>
    </i>
    <i r="1">
      <x v="185"/>
    </i>
    <i r="1">
      <x v="189"/>
    </i>
    <i>
      <x v="54"/>
    </i>
    <i r="1">
      <x v="119"/>
    </i>
    <i>
      <x v="55"/>
    </i>
    <i r="1">
      <x v="2"/>
    </i>
    <i r="1">
      <x v="94"/>
    </i>
    <i r="1">
      <x v="124"/>
    </i>
    <i>
      <x v="56"/>
    </i>
    <i r="1">
      <x v="203"/>
    </i>
    <i>
      <x v="61"/>
    </i>
    <i r="1">
      <x v="133"/>
    </i>
    <i>
      <x v="62"/>
    </i>
    <i r="1">
      <x v="7"/>
    </i>
    <i r="1">
      <x v="186"/>
    </i>
    <i>
      <x v="63"/>
    </i>
    <i r="1">
      <x v="91"/>
    </i>
    <i r="1">
      <x v="291"/>
    </i>
    <i>
      <x v="65"/>
    </i>
    <i r="1">
      <x v="2"/>
    </i>
    <i r="1">
      <x v="91"/>
    </i>
    <i r="1">
      <x v="92"/>
    </i>
    <i r="1">
      <x v="93"/>
    </i>
    <i r="1">
      <x v="96"/>
    </i>
    <i r="1">
      <x v="116"/>
    </i>
    <i r="1">
      <x v="163"/>
    </i>
    <i r="1">
      <x v="164"/>
    </i>
    <i r="1">
      <x v="171"/>
    </i>
    <i r="1">
      <x v="177"/>
    </i>
    <i r="1">
      <x v="292"/>
    </i>
    <i r="1">
      <x v="294"/>
    </i>
    <i r="1">
      <x v="295"/>
    </i>
    <i>
      <x v="66"/>
    </i>
    <i r="1">
      <x v="80"/>
    </i>
    <i r="1">
      <x v="82"/>
    </i>
    <i>
      <x v="67"/>
    </i>
    <i r="1">
      <x v="16"/>
    </i>
    <i r="1">
      <x v="35"/>
    </i>
    <i r="1">
      <x v="37"/>
    </i>
    <i r="1">
      <x v="54"/>
    </i>
    <i r="1">
      <x v="56"/>
    </i>
    <i r="1">
      <x v="122"/>
    </i>
    <i r="1">
      <x v="131"/>
    </i>
    <i r="1">
      <x v="145"/>
    </i>
    <i r="1">
      <x v="150"/>
    </i>
    <i r="1">
      <x v="167"/>
    </i>
    <i r="1">
      <x v="181"/>
    </i>
    <i r="1">
      <x v="192"/>
    </i>
    <i r="1">
      <x v="212"/>
    </i>
    <i r="1">
      <x v="229"/>
    </i>
    <i r="1">
      <x v="231"/>
    </i>
    <i r="1">
      <x v="282"/>
    </i>
    <i r="1">
      <x v="291"/>
    </i>
    <i>
      <x v="68"/>
    </i>
    <i r="1">
      <x v="145"/>
    </i>
    <i>
      <x v="69"/>
    </i>
    <i r="1">
      <x v="2"/>
    </i>
    <i r="1">
      <x v="4"/>
    </i>
    <i r="1">
      <x v="65"/>
    </i>
    <i r="1">
      <x v="70"/>
    </i>
    <i r="1">
      <x v="74"/>
    </i>
    <i r="1">
      <x v="123"/>
    </i>
    <i r="1">
      <x v="132"/>
    </i>
    <i r="1">
      <x v="214"/>
    </i>
    <i r="1">
      <x v="263"/>
    </i>
    <i>
      <x v="70"/>
    </i>
    <i r="1">
      <x v="276"/>
    </i>
    <i>
      <x v="71"/>
    </i>
    <i r="1">
      <x v="276"/>
    </i>
    <i>
      <x v="72"/>
    </i>
    <i r="1">
      <x v="176"/>
    </i>
    <i>
      <x v="73"/>
    </i>
    <i r="1">
      <x v="91"/>
    </i>
    <i>
      <x v="75"/>
    </i>
    <i r="1">
      <x v="2"/>
    </i>
    <i r="1">
      <x v="91"/>
    </i>
    <i r="1">
      <x v="121"/>
    </i>
    <i>
      <x v="76"/>
    </i>
    <i r="1">
      <x/>
    </i>
    <i r="1">
      <x v="1"/>
    </i>
    <i r="1">
      <x v="8"/>
    </i>
    <i r="1">
      <x v="9"/>
    </i>
    <i r="1">
      <x v="14"/>
    </i>
    <i r="1">
      <x v="15"/>
    </i>
    <i r="1">
      <x v="18"/>
    </i>
    <i r="1">
      <x v="20"/>
    </i>
    <i r="1">
      <x v="29"/>
    </i>
    <i r="1">
      <x v="32"/>
    </i>
    <i r="1">
      <x v="33"/>
    </i>
    <i r="1">
      <x v="41"/>
    </i>
    <i r="1">
      <x v="45"/>
    </i>
    <i r="1">
      <x v="49"/>
    </i>
    <i r="1">
      <x v="53"/>
    </i>
    <i r="1">
      <x v="57"/>
    </i>
    <i r="1">
      <x v="58"/>
    </i>
    <i r="1">
      <x v="60"/>
    </i>
    <i r="1">
      <x v="65"/>
    </i>
    <i r="1">
      <x v="73"/>
    </i>
    <i r="1">
      <x v="81"/>
    </i>
    <i r="1">
      <x v="87"/>
    </i>
    <i r="1">
      <x v="91"/>
    </i>
    <i r="1">
      <x v="99"/>
    </i>
    <i r="1">
      <x v="182"/>
    </i>
    <i r="1">
      <x v="198"/>
    </i>
    <i r="1">
      <x v="210"/>
    </i>
    <i r="1">
      <x v="239"/>
    </i>
    <i r="1">
      <x v="276"/>
    </i>
    <i r="1">
      <x v="285"/>
    </i>
    <i>
      <x v="77"/>
    </i>
    <i r="1">
      <x v="136"/>
    </i>
    <i>
      <x v="81"/>
    </i>
    <i r="1">
      <x v="30"/>
    </i>
    <i r="1">
      <x v="43"/>
    </i>
    <i r="1">
      <x v="245"/>
    </i>
    <i r="1">
      <x v="263"/>
    </i>
    <i r="1">
      <x v="288"/>
    </i>
    <i>
      <x v="82"/>
    </i>
    <i r="1">
      <x v="2"/>
    </i>
    <i r="1">
      <x v="91"/>
    </i>
    <i r="1">
      <x v="95"/>
    </i>
    <i r="1">
      <x v="121"/>
    </i>
    <i r="1">
      <x v="276"/>
    </i>
    <i>
      <x v="83"/>
    </i>
    <i r="1">
      <x v="23"/>
    </i>
    <i r="1">
      <x v="28"/>
    </i>
    <i r="1">
      <x v="38"/>
    </i>
    <i r="1">
      <x v="42"/>
    </i>
    <i r="1">
      <x v="44"/>
    </i>
    <i r="1">
      <x v="184"/>
    </i>
    <i r="1">
      <x v="188"/>
    </i>
    <i r="1">
      <x v="228"/>
    </i>
    <i r="1">
      <x v="252"/>
    </i>
    <i r="1">
      <x v="275"/>
    </i>
    <i>
      <x v="87"/>
    </i>
    <i r="1">
      <x v="153"/>
    </i>
    <i r="1">
      <x v="239"/>
    </i>
    <i>
      <x v="88"/>
    </i>
    <i r="1">
      <x v="91"/>
    </i>
    <i>
      <x v="89"/>
    </i>
    <i r="1">
      <x v="2"/>
    </i>
    <i r="1">
      <x v="19"/>
    </i>
    <i r="1">
      <x v="88"/>
    </i>
    <i r="1">
      <x v="91"/>
    </i>
    <i r="1">
      <x v="159"/>
    </i>
    <i r="1">
      <x v="162"/>
    </i>
    <i r="1">
      <x v="198"/>
    </i>
    <i r="1">
      <x v="201"/>
    </i>
    <i r="1">
      <x v="206"/>
    </i>
    <i r="1">
      <x v="207"/>
    </i>
    <i r="1">
      <x v="209"/>
    </i>
    <i r="1">
      <x v="211"/>
    </i>
    <i r="1">
      <x v="213"/>
    </i>
    <i r="1">
      <x v="219"/>
    </i>
    <i r="1">
      <x v="222"/>
    </i>
    <i r="1">
      <x v="224"/>
    </i>
    <i r="1">
      <x v="227"/>
    </i>
    <i r="1">
      <x v="237"/>
    </i>
    <i r="1">
      <x v="242"/>
    </i>
    <i r="1">
      <x v="246"/>
    </i>
    <i r="1">
      <x v="247"/>
    </i>
    <i r="1">
      <x v="251"/>
    </i>
    <i r="1">
      <x v="252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72"/>
    </i>
    <i r="1">
      <x v="273"/>
    </i>
    <i r="1">
      <x v="277"/>
    </i>
    <i>
      <x v="90"/>
    </i>
    <i r="1">
      <x v="67"/>
    </i>
    <i>
      <x v="91"/>
    </i>
    <i r="1">
      <x v="241"/>
    </i>
    <i>
      <x v="92"/>
    </i>
    <i r="1">
      <x v="89"/>
    </i>
    <i>
      <x v="95"/>
    </i>
    <i r="1">
      <x v="174"/>
    </i>
    <i>
      <x v="96"/>
    </i>
    <i r="1">
      <x v="170"/>
    </i>
    <i>
      <x v="97"/>
    </i>
    <i r="1">
      <x v="71"/>
    </i>
    <i>
      <x v="99"/>
    </i>
    <i r="1">
      <x v="101"/>
    </i>
    <i>
      <x v="100"/>
    </i>
    <i r="1">
      <x v="12"/>
    </i>
    <i r="1">
      <x v="39"/>
    </i>
    <i r="1">
      <x v="47"/>
    </i>
    <i r="1">
      <x v="5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3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3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3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428" totalsRowShown="0" headerRowDxfId="8" dataDxfId="7">
  <autoFilter ref="A1:H1428" xr:uid="{795DB81A-7973-4ACB-A932-FC4413184BCA}"/>
  <tableColumns count="8">
    <tableColumn id="1" xr3:uid="{DFE47347-E2CF-4C26-8671-529259467AC8}" name="Entstehungsort/Linie" dataDxfId="6"/>
    <tableColumn id="2" xr3:uid="{E267CCD3-4FE7-4CE8-A985-8B61FA856451}" name="Artikelnr. (wenn vorhanden)" dataDxfId="5"/>
    <tableColumn id="3" xr3:uid="{60881CF5-10F0-4A1F-B1A1-082E197979E3}" name="Menge [kg]" dataDxfId="4"/>
    <tableColumn id="4" xr3:uid="{E4956D1E-88EF-4A80-AFBF-8D74314A3A2E}" name="Grund Ziffer" dataDxfId="3"/>
    <tableColumn id="5" xr3:uid="{662BE767-A3FA-49E1-A51C-E14B1389D884}" name="Datum" dataDxfId="2"/>
    <tableColumn id="6" xr3:uid="{FBAFB43D-91C2-4F46-911D-672A5DAFCDD4}" name="Grund eintragen"/>
    <tableColumn id="7" xr3:uid="{D83A87FD-87F9-44F7-8B0E-B3A4F0EF4D25}" name="noch genauer" dataDxfId="1"/>
    <tableColumn id="8" xr3:uid="{A65CECAC-2339-424C-8C68-2090A154B86D}" name="Produktname" dataDxfId="0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428" totalsRowShown="0" headerRowDxfId="61" dataDxfId="59" headerRowBorderDxfId="60" tableBorderDxfId="58">
  <autoFilter ref="A1:P1428" xr:uid="{B0FF04BE-4580-4A96-AC46-38AE0F89D6DE}"/>
  <tableColumns count="16">
    <tableColumn id="1" xr3:uid="{9D4F73F1-3AB4-48A9-971A-AF8A19AA2AC9}" name="BU" dataDxfId="57" totalsRowDxfId="56">
      <calculatedColumnFormula>VLOOKUP(N2,'Linien - BU'!A:B,2,FALSE)</calculatedColumnFormula>
    </tableColumn>
    <tableColumn id="3" xr3:uid="{CCA5DD7A-70CE-4EB7-B259-70F1F8EFB2FA}" name="Menge" dataDxfId="55" totalsRowDxfId="54">
      <calculatedColumnFormula>Eintragen!C2</calculatedColumnFormula>
    </tableColumn>
    <tableColumn id="8" xr3:uid="{71A20D30-0847-47A6-B677-C25ACFFF0A1F}" name="Datum" dataDxfId="53" totalsRowDxfId="52">
      <calculatedColumnFormula>Tabelle1[[#This Row],[Datum]]</calculatedColumnFormula>
    </tableColumn>
    <tableColumn id="2" xr3:uid="{E7C75548-317A-45E1-A059-E158602C1B2B}" name="Produktgruppe" dataDxfId="51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50" totalsRowDxfId="4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8" totalsRowDxfId="47">
      <calculatedColumnFormula>VLOOKUP(Eintragen!D2,'Liste Gründe'!A:D,2,FALSE)</calculatedColumnFormula>
    </tableColumn>
    <tableColumn id="16" xr3:uid="{AE6627E6-D956-47F9-B9EF-123E2B1E0A87}" name="Grund" dataDxfId="46" totalsRowDxfId="45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44" totalsRowDxfId="43">
      <calculatedColumnFormula>IF(ISBLANK(Tabelle1[[#This Row],[noch genauer]]),"-",Tabelle1[[#This Row],[noch genauer]])</calculatedColumnFormula>
    </tableColumn>
    <tableColumn id="14" xr3:uid="{72B1C0F1-3C96-4051-AD49-D559EB00C281}" name="KW" dataDxfId="42" totalsRowDxfId="41">
      <calculatedColumnFormula>_xlfn.ISOWEEKNUM(C2)</calculatedColumnFormula>
    </tableColumn>
    <tableColumn id="4" xr3:uid="{9C07830B-B7BF-41AF-8A34-81D93E99EA42}" name="filter_c" dataDxfId="40" totalsRowDxfId="39">
      <calculatedColumnFormula>"Produkte"</calculatedColumnFormula>
    </tableColumn>
    <tableColumn id="12" xr3:uid="{9AAC8FDC-AA29-4699-8448-7E62607CA4AE}" name="filter_b" dataDxfId="38" totalsRowDxfId="37">
      <calculatedColumnFormula>"BUs"</calculatedColumnFormula>
    </tableColumn>
    <tableColumn id="13" xr3:uid="{EBA5EDD7-CFE6-46C8-8A5A-03F740665E62}" name="filter_a" dataDxfId="36" totalsRowDxfId="35">
      <calculatedColumnFormula>"Symptome"</calculatedColumnFormula>
    </tableColumn>
    <tableColumn id="11" xr3:uid="{96130C29-D469-4185-853B-F46222F59410}" name="Kosten" dataDxfId="34" totalsRowDxfId="33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32" totalsRowDxfId="31">
      <calculatedColumnFormula>Eintragen!A2</calculatedColumnFormula>
    </tableColumn>
    <tableColumn id="9" xr3:uid="{1D5D1A21-8270-4480-BAFE-00B8C28DF424}" name="Artikelnr." dataDxfId="30" totalsRowDxfId="29">
      <calculatedColumnFormula>Eintragen!B2</calculatedColumnFormula>
    </tableColumn>
    <tableColumn id="15" xr3:uid="{C3E59A31-D065-471B-A355-8ECCC2A3F022}" name="Grund Ziffer" dataDxfId="28" totalsRowDxfId="2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6" dataDxfId="25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4"/>
    <tableColumn id="3" xr3:uid="{D0B1C33F-0966-452B-A5E0-99D3D15E7F0B}" name="Symptom" dataDxfId="23"/>
    <tableColumn id="4" xr3:uid="{CA1F46F1-5550-4B0F-A183-4F39B3537537}" name="Grund" dataDxfId="22"/>
    <tableColumn id="5" xr3:uid="{F68E496C-DC9B-4CA1-9882-5A98C7B8FE33}" name="genauer Grund" dataDxfId="2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2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9"/>
    <tableColumn id="6" xr3:uid="{FCF6B307-3C71-4078-9118-5B722132A3A5}" uniqueName="6" name="Produzierte Menge in KG" queryTableFieldId="6" dataDxfId="18"/>
    <tableColumn id="7" xr3:uid="{44BBFAB9-D3FA-471F-92B6-66EF2789C246}" uniqueName="7" name="Wert produzierte Menge" queryTableFieldId="7" dataDxfId="17" dataCellStyle="Währung"/>
    <tableColumn id="14" xr3:uid="{AC9976CF-07EB-4DBC-8F5C-F03F58EE6DDD}" uniqueName="14" name="Gesamtlebensmittelabfallquote" queryTableFieldId="16" dataDxfId="16" dataCellStyle="Währung"/>
    <tableColumn id="15" xr3:uid="{3F571242-73F5-4EFE-A656-491E3788B540}" uniqueName="15" name="Maschinenabfallquote" queryTableFieldId="17" dataDxfId="15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14"/>
    <tableColumn id="2" xr3:uid="{B149497B-89D3-4E8B-95C1-283D810A6A21}" uniqueName="2" name="KW" queryTableFieldId="2"/>
    <tableColumn id="5" xr3:uid="{8B6DA745-F479-4D6A-BE60-DBC6B48F16A5}" uniqueName="5" name="Menge Maschinenabfall" queryTableFieldId="5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1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1"/>
    <tableColumn id="4" xr3:uid="{CE7EEC71-E884-494B-8259-BC4531E0AAAC}" uniqueName="4" name="Wert produzierte Menge" queryTableFieldId="4" dataDxfId="10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9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>
    <filterColumn colId="0">
      <customFilters and="1">
        <customFilter operator="greaterThanOrEqual" val="23000000"/>
        <customFilter operator="lessThanOrEqual" val="23099999"/>
      </customFilters>
    </filterColumn>
  </autoFilter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15154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15256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15151</v>
      </c>
      <c r="B52" s="5">
        <v>0.39512718290313165</v>
      </c>
    </row>
    <row r="53" spans="1:2" x14ac:dyDescent="0.25">
      <c r="A53" s="3" t="s">
        <v>15147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15148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15155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15234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375</v>
      </c>
      <c r="B64" s="5">
        <v>1.5249045971760789E-2</v>
      </c>
    </row>
    <row r="65" spans="1:2" x14ac:dyDescent="0.25">
      <c r="A65" s="3" t="s">
        <v>273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15259</v>
      </c>
      <c r="B67" s="5">
        <v>7.4278232227591801E-3</v>
      </c>
    </row>
    <row r="68" spans="1:2" x14ac:dyDescent="0.25">
      <c r="A68" s="3" t="s">
        <v>15275</v>
      </c>
      <c r="B68" s="5">
        <v>7.2214947999047581E-3</v>
      </c>
    </row>
    <row r="69" spans="1:2" x14ac:dyDescent="0.25">
      <c r="A69" s="3" t="s">
        <v>15153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15268</v>
      </c>
      <c r="B73" s="5">
        <v>1.6093616982644891E-3</v>
      </c>
    </row>
    <row r="74" spans="1:2" x14ac:dyDescent="0.25">
      <c r="A74" s="3" t="s">
        <v>15281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15379</v>
      </c>
      <c r="B76" s="5">
        <v>1.1004182552235822E-3</v>
      </c>
    </row>
    <row r="77" spans="1:2" x14ac:dyDescent="0.25">
      <c r="A77" s="3" t="s">
        <v>15132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15128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428"/>
  <sheetViews>
    <sheetView tabSelected="1" workbookViewId="0">
      <pane ySplit="1" topLeftCell="A1416" activePane="bottomLeft" state="frozen"/>
      <selection pane="bottomLeft" activeCell="A1429" sqref="A1429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15253</v>
      </c>
      <c r="B1" s="34" t="s">
        <v>15254</v>
      </c>
      <c r="C1" s="35" t="s">
        <v>15255</v>
      </c>
      <c r="D1" s="36" t="s">
        <v>15156</v>
      </c>
      <c r="E1" s="35" t="s">
        <v>3</v>
      </c>
      <c r="F1" s="38" t="s">
        <v>15257</v>
      </c>
      <c r="G1" s="38" t="s">
        <v>15262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15206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15203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15206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15268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15146</v>
      </c>
      <c r="G16" s="55" t="s">
        <v>15146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G17" s="55"/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15248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15188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15147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15187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15187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15187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15187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15187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15187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15187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15187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15154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15151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15147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15147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15147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15147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15147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15147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15154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15151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15154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15151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15147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15147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15154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15151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15154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15151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15147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15149</v>
      </c>
      <c r="G54" s="25" t="s">
        <v>332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15223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15281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15147</v>
      </c>
      <c r="G59" s="25"/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15147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15147</v>
      </c>
      <c r="G63" s="55" t="s">
        <v>15147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15147</v>
      </c>
      <c r="G64" s="55" t="s">
        <v>15147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15147</v>
      </c>
      <c r="G65" s="55" t="s">
        <v>15147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15152</v>
      </c>
      <c r="G66" s="55" t="s">
        <v>287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15152</v>
      </c>
      <c r="G67" s="25" t="s">
        <v>287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15152</v>
      </c>
      <c r="G68" s="25" t="s">
        <v>287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15152</v>
      </c>
      <c r="G69" s="25" t="s">
        <v>287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15147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15147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15244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15148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15148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15147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15147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15206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15149</v>
      </c>
      <c r="G81" s="25" t="s">
        <v>332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15210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15244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15148</v>
      </c>
      <c r="G89" s="25" t="s">
        <v>15247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15152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15206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15206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15206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15148</v>
      </c>
      <c r="G96" s="55" t="s">
        <v>297</v>
      </c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15146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15207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15197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15197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15197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15197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15197</v>
      </c>
      <c r="B118" s="25">
        <v>29500885</v>
      </c>
      <c r="C118" s="25">
        <v>9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8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15197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15197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15197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15197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15197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15197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15197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15197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15197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15197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15197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15197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15197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15222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15132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15222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15371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15174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15174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15174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15174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15174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15174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15174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15174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15174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15170</v>
      </c>
      <c r="B159" s="25">
        <v>29500892</v>
      </c>
      <c r="C159" s="25">
        <v>56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74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15234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15234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15170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15170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15174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15174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15174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15174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15174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15174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15174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15174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15174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15174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15174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15174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15197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15197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15197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15197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15197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15197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15222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15174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15187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15187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15187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15187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15187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15187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15187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15187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15187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15187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15222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15170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15170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15170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15170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15170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15170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G256" s="25"/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15235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G258" s="25" t="s">
        <v>19</v>
      </c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15260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74</v>
      </c>
      <c r="B269" s="25">
        <v>29500917</v>
      </c>
      <c r="C269" s="25">
        <v>21</v>
      </c>
      <c r="D269" s="25">
        <v>60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59</v>
      </c>
      <c r="B271" s="25">
        <v>29500917</v>
      </c>
      <c r="C271" s="25">
        <v>1.4</v>
      </c>
      <c r="D271" s="25">
        <v>74</v>
      </c>
      <c r="E271" s="37">
        <v>44488</v>
      </c>
      <c r="G271" s="25"/>
      <c r="H271" s="56" t="str">
        <f>IFERROR(VLOOKUP(Tabelle1[[#This Row],[Artikelnr. (wenn vorhanden)]],Artikel!A:C,3,FALSE),Tabelle1[[#This Row],[Artikelnr. (wenn vorhanden)]])</f>
        <v>VOS-ABS ENTSORGUNG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74</v>
      </c>
      <c r="B275" s="25">
        <v>29500917</v>
      </c>
      <c r="C275" s="25">
        <v>66</v>
      </c>
      <c r="D275" s="25">
        <v>60</v>
      </c>
      <c r="E275" s="37">
        <v>44488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ht="30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IFERROR(VLOOKUP(Tabelle1[[#This Row],[Artikelnr. (wenn vorhanden)]],Artikel!A:C,3,FALSE),Tabelle1[[#This Row],[Artikelnr. (wenn vorhanden)]])</f>
        <v>VOS SKZ-GOU</v>
      </c>
    </row>
    <row r="280" spans="1:8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15147</v>
      </c>
      <c r="G283" s="25"/>
      <c r="H283" s="56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15147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15197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IFERROR(VLOOKUP(Tabelle1[[#This Row],[Artikelnr. (wenn vorhanden)]],Artikel!A:C,3,FALSE),Tabelle1[[#This Row],[Artikelnr. (wenn vorhanden)]])</f>
        <v>ABS GOU HALAL</v>
      </c>
    </row>
    <row r="286" spans="1:8" ht="30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IFERROR(VLOOKUP(Tabelle1[[#This Row],[Artikelnr. (wenn vorhanden)]],Artikel!A:C,3,FALSE),Tabelle1[[#This Row],[Artikelnr. (wenn vorhanden)]])</f>
        <v>VOS URW-NATUR</v>
      </c>
    </row>
    <row r="287" spans="1:8" ht="30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URW-SCHI</v>
      </c>
    </row>
    <row r="288" spans="1:8" x14ac:dyDescent="0.25">
      <c r="A288" s="25" t="s">
        <v>15210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15148</v>
      </c>
      <c r="G288" s="55" t="s">
        <v>357</v>
      </c>
      <c r="H288" s="25" t="str">
        <f>IFERROR(VLOOKUP(Tabelle1[[#This Row],[Artikelnr. (wenn vorhanden)]],Artikel!A:C,3,FALSE),Tabelle1[[#This Row],[Artikelnr. (wenn vorhanden)]])</f>
        <v>VOS URW-GRS-KRÄU OGT</v>
      </c>
    </row>
    <row r="289" spans="1:8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15148</v>
      </c>
      <c r="G289" s="25" t="s">
        <v>357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15147</v>
      </c>
      <c r="G290" s="25"/>
      <c r="H290" s="56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IFERROR(VLOOKUP(Tabelle1[[#This Row],[Artikelnr. (wenn vorhanden)]],Artikel!A:C,3,FALSE),Tabelle1[[#This Row],[Artikelnr. (wenn vorhanden)]])</f>
        <v>VOS URW-NUSS-OGT</v>
      </c>
    </row>
    <row r="292" spans="1:8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IFERROR(VLOOKUP(Tabelle1[[#This Row],[Artikelnr. (wenn vorhanden)]],Artikel!A:C,3,FALSE),Tabelle1[[#This Row],[Artikelnr. (wenn vorhanden)]])</f>
        <v>VOS URW-SCHI-NAT</v>
      </c>
    </row>
    <row r="294" spans="1:8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15147</v>
      </c>
      <c r="G295" s="25"/>
      <c r="H295" s="56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IFERROR(VLOOKUP(Tabelle1[[#This Row],[Artikelnr. (wenn vorhanden)]],Artikel!A:C,3,FALSE),Tabelle1[[#This Row],[Artikelnr. (wenn vorhanden)]])</f>
        <v>VOS URW-JALA-NAT</v>
      </c>
    </row>
    <row r="297" spans="1:8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IFERROR(VLOOKUP(Tabelle1[[#This Row],[Artikelnr. (wenn vorhanden)]],Artikel!A:C,3,FALSE),Tabelle1[[#This Row],[Artikelnr. (wenn vorhanden)]])</f>
        <v>VOS URW-NATUR-EXTRA</v>
      </c>
    </row>
    <row r="298" spans="1:8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ht="30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IFERROR(VLOOKUP(Tabelle1[[#This Row],[Artikelnr. (wenn vorhanden)]],Artikel!A:C,3,FALSE),Tabelle1[[#This Row],[Artikelnr. (wenn vorhanden)]])</f>
        <v>VOS URW-VS-SPICKER-NATU</v>
      </c>
    </row>
    <row r="300" spans="1:8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ht="30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IFERROR(VLOOKUP(Tabelle1[[#This Row],[Artikelnr. (wenn vorhanden)]],Artikel!A:C,3,FALSE),Tabelle1[[#This Row],[Artikelnr. (wenn vorhanden)]])</f>
        <v>VOS URW-VS-SCHI</v>
      </c>
    </row>
    <row r="303" spans="1:8" ht="30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15147</v>
      </c>
      <c r="G305" s="25"/>
      <c r="H305" s="56" t="str">
        <f>IFERROR(VLOOKUP(Tabelle1[[#This Row],[Artikelnr. (wenn vorhanden)]],Artikel!A:C,3,FALSE),Tabelle1[[#This Row],[Artikelnr. (wenn vorhanden)]])</f>
        <v>VOS URW-VS-SCHI</v>
      </c>
    </row>
    <row r="306" spans="1:8" ht="30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IFERROR(VLOOKUP(Tabelle1[[#This Row],[Artikelnr. (wenn vorhanden)]],Artikel!A:C,3,FALSE),Tabelle1[[#This Row],[Artikelnr. (wenn vorhanden)]])</f>
        <v>VOS URW-VS-CHILI</v>
      </c>
    </row>
    <row r="307" spans="1:8" x14ac:dyDescent="0.25">
      <c r="A307" s="25" t="s">
        <v>15197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IFERROR(VLOOKUP(Tabelle1[[#This Row],[Artikelnr. (wenn vorhanden)]],Artikel!A:C,3,FALSE),Tabelle1[[#This Row],[Artikelnr. (wenn vorhanden)]])</f>
        <v>ABS GRÜN-PESTO</v>
      </c>
    </row>
    <row r="308" spans="1:8" x14ac:dyDescent="0.25">
      <c r="A308" s="25" t="s">
        <v>15197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15197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15197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G315" s="25"/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G318" s="25"/>
      <c r="H318" s="56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15222</v>
      </c>
      <c r="B319" s="25">
        <v>29500952</v>
      </c>
      <c r="C319" s="25">
        <v>3</v>
      </c>
      <c r="D319" s="25">
        <v>61</v>
      </c>
      <c r="E319" s="37">
        <v>44496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15167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IFERROR(VLOOKUP(Tabelle1[[#This Row],[Artikelnr. (wenn vorhanden)]],Artikel!A:C,3,FALSE),Tabelle1[[#This Row],[Artikelnr. (wenn vorhanden)]])</f>
        <v>ABS Crémeux</v>
      </c>
    </row>
    <row r="321" spans="1:8" x14ac:dyDescent="0.25">
      <c r="A321" s="25" t="s">
        <v>15167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G322" s="25"/>
      <c r="H322" s="56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15154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15151</v>
      </c>
      <c r="G324" s="55" t="s">
        <v>87</v>
      </c>
      <c r="H324" s="25" t="str">
        <f>IFERROR(VLOOKUP(Tabelle1[[#This Row],[Artikelnr. (wenn vorhanden)]],Artikel!A:C,3,FALSE),Tabelle1[[#This Row],[Artikelnr. (wenn vorhanden)]])</f>
        <v>VOS SKZ AMM Geräuchert</v>
      </c>
    </row>
    <row r="325" spans="1:8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IFERROR(VLOOKUP(Tabelle1[[#This Row],[Artikelnr. (wenn vorhanden)]],Artikel!A:C,3,FALSE),Tabelle1[[#This Row],[Artikelnr. (wenn vorhanden)]])</f>
        <v>ABS BIOLAND-RINGELB</v>
      </c>
    </row>
    <row r="326" spans="1:8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IFERROR(VLOOKUP(Tabelle1[[#This Row],[Artikelnr. (wenn vorhanden)]],Artikel!A:C,3,FALSE),Tabelle1[[#This Row],[Artikelnr. (wenn vorhanden)]])</f>
        <v>ABS BERGK BERGLANDMILCH</v>
      </c>
    </row>
    <row r="327" spans="1:8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G328" s="25" t="s">
        <v>15378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G329" s="25"/>
      <c r="H329" s="56" t="str">
        <f>IFERROR(VLOOKUP(Tabelle1[[#This Row],[Artikelnr. (wenn vorhanden)]],Artikel!A:C,3,FALSE),Tabelle1[[#This Row],[Artikelnr. (wenn vorhanden)]])</f>
        <v>ABS Bergkräuterkäse 50%</v>
      </c>
    </row>
    <row r="330" spans="1:8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IFERROR(VLOOKUP(Tabelle1[[#This Row],[Artikelnr. (wenn vorhanden)]],Artikel!A:C,3,FALSE),Tabelle1[[#This Row],[Artikelnr. (wenn vorhanden)]])</f>
        <v>ABS Bunter Pfeffer 50%</v>
      </c>
    </row>
    <row r="331" spans="1:8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IFERROR(VLOOKUP(Tabelle1[[#This Row],[Artikelnr. (wenn vorhanden)]],Artikel!A:C,3,FALSE),Tabelle1[[#This Row],[Artikelnr. (wenn vorhanden)]])</f>
        <v>ABS CHED-PF-KRÄUK gemis</v>
      </c>
    </row>
    <row r="333" spans="1:8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15197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Whisky-Nuts</v>
      </c>
    </row>
    <row r="348" spans="1:8" x14ac:dyDescent="0.25">
      <c r="A348" s="25" t="s">
        <v>15197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15197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15197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15197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15197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15197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15197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15197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G357" s="25"/>
      <c r="H357" s="56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IFERROR(VLOOKUP(Tabelle1[[#This Row],[Artikelnr. (wenn vorhanden)]],Artikel!A:C,3,FALSE),Tabelle1[[#This Row],[Artikelnr. (wenn vorhanden)]])</f>
        <v>VOS SKZ EMM in Wurstfor</v>
      </c>
    </row>
    <row r="359" spans="1:8" x14ac:dyDescent="0.25">
      <c r="A359" s="25" t="s">
        <v>15174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IFERROR(VLOOKUP(Tabelle1[[#This Row],[Artikelnr. (wenn vorhanden)]],Artikel!A:C,3,FALSE),Tabelle1[[#This Row],[Artikelnr. (wenn vorhanden)]])</f>
        <v>ABS AT-ROTWEIN</v>
      </c>
    </row>
    <row r="360" spans="1:8" x14ac:dyDescent="0.25">
      <c r="A360" s="25" t="s">
        <v>15174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15174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15174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15174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G365" s="25"/>
      <c r="H365" s="56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15222</v>
      </c>
      <c r="B367" s="25">
        <v>29501013</v>
      </c>
      <c r="C367" s="25">
        <v>20</v>
      </c>
      <c r="D367" s="25">
        <v>61</v>
      </c>
      <c r="E367" s="37">
        <v>44496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15188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15152</v>
      </c>
      <c r="G368" s="55" t="s">
        <v>87</v>
      </c>
      <c r="H368" s="25" t="str">
        <f>IFERROR(VLOOKUP(Tabelle1[[#This Row],[Artikelnr. (wenn vorhanden)]],Artikel!A:C,3,FALSE),Tabelle1[[#This Row],[Artikelnr. (wenn vorhanden)]])</f>
        <v>ABS Pfeffer-Bruch</v>
      </c>
    </row>
    <row r="369" spans="1:8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G369" s="25"/>
      <c r="H369" s="56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15187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IFERROR(VLOOKUP(Tabelle1[[#This Row],[Artikelnr. (wenn vorhanden)]],Artikel!A:C,3,FALSE),Tabelle1[[#This Row],[Artikelnr. (wenn vorhanden)]])</f>
        <v>VOS WAL-THEKE</v>
      </c>
    </row>
    <row r="372" spans="1:8" x14ac:dyDescent="0.25">
      <c r="A372" s="25" t="s">
        <v>15187</v>
      </c>
      <c r="B372" s="25">
        <v>29501020</v>
      </c>
      <c r="C372" s="25">
        <v>20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15187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15187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15187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G377" s="25"/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G378" s="25"/>
      <c r="H378" s="56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15222</v>
      </c>
      <c r="B380" s="25">
        <v>29501020</v>
      </c>
      <c r="C380" s="25">
        <v>4</v>
      </c>
      <c r="D380" s="25">
        <v>61</v>
      </c>
      <c r="E380" s="37">
        <v>44496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15222</v>
      </c>
      <c r="B381" s="25">
        <v>29501020</v>
      </c>
      <c r="C381" s="25">
        <v>16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ht="30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IFERROR(VLOOKUP(Tabelle1[[#This Row],[Artikelnr. (wenn vorhanden)]],Artikel!A:C,3,FALSE),Tabelle1[[#This Row],[Artikelnr. (wenn vorhanden)]])</f>
        <v>VOS URW NATUR AMM CO RE</v>
      </c>
    </row>
    <row r="383" spans="1:8" ht="30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15147</v>
      </c>
      <c r="G384" s="25" t="s">
        <v>95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15147</v>
      </c>
      <c r="G385" s="25"/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15154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15151</v>
      </c>
      <c r="G386" s="55" t="s">
        <v>87</v>
      </c>
      <c r="H386" s="25" t="str">
        <f>IFERROR(VLOOKUP(Tabelle1[[#This Row],[Artikelnr. (wenn vorhanden)]],Artikel!A:C,3,FALSE),Tabelle1[[#This Row],[Artikelnr. (wenn vorhanden)]])</f>
        <v>VOS RW NATUR AMM CO REZ</v>
      </c>
    </row>
    <row r="387" spans="1:8" x14ac:dyDescent="0.25">
      <c r="A387" s="25" t="s">
        <v>15154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15151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15154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15151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15154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15151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15154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15151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15154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15151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15154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15151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15170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IFERROR(VLOOKUP(Tabelle1[[#This Row],[Artikelnr. (wenn vorhanden)]],Artikel!A:C,3,FALSE),Tabelle1[[#This Row],[Artikelnr. (wenn vorhanden)]])</f>
        <v>ABS CAMBOZOLA</v>
      </c>
    </row>
    <row r="395" spans="1:8" x14ac:dyDescent="0.25">
      <c r="A395" s="25" t="s">
        <v>15170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G397" s="25"/>
      <c r="H397" s="56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15187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IFERROR(VLOOKUP(Tabelle1[[#This Row],[Artikelnr. (wenn vorhanden)]],Artikel!A:C,3,FALSE),Tabelle1[[#This Row],[Artikelnr. (wenn vorhanden)]])</f>
        <v>ABS KELLERGEIST</v>
      </c>
    </row>
    <row r="399" spans="1:8" x14ac:dyDescent="0.25">
      <c r="A399" s="25" t="s">
        <v>15187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15187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15187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15187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15187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G405" s="25"/>
      <c r="H405" s="56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15222</v>
      </c>
      <c r="B408" s="25">
        <v>29501028</v>
      </c>
      <c r="C408" s="25">
        <v>17</v>
      </c>
      <c r="D408" s="25">
        <v>61</v>
      </c>
      <c r="E408" s="37">
        <v>44496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15222</v>
      </c>
      <c r="B409" s="25">
        <v>29501028</v>
      </c>
      <c r="C409" s="25">
        <v>20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15197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IFERROR(VLOOKUP(Tabelle1[[#This Row],[Artikelnr. (wenn vorhanden)]],Artikel!A:C,3,FALSE),Tabelle1[[#This Row],[Artikelnr. (wenn vorhanden)]])</f>
        <v>ABS BRUSCHETTA</v>
      </c>
    </row>
    <row r="411" spans="1:8" x14ac:dyDescent="0.25">
      <c r="A411" s="25" t="s">
        <v>15197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15197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15197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15197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15197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15197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15197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15197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15197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15197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G422" s="25"/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G423" s="25"/>
      <c r="H423" s="56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15222</v>
      </c>
      <c r="B426" s="25">
        <v>29501029</v>
      </c>
      <c r="C426" s="25">
        <v>12</v>
      </c>
      <c r="D426" s="25">
        <v>61</v>
      </c>
      <c r="E426" s="37">
        <v>44496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15197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IFERROR(VLOOKUP(Tabelle1[[#This Row],[Artikelnr. (wenn vorhanden)]],Artikel!A:C,3,FALSE),Tabelle1[[#This Row],[Artikelnr. (wenn vorhanden)]])</f>
        <v>ABS ORANG-PESTO</v>
      </c>
    </row>
    <row r="428" spans="1:8" x14ac:dyDescent="0.25">
      <c r="A428" s="25" t="s">
        <v>15197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15197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15197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15197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15197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15197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IFERROR(VLOOKUP(Tabelle1[[#This Row],[Artikelnr. (wenn vorhanden)]],Artikel!A:C,3,FALSE),Tabelle1[[#This Row],[Artikelnr. (wenn vorhanden)]])</f>
        <v>ABS CHED-ROT MIT ß-CARO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15170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IFERROR(VLOOKUP(Tabelle1[[#This Row],[Artikelnr. (wenn vorhanden)]],Artikel!A:C,3,FALSE),Tabelle1[[#This Row],[Artikelnr. (wenn vorhanden)]])</f>
        <v>ABS SAINT ANDRÉ</v>
      </c>
    </row>
    <row r="450" spans="1:8" x14ac:dyDescent="0.25">
      <c r="A450" s="25" t="s">
        <v>15170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G452" s="25"/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15187</v>
      </c>
      <c r="B453" s="25">
        <v>29501039</v>
      </c>
      <c r="C453" s="25">
        <v>210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IFERROR(VLOOKUP(Tabelle1[[#This Row],[Artikelnr. (wenn vorhanden)]],Artikel!A:C,3,FALSE),Tabelle1[[#This Row],[Artikelnr. (wenn vorhanden)]])</f>
        <v>ABS OLD-AMSTERDAM</v>
      </c>
    </row>
    <row r="454" spans="1:8" x14ac:dyDescent="0.25">
      <c r="A454" s="25" t="s">
        <v>15187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15187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15187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15187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15187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15187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15187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15187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15187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15187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15187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15187</v>
      </c>
      <c r="B465" s="25">
        <v>29501039</v>
      </c>
      <c r="C465" s="25">
        <v>24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G468" s="25"/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G472" s="25"/>
      <c r="H472" s="56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15170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IFERROR(VLOOKUP(Tabelle1[[#This Row],[Artikelnr. (wenn vorhanden)]],Artikel!A:C,3,FALSE),Tabelle1[[#This Row],[Artikelnr. (wenn vorhanden)]])</f>
        <v>ABS MUNSTER</v>
      </c>
    </row>
    <row r="476" spans="1:8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G476" s="25"/>
      <c r="H476" s="56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15197</v>
      </c>
      <c r="B477" s="25">
        <v>29501041</v>
      </c>
      <c r="C477" s="25">
        <v>31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IFERROR(VLOOKUP(Tabelle1[[#This Row],[Artikelnr. (wenn vorhanden)]],Artikel!A:C,3,FALSE),Tabelle1[[#This Row],[Artikelnr. (wenn vorhanden)]])</f>
        <v>ABS CHILI-ROUVEEN</v>
      </c>
    </row>
    <row r="478" spans="1:8" x14ac:dyDescent="0.25">
      <c r="A478" s="25" t="s">
        <v>15197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15234</v>
      </c>
      <c r="G479" s="25"/>
      <c r="H479" s="25" t="str">
        <f>IFERROR(VLOOKUP(Tabelle1[[#This Row],[Artikelnr. (wenn vorhanden)]],Artikel!A:C,3,FALSE),Tabelle1[[#This Row],[Artikelnr. (wenn vorhanden)]])</f>
        <v>ABS GOU-ROYAL</v>
      </c>
    </row>
    <row r="480" spans="1:8" ht="30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VOS URW-SPASTUP-3500034</v>
      </c>
    </row>
    <row r="481" spans="1:8" ht="30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x14ac:dyDescent="0.25">
      <c r="A483" s="25" t="s">
        <v>15154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15151</v>
      </c>
      <c r="G483" s="55" t="s">
        <v>87</v>
      </c>
      <c r="H483" s="25" t="str">
        <f>IFERROR(VLOOKUP(Tabelle1[[#This Row],[Artikelnr. (wenn vorhanden)]],Artikel!A:C,3,FALSE),Tabelle1[[#This Row],[Artikelnr. (wenn vorhanden)]])</f>
        <v>VOS RW-ROT-CHEDD 8,1KG</v>
      </c>
    </row>
    <row r="484" spans="1:8" x14ac:dyDescent="0.25">
      <c r="A484" s="25" t="s">
        <v>15154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15151</v>
      </c>
      <c r="G484" s="2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IFERROR(VLOOKUP(Tabelle1[[#This Row],[Artikelnr. (wenn vorhanden)]],Artikel!A:C,3,FALSE),Tabelle1[[#This Row],[Artikelnr. (wenn vorhanden)]])</f>
        <v>VOS URW BUN-PF</v>
      </c>
    </row>
    <row r="486" spans="1:8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15147</v>
      </c>
      <c r="G486" s="55" t="s">
        <v>36</v>
      </c>
      <c r="H486" s="25" t="str">
        <f>IFERROR(VLOOKUP(Tabelle1[[#This Row],[Artikelnr. (wenn vorhanden)]],Artikel!A:C,3,FALSE),Tabelle1[[#This Row],[Artikelnr. (wenn vorhanden)]])</f>
        <v>VOS RW BUN-PF</v>
      </c>
    </row>
    <row r="487" spans="1:8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15147</v>
      </c>
      <c r="G487" s="2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15147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ht="30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IFERROR(VLOOKUP(Tabelle1[[#This Row],[Artikelnr. (wenn vorhanden)]],Artikel!A:C,3,FALSE),Tabelle1[[#This Row],[Artikelnr. (wenn vorhanden)]])</f>
        <v>VOS UGRW SCHI-NATRIUMAR</v>
      </c>
    </row>
    <row r="490" spans="1:8" ht="30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URGW CHILI-NATRIUMA</v>
      </c>
    </row>
    <row r="491" spans="1:8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15154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15151</v>
      </c>
      <c r="G492" s="25" t="s">
        <v>87</v>
      </c>
      <c r="H492" s="25" t="str">
        <f>IFERROR(VLOOKUP(Tabelle1[[#This Row],[Artikelnr. (wenn vorhanden)]],Artikel!A:C,3,FALSE),Tabelle1[[#This Row],[Artikelnr. (wenn vorhanden)]])</f>
        <v>VOS RW-NATUR ZIPFEL 350</v>
      </c>
    </row>
    <row r="493" spans="1:8" x14ac:dyDescent="0.25">
      <c r="A493" s="25" t="s">
        <v>15154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15151</v>
      </c>
      <c r="G493" s="25"/>
      <c r="H493" s="56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15154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15151</v>
      </c>
      <c r="G494" s="55" t="s">
        <v>87</v>
      </c>
      <c r="H494" s="25" t="str">
        <f>IFERROR(VLOOKUP(Tabelle1[[#This Row],[Artikelnr. (wenn vorhanden)]],Artikel!A:C,3,FALSE),Tabelle1[[#This Row],[Artikelnr. (wenn vorhanden)]])</f>
        <v>VOS RW-SCHI ZIPFEL 3500</v>
      </c>
    </row>
    <row r="495" spans="1:8" x14ac:dyDescent="0.25">
      <c r="A495" s="25" t="s">
        <v>15154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15151</v>
      </c>
      <c r="G495" s="2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15154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15151</v>
      </c>
      <c r="G496" s="25"/>
      <c r="H496" s="25" t="str">
        <f>IFERROR(VLOOKUP(Tabelle1[[#This Row],[Artikelnr. (wenn vorhanden)]],Artikel!A:C,3,FALSE),Tabelle1[[#This Row],[Artikelnr. (wenn vorhanden)]])</f>
        <v>VOS VS-NATUR ZIPFEL</v>
      </c>
    </row>
    <row r="497" spans="1:8" x14ac:dyDescent="0.25">
      <c r="A497" s="25" t="s">
        <v>15154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15151</v>
      </c>
      <c r="G497" s="55" t="s">
        <v>87</v>
      </c>
      <c r="H497" s="25" t="str">
        <f>IFERROR(VLOOKUP(Tabelle1[[#This Row],[Artikelnr. (wenn vorhanden)]],Artikel!A:C,3,FALSE),Tabelle1[[#This Row],[Artikelnr. (wenn vorhanden)]])</f>
        <v>VOS GRW-NATUR ZIPFEL 35</v>
      </c>
    </row>
    <row r="498" spans="1:8" x14ac:dyDescent="0.25">
      <c r="A498" s="25" t="s">
        <v>15154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15151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15154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15151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15154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15151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15154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15151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15154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15151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15154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15151</v>
      </c>
      <c r="G503" s="25"/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15154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15151</v>
      </c>
      <c r="G504" s="55" t="s">
        <v>87</v>
      </c>
      <c r="H504" s="25" t="str">
        <f>IFERROR(VLOOKUP(Tabelle1[[#This Row],[Artikelnr. (wenn vorhanden)]],Artikel!A:C,3,FALSE),Tabelle1[[#This Row],[Artikelnr. (wenn vorhanden)]])</f>
        <v>VOS GRW-SCHI ZIPFEL 350</v>
      </c>
    </row>
    <row r="505" spans="1:8" x14ac:dyDescent="0.25">
      <c r="A505" s="25" t="s">
        <v>15154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15151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15154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15151</v>
      </c>
      <c r="G506" s="2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15154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15151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15154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15151</v>
      </c>
      <c r="G508" s="55" t="s">
        <v>87</v>
      </c>
      <c r="H508" s="25" t="str">
        <f>IFERROR(VLOOKUP(Tabelle1[[#This Row],[Artikelnr. (wenn vorhanden)]],Artikel!A:C,3,FALSE),Tabelle1[[#This Row],[Artikelnr. (wenn vorhanden)]])</f>
        <v>VOS RW-NATUR-NAT ZIPFEL</v>
      </c>
    </row>
    <row r="509" spans="1:8" x14ac:dyDescent="0.25">
      <c r="A509" s="25" t="s">
        <v>15154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15151</v>
      </c>
      <c r="G509" s="25"/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 ENDSTÜCK 3</v>
      </c>
    </row>
    <row r="512" spans="1:8" x14ac:dyDescent="0.25">
      <c r="A512" s="25" t="s">
        <v>15154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15151</v>
      </c>
      <c r="G512" s="25"/>
      <c r="H512" s="56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15154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15151</v>
      </c>
      <c r="G513" s="55" t="s">
        <v>36</v>
      </c>
      <c r="H513" s="25" t="str">
        <f>IFERROR(VLOOKUP(Tabelle1[[#This Row],[Artikelnr. (wenn vorhanden)]],Artikel!A:C,3,FALSE),Tabelle1[[#This Row],[Artikelnr. (wenn vorhanden)]])</f>
        <v>VOS RW-SCHI ENDSTÜCK 35</v>
      </c>
    </row>
    <row r="514" spans="1:8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15154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15151</v>
      </c>
      <c r="G515" s="55" t="s">
        <v>87</v>
      </c>
      <c r="H515" s="25" t="str">
        <f>IFERROR(VLOOKUP(Tabelle1[[#This Row],[Artikelnr. (wenn vorhanden)]],Artikel!A:C,3,FALSE),Tabelle1[[#This Row],[Artikelnr. (wenn vorhanden)]])</f>
        <v>VOS GRW-NATUR ENDSTÜCK</v>
      </c>
    </row>
    <row r="516" spans="1:8" x14ac:dyDescent="0.25">
      <c r="A516" s="25" t="s">
        <v>15154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15151</v>
      </c>
      <c r="G516" s="2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15154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15151</v>
      </c>
      <c r="G517" s="25"/>
      <c r="H517" s="56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15154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15151</v>
      </c>
      <c r="G518" s="55" t="s">
        <v>87</v>
      </c>
      <c r="H518" s="25" t="str">
        <f>IFERROR(VLOOKUP(Tabelle1[[#This Row],[Artikelnr. (wenn vorhanden)]],Artikel!A:C,3,FALSE),Tabelle1[[#This Row],[Artikelnr. (wenn vorhanden)]])</f>
        <v>VOS GRW-SCHI-NAT ENDSTÜ</v>
      </c>
    </row>
    <row r="519" spans="1:8" x14ac:dyDescent="0.25">
      <c r="A519" s="25" t="s">
        <v>15154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15151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15154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15151</v>
      </c>
      <c r="G520" s="2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15154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15151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15154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15151</v>
      </c>
      <c r="G522" s="25" t="s">
        <v>36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15154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15151</v>
      </c>
      <c r="G523" s="25"/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15154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15151</v>
      </c>
      <c r="G524" s="25"/>
      <c r="H524" s="56" t="str">
        <f>IFERROR(VLOOKUP(Tabelle1[[#This Row],[Artikelnr. (wenn vorhanden)]],Artikel!A:C,3,FALSE),Tabelle1[[#This Row],[Artikelnr. (wenn vorhanden)]])</f>
        <v>VOS RW-NATUR-NAT ENDSTÜ</v>
      </c>
    </row>
    <row r="525" spans="1:8" x14ac:dyDescent="0.25">
      <c r="A525" s="25" t="s">
        <v>15154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15151</v>
      </c>
      <c r="G525" s="55" t="s">
        <v>87</v>
      </c>
      <c r="H525" s="25" t="str">
        <f>IFERROR(VLOOKUP(Tabelle1[[#This Row],[Artikelnr. (wenn vorhanden)]],Artikel!A:C,3,FALSE),Tabelle1[[#This Row],[Artikelnr. (wenn vorhanden)]])</f>
        <v>VOS RW-CHILI-ZIPFEL</v>
      </c>
    </row>
    <row r="526" spans="1:8" x14ac:dyDescent="0.25">
      <c r="A526" s="25" t="s">
        <v>15154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15151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15154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15151</v>
      </c>
      <c r="G527" s="25" t="s">
        <v>36</v>
      </c>
      <c r="H527" s="25" t="str">
        <f>IFERROR(VLOOKUP(Tabelle1[[#This Row],[Artikelnr. (wenn vorhanden)]],Artikel!A:C,3,FALSE),Tabelle1[[#This Row],[Artikelnr. (wenn vorhanden)]])</f>
        <v>VOS RW-NUSS-ZIPFEL</v>
      </c>
    </row>
    <row r="528" spans="1:8" x14ac:dyDescent="0.25">
      <c r="A528" s="25" t="s">
        <v>15154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15151</v>
      </c>
      <c r="G528" s="55" t="s">
        <v>87</v>
      </c>
      <c r="H528" s="25" t="str">
        <f>IFERROR(VLOOKUP(Tabelle1[[#This Row],[Artikelnr. (wenn vorhanden)]],Artikel!A:C,3,FALSE),Tabelle1[[#This Row],[Artikelnr. (wenn vorhanden)]])</f>
        <v>VOS GRW-KRÄU-ZIPFEL</v>
      </c>
    </row>
    <row r="529" spans="1:8" x14ac:dyDescent="0.25">
      <c r="A529" s="25" t="s">
        <v>15154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15151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RW-CHILI-ENDSTÜCK</v>
      </c>
    </row>
    <row r="530" spans="1:8" x14ac:dyDescent="0.25">
      <c r="A530" s="25" t="s">
        <v>15154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15151</v>
      </c>
      <c r="G530" s="25"/>
      <c r="H530" s="56" t="str">
        <f>IFERROR(VLOOKUP(Tabelle1[[#This Row],[Artikelnr. (wenn vorhanden)]],Artikel!A:C,3,FALSE),Tabelle1[[#This Row],[Artikelnr. (wenn vorhanden)]])</f>
        <v>VOS RW-NUSS-ENDSTÜCK</v>
      </c>
    </row>
    <row r="531" spans="1:8" x14ac:dyDescent="0.25">
      <c r="A531" s="25" t="s">
        <v>15154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15151</v>
      </c>
      <c r="G531" s="55" t="s">
        <v>87</v>
      </c>
      <c r="H531" s="25" t="str">
        <f>IFERROR(VLOOKUP(Tabelle1[[#This Row],[Artikelnr. (wenn vorhanden)]],Artikel!A:C,3,FALSE),Tabelle1[[#This Row],[Artikelnr. (wenn vorhanden)]])</f>
        <v>VOS GRW-KRÄU-ENDSTÜCK</v>
      </c>
    </row>
    <row r="532" spans="1:8" x14ac:dyDescent="0.25">
      <c r="A532" s="25" t="s">
        <v>15154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15151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GRW-CHILI-NAT ZIPFE</v>
      </c>
    </row>
    <row r="533" spans="1:8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15154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15151</v>
      </c>
      <c r="G534" s="55" t="s">
        <v>87</v>
      </c>
      <c r="H534" s="25" t="str">
        <f>IFERROR(VLOOKUP(Tabelle1[[#This Row],[Artikelnr. (wenn vorhanden)]],Artikel!A:C,3,FALSE),Tabelle1[[#This Row],[Artikelnr. (wenn vorhanden)]])</f>
        <v>VOS GRW-CHILI-NAT ENDST</v>
      </c>
    </row>
    <row r="535" spans="1:8" x14ac:dyDescent="0.25">
      <c r="A535" s="25" t="s">
        <v>15154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15151</v>
      </c>
      <c r="G535" s="2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15154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15151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15154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15151</v>
      </c>
      <c r="G537" s="25" t="s">
        <v>19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15154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15151</v>
      </c>
      <c r="G538" s="25" t="s">
        <v>36</v>
      </c>
      <c r="H538" s="25" t="str">
        <f>IFERROR(VLOOKUP(Tabelle1[[#This Row],[Artikelnr. (wenn vorhanden)]],Artikel!A:C,3,FALSE),Tabelle1[[#This Row],[Artikelnr. (wenn vorhanden)]])</f>
        <v>VOS RW-JALA-NAT ENDSTÜC</v>
      </c>
    </row>
    <row r="539" spans="1:8" x14ac:dyDescent="0.25">
      <c r="A539" s="25" t="s">
        <v>15154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15151</v>
      </c>
      <c r="G539" s="55" t="s">
        <v>87</v>
      </c>
      <c r="H539" s="25" t="str">
        <f>IFERROR(VLOOKUP(Tabelle1[[#This Row],[Artikelnr. (wenn vorhanden)]],Artikel!A:C,3,FALSE),Tabelle1[[#This Row],[Artikelnr. (wenn vorhanden)]])</f>
        <v>VOS RW-NATUR-EXTRA ZIPF</v>
      </c>
    </row>
    <row r="540" spans="1:8" x14ac:dyDescent="0.25">
      <c r="A540" s="25" t="s">
        <v>15154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15151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15154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15151</v>
      </c>
      <c r="G541" s="2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15147</v>
      </c>
      <c r="G542" s="25"/>
      <c r="H542" s="25" t="str">
        <f>IFERROR(VLOOKUP(Tabelle1[[#This Row],[Artikelnr. (wenn vorhanden)]],Artikel!A:C,3,FALSE),Tabelle1[[#This Row],[Artikelnr. (wenn vorhanden)]])</f>
        <v>VOS RW-NATUR-EXTRA ENDS</v>
      </c>
    </row>
    <row r="543" spans="1:8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15147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15154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15151</v>
      </c>
      <c r="G544" s="25"/>
      <c r="H544" s="25" t="str">
        <f>IFERROR(VLOOKUP(Tabelle1[[#This Row],[Artikelnr. (wenn vorhanden)]],Artikel!A:C,3,FALSE),Tabelle1[[#This Row],[Artikelnr. (wenn vorhanden)]])</f>
        <v>VOS RW-SCHI-NAT ENDSTÜC</v>
      </c>
    </row>
    <row r="545" spans="1:8" x14ac:dyDescent="0.25">
      <c r="A545" s="25" t="s">
        <v>15154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15151</v>
      </c>
      <c r="G545" s="55" t="s">
        <v>87</v>
      </c>
      <c r="H545" s="25" t="str">
        <f>IFERROR(VLOOKUP(Tabelle1[[#This Row],[Artikelnr. (wenn vorhanden)]],Artikel!A:C,3,FALSE),Tabelle1[[#This Row],[Artikelnr. (wenn vorhanden)]])</f>
        <v>VOS VS-SCHI ZIPFEL</v>
      </c>
    </row>
    <row r="546" spans="1:8" x14ac:dyDescent="0.25">
      <c r="A546" s="25" t="s">
        <v>15154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15151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VS-CHILI ZIPFEL</v>
      </c>
    </row>
    <row r="547" spans="1:8" x14ac:dyDescent="0.25">
      <c r="A547" s="25" t="s">
        <v>15154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15151</v>
      </c>
      <c r="G547" s="25"/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15154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15151</v>
      </c>
      <c r="G548" s="25"/>
      <c r="H548" s="25" t="str">
        <f>IFERROR(VLOOKUP(Tabelle1[[#This Row],[Artikelnr. (wenn vorhanden)]],Artikel!A:C,3,FALSE),Tabelle1[[#This Row],[Artikelnr. (wenn vorhanden)]])</f>
        <v>VOS VS-CHILI ENDSTÜCK</v>
      </c>
    </row>
    <row r="549" spans="1:8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G549" s="25"/>
      <c r="H549" s="25" t="str">
        <f>IFERROR(VLOOKUP(Tabelle1[[#This Row],[Artikelnr. (wenn vorhanden)]],Artikel!A:C,3,FALSE),Tabelle1[[#This Row],[Artikelnr. (wenn vorhanden)]])</f>
        <v>ABS Simmentaler</v>
      </c>
    </row>
    <row r="550" spans="1:8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G551" s="25"/>
      <c r="H551" s="56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15167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IFERROR(VLOOKUP(Tabelle1[[#This Row],[Artikelnr. (wenn vorhanden)]],Artikel!A:C,3,FALSE),Tabelle1[[#This Row],[Artikelnr. (wenn vorhanden)]])</f>
        <v>ABS BRIE-PAP</v>
      </c>
    </row>
    <row r="553" spans="1:8" x14ac:dyDescent="0.25">
      <c r="A553" s="25" t="s">
        <v>15167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15167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15167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15167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t="30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IFERROR(VLOOKUP(Tabelle1[[#This Row],[Artikelnr. (wenn vorhanden)]],Artikel!A:C,3,FALSE),Tabelle1[[#This Row],[Artikelnr. (wenn vorhanden)]])</f>
        <v>ABS 40-45% OGT</v>
      </c>
    </row>
    <row r="562" spans="1:8" ht="30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Konventionel</v>
      </c>
    </row>
    <row r="563" spans="1:8" ht="30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G565" s="25"/>
      <c r="H565" s="25" t="str">
        <f>IFERROR(VLOOKUP(Tabelle1[[#This Row],[Artikelnr. (wenn vorhanden)]],Artikel!A:C,3,FALSE),Tabelle1[[#This Row],[Artikelnr. (wenn vorhanden)]])</f>
        <v>ABS 45-48% OGT</v>
      </c>
    </row>
    <row r="566" spans="1:8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IFERROR(VLOOKUP(Tabelle1[[#This Row],[Artikelnr. (wenn vorhanden)]],Artikel!A:C,3,FALSE),Tabelle1[[#This Row],[Artikelnr. (wenn vorhanden)]])</f>
        <v>ABS 45-48% Konventionel</v>
      </c>
    </row>
    <row r="567" spans="1:8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G567" s="25"/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ht="30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IFERROR(VLOOKUP(Tabelle1[[#This Row],[Artikelnr. (wenn vorhanden)]],Artikel!A:C,3,FALSE),Tabelle1[[#This Row],[Artikelnr. (wenn vorhanden)]])</f>
        <v>VS GRS Natur OGT</v>
      </c>
    </row>
    <row r="570" spans="1:8" ht="30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Schinken mit Rin</v>
      </c>
    </row>
    <row r="571" spans="1:8" ht="30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Chili mit Rinde</v>
      </c>
    </row>
    <row r="572" spans="1:8" ht="30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IFERROR(VLOOKUP(Tabelle1[[#This Row],[Artikelnr. (wenn vorhanden)]],Artikel!A:C,3,FALSE),Tabelle1[[#This Row],[Artikelnr. (wenn vorhanden)]])</f>
        <v>VS RW Schinken mit Rind</v>
      </c>
    </row>
    <row r="574" spans="1:8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IFERROR(VLOOKUP(Tabelle1[[#This Row],[Artikelnr. (wenn vorhanden)]],Artikel!A:C,3,FALSE),Tabelle1[[#This Row],[Artikelnr. (wenn vorhanden)]])</f>
        <v>VS Natur geschält</v>
      </c>
    </row>
    <row r="577" spans="1:8" ht="30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IFERROR(VLOOKUP(Tabelle1[[#This Row],[Artikelnr. (wenn vorhanden)]],Artikel!A:C,3,FALSE),Tabelle1[[#This Row],[Artikelnr. (wenn vorhanden)]])</f>
        <v>VS Schinken geschält</v>
      </c>
    </row>
    <row r="578" spans="1:8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G580" s="25"/>
      <c r="H580" s="25" t="str">
        <f>IFERROR(VLOOKUP(Tabelle1[[#This Row],[Artikelnr. (wenn vorhanden)]],Artikel!A:C,3,FALSE),Tabelle1[[#This Row],[Artikelnr. (wenn vorhanden)]])</f>
        <v>VS Schinken mit Rinde</v>
      </c>
    </row>
    <row r="581" spans="1:8" ht="30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IFERROR(VLOOKUP(Tabelle1[[#This Row],[Artikelnr. (wenn vorhanden)]],Artikel!A:C,3,FALSE),Tabelle1[[#This Row],[Artikelnr. (wenn vorhanden)]])</f>
        <v>VS Chili geschält</v>
      </c>
    </row>
    <row r="582" spans="1:8" ht="30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15147</v>
      </c>
      <c r="G585" s="25"/>
      <c r="H585" s="56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IFERROR(VLOOKUP(Tabelle1[[#This Row],[Artikelnr. (wenn vorhanden)]],Artikel!A:C,3,FALSE),Tabelle1[[#This Row],[Artikelnr. (wenn vorhanden)]])</f>
        <v>ABS 40-60% WSCH</v>
      </c>
    </row>
    <row r="587" spans="1:8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G587" s="25"/>
      <c r="H587" s="25" t="str">
        <f>IFERROR(VLOOKUP(Tabelle1[[#This Row],[Artikelnr. (wenn vorhanden)]],Artikel!A:C,3,FALSE),Tabelle1[[#This Row],[Artikelnr. (wenn vorhanden)]])</f>
        <v>VS SKZ Premium Würfel</v>
      </c>
    </row>
    <row r="588" spans="1:8" x14ac:dyDescent="0.25">
      <c r="A588" s="25" t="s">
        <v>15206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15147</v>
      </c>
      <c r="G588" s="55"/>
      <c r="H588" s="25" t="str">
        <f>IFERROR(VLOOKUP(Tabelle1[[#This Row],[Artikelnr. (wenn vorhanden)]],Artikel!A:C,3,FALSE),Tabelle1[[#This Row],[Artikelnr. (wenn vorhanden)]])</f>
        <v>VOS VEG-SCH MILD</v>
      </c>
    </row>
    <row r="589" spans="1:8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15147</v>
      </c>
      <c r="G589" s="25"/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G590" s="25"/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15147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15147</v>
      </c>
      <c r="G592" s="25"/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G595" s="25"/>
      <c r="H595" s="56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15147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15244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15147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15206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15147</v>
      </c>
      <c r="G598" s="55"/>
      <c r="H598" s="25" t="str">
        <f>IFERROR(VLOOKUP(Tabelle1[[#This Row],[Artikelnr. (wenn vorhanden)]],Artikel!A:C,3,FALSE),Tabelle1[[#This Row],[Artikelnr. (wenn vorhanden)]])</f>
        <v>VOS VEG-SCH WÜRZIG</v>
      </c>
    </row>
    <row r="599" spans="1:8" x14ac:dyDescent="0.25">
      <c r="A599" s="25" t="s">
        <v>15206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15147</v>
      </c>
      <c r="G599" s="55" t="s">
        <v>36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15206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15147</v>
      </c>
      <c r="G600" s="25"/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15147</v>
      </c>
      <c r="G601" s="25"/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15147</v>
      </c>
      <c r="G602" s="25"/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G603" s="25"/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G604" s="25"/>
      <c r="H604" s="56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15147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15147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IFERROR(VLOOKUP(Tabelle1[[#This Row],[Artikelnr. (wenn vorhanden)]],Artikel!A:C,3,FALSE),Tabelle1[[#This Row],[Artikelnr. (wenn vorhanden)]])</f>
        <v>Würste 9100g USA- Räuch</v>
      </c>
    </row>
    <row r="608" spans="1:8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IFERROR(VLOOKUP(Tabelle1[[#This Row],[Artikelnr. (wenn vorhanden)]],Artikel!A:C,3,FALSE),Tabelle1[[#This Row],[Artikelnr. (wenn vorhanden)]])</f>
        <v>Würste 9300g Räucher na</v>
      </c>
    </row>
    <row r="609" spans="1:8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IFERROR(VLOOKUP(Tabelle1[[#This Row],[Artikelnr. (wenn vorhanden)]],Artikel!A:C,3,FALSE),Tabelle1[[#This Row],[Artikelnr. (wenn vorhanden)]])</f>
        <v>Würste 6700g Räucher na</v>
      </c>
    </row>
    <row r="613" spans="1:8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G614" s="55"/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G615" s="25"/>
      <c r="H615" s="25" t="str">
        <f>IFERROR(VLOOKUP(Tabelle1[[#This Row],[Artikelnr. (wenn vorhanden)]],Artikel!A:C,3,FALSE),Tabelle1[[#This Row],[Artikelnr. (wenn vorhanden)]])</f>
        <v>Würste 8400g Schinkenrä</v>
      </c>
    </row>
    <row r="616" spans="1:8" x14ac:dyDescent="0.25">
      <c r="A616" s="25" t="s">
        <v>15154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15151</v>
      </c>
      <c r="G616" s="55" t="s">
        <v>87</v>
      </c>
      <c r="H616" s="25" t="str">
        <f>IFERROR(VLOOKUP(Tabelle1[[#This Row],[Artikelnr. (wenn vorhanden)]],Artikel!A:C,3,FALSE),Tabelle1[[#This Row],[Artikelnr. (wenn vorhanden)]])</f>
        <v>Vorschmelzwürste 6,7 kg</v>
      </c>
    </row>
    <row r="617" spans="1:8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G617" s="55"/>
      <c r="H617" s="25" t="str">
        <f>IFERROR(VLOOKUP(Tabelle1[[#This Row],[Artikelnr. (wenn vorhanden)]],Artikel!A:C,3,FALSE),Tabelle1[[#This Row],[Artikelnr. (wenn vorhanden)]])</f>
        <v>Würste 9100g Natur aus</v>
      </c>
    </row>
    <row r="618" spans="1:8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G618" s="55" t="s">
        <v>262</v>
      </c>
      <c r="H618" s="25" t="str">
        <f>IFERROR(VLOOKUP(Tabelle1[[#This Row],[Artikelnr. (wenn vorhanden)]],Artikel!A:C,3,FALSE),Tabelle1[[#This Row],[Artikelnr. (wenn vorhanden)]])</f>
        <v>Würste 6000g Räucher fü</v>
      </c>
    </row>
    <row r="619" spans="1:8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IFERROR(VLOOKUP(Tabelle1[[#This Row],[Artikelnr. (wenn vorhanden)]],Artikel!A:C,3,FALSE),Tabelle1[[#This Row],[Artikelnr. (wenn vorhanden)]])</f>
        <v>Gouda RW mit Staubkäse</v>
      </c>
    </row>
    <row r="621" spans="1:8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G621" s="25"/>
      <c r="H621" s="56" t="str">
        <f>IFERROR(VLOOKUP(Tabelle1[[#This Row],[Artikelnr. (wenn vorhanden)]],Artikel!A:C,3,FALSE),Tabelle1[[#This Row],[Artikelnr. (wenn vorhanden)]])</f>
        <v>SKZ PF 10KG</v>
      </c>
    </row>
    <row r="622" spans="1:8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IFERROR(VLOOKUP(Tabelle1[[#This Row],[Artikelnr. (wenn vorhanden)]],Artikel!A:C,3,FALSE),Tabelle1[[#This Row],[Artikelnr. (wenn vorhanden)]])</f>
        <v>TORT WAL 1,93KG JER DE</v>
      </c>
    </row>
    <row r="623" spans="1:8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IFERROR(VLOOKUP(Tabelle1[[#This Row],[Artikelnr. (wenn vorhanden)]],Artikel!A:C,3,FALSE),Tabelle1[[#This Row],[Artikelnr. (wenn vorhanden)]])</f>
        <v>SKZ GOU 3,9KG WÜRSTE</v>
      </c>
    </row>
    <row r="624" spans="1:8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IFERROR(VLOOKUP(Tabelle1[[#This Row],[Artikelnr. (wenn vorhanden)]],Artikel!A:C,3,FALSE),Tabelle1[[#This Row],[Artikelnr. (wenn vorhanden)]])</f>
        <v>BLO FRUCHT 5KG * *</v>
      </c>
    </row>
    <row r="625" spans="1:8" x14ac:dyDescent="0.25">
      <c r="A625" s="25" t="s">
        <v>15258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15259</v>
      </c>
      <c r="G625" s="25"/>
      <c r="H625" s="25" t="str">
        <f>IFERROR(VLOOKUP(Tabelle1[[#This Row],[Artikelnr. (wenn vorhanden)]],Artikel!A:C,3,FALSE),Tabelle1[[#This Row],[Artikelnr. (wenn vorhanden)]])</f>
        <v>Frucht/Nuss Käse</v>
      </c>
    </row>
    <row r="626" spans="1:8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G626" s="25"/>
      <c r="H626" s="25" t="str">
        <f>IFERROR(VLOOKUP(Tabelle1[[#This Row],[Artikelnr. (wenn vorhanden)]],Artikel!A:C,3,FALSE),Tabelle1[[#This Row],[Artikelnr. (wenn vorhanden)]])</f>
        <v>VEG-SCH MILD 7,2KG</v>
      </c>
    </row>
    <row r="627" spans="1:8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G627" s="25"/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G628" s="25"/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G629" s="25"/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G630" s="25"/>
      <c r="H630" s="25" t="str">
        <f>IFERROR(VLOOKUP(Tabelle1[[#This Row],[Artikelnr. (wenn vorhanden)]],Artikel!A:C,3,FALSE),Tabelle1[[#This Row],[Artikelnr. (wenn vorhanden)]])</f>
        <v>VEG-SCH WÜRZIG  7,2KG</v>
      </c>
    </row>
    <row r="631" spans="1:8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G631" s="25"/>
      <c r="H631" s="25" t="str">
        <f>IFERROR(VLOOKUP(Tabelle1[[#This Row],[Artikelnr. (wenn vorhanden)]],Artikel!A:C,3,FALSE),Tabelle1[[#This Row],[Artikelnr. (wenn vorhanden)]])</f>
        <v>Würste 6700g Schinken R</v>
      </c>
    </row>
    <row r="632" spans="1:8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IFERROR(VLOOKUP(Tabelle1[[#This Row],[Artikelnr. (wenn vorhanden)]],Artikel!A:C,3,FALSE),Tabelle1[[#This Row],[Artikelnr. (wenn vorhanden)]])</f>
        <v>Würste 9300g Räucher na</v>
      </c>
    </row>
    <row r="633" spans="1:8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IFERROR(VLOOKUP(Tabelle1[[#This Row],[Artikelnr. (wenn vorhanden)]],Artikel!A:C,3,FALSE),Tabelle1[[#This Row],[Artikelnr. (wenn vorhanden)]])</f>
        <v>Würste 8400g Schinkenrä</v>
      </c>
    </row>
    <row r="634" spans="1:8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IFERROR(VLOOKUP(Tabelle1[[#This Row],[Artikelnr. (wenn vorhanden)]],Artikel!A:C,3,FALSE),Tabelle1[[#This Row],[Artikelnr. (wenn vorhanden)]])</f>
        <v>GRW NATUR 7,2KG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G643" s="25"/>
      <c r="H643" s="56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G644" s="25"/>
      <c r="H644" s="56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IFERROR(VLOOKUP(Tabelle1[[#This Row],[Artikelnr. (wenn vorhanden)]],Artikel!A:C,3,FALSE),Tabelle1[[#This Row],[Artikelnr. (wenn vorhanden)]])</f>
        <v>RW BERGK 9,1KG</v>
      </c>
    </row>
    <row r="648" spans="1:8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G648" s="25"/>
      <c r="H648" s="56" t="str">
        <f>IFERROR(VLOOKUP(Tabelle1[[#This Row],[Artikelnr. (wenn vorhanden)]],Artikel!A:C,3,FALSE),Tabelle1[[#This Row],[Artikelnr. (wenn vorhanden)]])</f>
        <v>GRW GARTK 7,2KG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G650" s="55"/>
      <c r="H650" s="25" t="str">
        <f>IFERROR(VLOOKUP(Tabelle1[[#This Row],[Artikelnr. (wenn vorhanden)]],Artikel!A:C,3,FALSE),Tabelle1[[#This Row],[Artikelnr. (wenn vorhanden)]])</f>
        <v>RW SCHI-NAT 9,3KG ALD G</v>
      </c>
    </row>
    <row r="651" spans="1:8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IFERROR(VLOOKUP(Tabelle1[[#This Row],[Artikelnr. (wenn vorhanden)]],Artikel!A:C,3,FALSE),Tabelle1[[#This Row],[Artikelnr. (wenn vorhanden)]])</f>
        <v>RW JALA-NAT 9,3KG JER D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G653" s="25"/>
      <c r="H653" s="56" t="str">
        <f>IFERROR(VLOOKUP(Tabelle1[[#This Row],[Artikelnr. (wenn vorhanden)]],Artikel!A:C,3,FALSE),Tabelle1[[#This Row],[Artikelnr. (wenn vorhanden)]])</f>
        <v>RW NATUR 9,3KG AN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IFERROR(VLOOKUP(Tabelle1[[#This Row],[Artikelnr. (wenn vorhanden)]],Artikel!A:C,3,FALSE),Tabelle1[[#This Row],[Artikelnr. (wenn vorhanden)]])</f>
        <v>RW SCHI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G656" s="55"/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G657" s="25"/>
      <c r="H657" s="56" t="str">
        <f>IFERROR(VLOOKUP(Tabelle1[[#This Row],[Artikelnr. (wenn vorhanden)]],Artikel!A:C,3,FALSE),Tabelle1[[#This Row],[Artikelnr. (wenn vorhanden)]])</f>
        <v>RW CHILI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15147</v>
      </c>
      <c r="G659" s="55" t="s">
        <v>36</v>
      </c>
      <c r="H659" s="25" t="str">
        <f>IFERROR(VLOOKUP(Tabelle1[[#This Row],[Artikelnr. (wenn vorhanden)]],Artikel!A:C,3,FALSE),Tabelle1[[#This Row],[Artikelnr. (wenn vorhanden)]])</f>
        <v>RW NUSS 9,3KG AN</v>
      </c>
    </row>
    <row r="660" spans="1:8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G660" s="25"/>
      <c r="H660" s="56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IFERROR(VLOOKUP(Tabelle1[[#This Row],[Artikelnr. (wenn vorhanden)]],Artikel!A:C,3,FALSE),Tabelle1[[#This Row],[Artikelnr. (wenn vorhanden)]])</f>
        <v>SKZ 2,5LB</v>
      </c>
    </row>
    <row r="662" spans="1:8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IFERROR(VLOOKUP(Tabelle1[[#This Row],[Artikelnr. (wenn vorhanden)]],Artikel!A:C,3,FALSE),Tabelle1[[#This Row],[Artikelnr. (wenn vorhanden)]])</f>
        <v>GRW SCHI-NAT 7,2GK NEUE</v>
      </c>
    </row>
    <row r="663" spans="1:8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G668" s="25"/>
      <c r="H668" s="56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G670" s="5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G671" s="55"/>
      <c r="H671" s="25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IFERROR(VLOOKUP(Tabelle1[[#This Row],[Artikelnr. (wenn vorhanden)]],Artikel!A:C,3,FALSE),Tabelle1[[#This Row],[Artikelnr. (wenn vorhanden)]])</f>
        <v>GRW CHILI-NAT 7,2GK NEU</v>
      </c>
    </row>
    <row r="673" spans="1:8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15154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15151</v>
      </c>
      <c r="G675" s="55" t="s">
        <v>87</v>
      </c>
      <c r="H675" s="25" t="str">
        <f>IFERROR(VLOOKUP(Tabelle1[[#This Row],[Artikelnr. (wenn vorhanden)]],Artikel!A:C,3,FALSE),Tabelle1[[#This Row],[Artikelnr. (wenn vorhanden)]])</f>
        <v>RW BLAUSCH 8,1KG SOPO E</v>
      </c>
    </row>
    <row r="676" spans="1:8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IFERROR(VLOOKUP(Tabelle1[[#This Row],[Artikelnr. (wenn vorhanden)]],Artikel!A:C,3,FALSE),Tabelle1[[#This Row],[Artikelnr. (wenn vorhanden)]])</f>
        <v>REZ CN-SHRIMPS DK ALDI</v>
      </c>
    </row>
    <row r="677" spans="1:8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IFERROR(VLOOKUP(Tabelle1[[#This Row],[Artikelnr. (wenn vorhanden)]],Artikel!A:C,3,FALSE),Tabelle1[[#This Row],[Artikelnr. (wenn vorhanden)]])</f>
        <v>Schmelzkäsezubereitung</v>
      </c>
    </row>
    <row r="678" spans="1:8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G678" s="25"/>
      <c r="H678" s="56" t="str">
        <f>IFERROR(VLOOKUP(Tabelle1[[#This Row],[Artikelnr. (wenn vorhanden)]],Artikel!A:C,3,FALSE),Tabelle1[[#This Row],[Artikelnr. (wenn vorhanden)]])</f>
        <v>Creme Noblesse 250g Cha</v>
      </c>
    </row>
    <row r="679" spans="1:8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IFERROR(VLOOKUP(Tabelle1[[#This Row],[Artikelnr. (wenn vorhanden)]],Artikel!A:C,3,FALSE),Tabelle1[[#This Row],[Artikelnr. (wenn vorhanden)]])</f>
        <v>ABS GOU VAKU-OGT</v>
      </c>
    </row>
    <row r="680" spans="1:8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15146</v>
      </c>
      <c r="H681" s="25" t="str">
        <f>IFERROR(VLOOKUP(Tabelle1[[#This Row],[Artikelnr. (wenn vorhanden)]],Artikel!A:C,3,FALSE),Tabelle1[[#This Row],[Artikelnr. (wenn vorhanden)]])</f>
        <v>ABS TIL-45FIT VAKU-OGT</v>
      </c>
    </row>
    <row r="682" spans="1:8" x14ac:dyDescent="0.25">
      <c r="A682" s="25" t="s">
        <v>15206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15148</v>
      </c>
      <c r="G682" s="55" t="s">
        <v>66</v>
      </c>
      <c r="H682" s="25" t="str">
        <f>IFERROR(VLOOKUP(Tabelle1[[#This Row],[Artikelnr. (wenn vorhanden)]],Artikel!A:C,3,FALSE),Tabelle1[[#This Row],[Artikelnr. (wenn vorhanden)]])</f>
        <v>ABS HAV-DILL-VAKU</v>
      </c>
    </row>
    <row r="683" spans="1:8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15206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IFERROR(VLOOKUP(Tabelle1[[#This Row],[Artikelnr. (wenn vorhanden)]],Artikel!A:C,3,FALSE),Tabelle1[[#This Row],[Artikelnr. (wenn vorhanden)]])</f>
        <v>ABS PROV-VAKU</v>
      </c>
    </row>
    <row r="685" spans="1:8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15148</v>
      </c>
      <c r="G686" s="55" t="s">
        <v>175</v>
      </c>
      <c r="H686" s="25" t="str">
        <f>IFERROR(VLOOKUP(Tabelle1[[#This Row],[Artikelnr. (wenn vorhanden)]],Artikel!A:C,3,FALSE),Tabelle1[[#This Row],[Artikelnr. (wenn vorhanden)]])</f>
        <v>ABS GOU-MI-VAKU</v>
      </c>
    </row>
    <row r="687" spans="1:8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15148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15154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15151</v>
      </c>
      <c r="G689" s="25" t="s">
        <v>87</v>
      </c>
      <c r="H689" s="25" t="str">
        <f>IFERROR(VLOOKUP(Tabelle1[[#This Row],[Artikelnr. (wenn vorhanden)]],Artikel!A:C,3,FALSE),Tabelle1[[#This Row],[Artikelnr. (wenn vorhanden)]])</f>
        <v>VOS GRW-KRÄU-VAKU</v>
      </c>
    </row>
    <row r="690" spans="1:8" x14ac:dyDescent="0.25">
      <c r="A690" s="25" t="s">
        <v>15188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IFERROR(VLOOKUP(Tabelle1[[#This Row],[Artikelnr. (wenn vorhanden)]],Artikel!A:C,3,FALSE),Tabelle1[[#This Row],[Artikelnr. (wenn vorhanden)]])</f>
        <v>VOS RW-NUSS-VAKU</v>
      </c>
    </row>
    <row r="691" spans="1:8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15147</v>
      </c>
      <c r="G691" s="55" t="s">
        <v>36</v>
      </c>
      <c r="H691" s="25" t="str">
        <f>IFERROR(VLOOKUP(Tabelle1[[#This Row],[Artikelnr. (wenn vorhanden)]],Artikel!A:C,3,FALSE),Tabelle1[[#This Row],[Artikelnr. (wenn vorhanden)]])</f>
        <v>VOS RW-NATUR-NAT-VAKU</v>
      </c>
    </row>
    <row r="692" spans="1:8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15147</v>
      </c>
      <c r="G692" s="2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15147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RW-SCHI-NAT-VAKU</v>
      </c>
    </row>
    <row r="694" spans="1:8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15147</v>
      </c>
      <c r="G694" s="55" t="s">
        <v>36</v>
      </c>
      <c r="H694" s="25" t="str">
        <f>IFERROR(VLOOKUP(Tabelle1[[#This Row],[Artikelnr. (wenn vorhanden)]],Artikel!A:C,3,FALSE),Tabelle1[[#This Row],[Artikelnr. (wenn vorhanden)]])</f>
        <v>VOS RW-JAL-NAT-VAKU</v>
      </c>
    </row>
    <row r="695" spans="1:8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15147</v>
      </c>
      <c r="G695" s="2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15154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15151</v>
      </c>
      <c r="G696" s="55" t="s">
        <v>87</v>
      </c>
      <c r="H696" s="25" t="str">
        <f>IFERROR(VLOOKUP(Tabelle1[[#This Row],[Artikelnr. (wenn vorhanden)]],Artikel!A:C,3,FALSE),Tabelle1[[#This Row],[Artikelnr. (wenn vorhanden)]])</f>
        <v>VOS RW-NATUR-EXTRA-VAKU</v>
      </c>
    </row>
    <row r="697" spans="1:8" x14ac:dyDescent="0.25">
      <c r="A697" s="25" t="s">
        <v>15154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15151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15154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15151</v>
      </c>
      <c r="G698" s="55" t="s">
        <v>87</v>
      </c>
      <c r="H698" s="25" t="str">
        <f>IFERROR(VLOOKUP(Tabelle1[[#This Row],[Artikelnr. (wenn vorhanden)]],Artikel!A:C,3,FALSE),Tabelle1[[#This Row],[Artikelnr. (wenn vorhanden)]])</f>
        <v>VOS GRW-NATUR-VAKU / Er</v>
      </c>
    </row>
    <row r="699" spans="1:8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15147</v>
      </c>
      <c r="G699" s="25" t="s">
        <v>36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15147</v>
      </c>
      <c r="G700" s="25"/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15154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15151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GRW-SCHI-VAKU /Ersa</v>
      </c>
    </row>
    <row r="703" spans="1:8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15147</v>
      </c>
      <c r="G703" s="25" t="s">
        <v>36</v>
      </c>
      <c r="H703" s="25" t="str">
        <f>IFERROR(VLOOKUP(Tabelle1[[#This Row],[Artikelnr. (wenn vorhanden)]],Artikel!A:C,3,FALSE),Tabelle1[[#This Row],[Artikelnr. (wenn vorhanden)]])</f>
        <v>VOS RW-NATUR-EXTRA-VAKU</v>
      </c>
    </row>
    <row r="704" spans="1:8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15147</v>
      </c>
      <c r="G704" s="25"/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IFERROR(VLOOKUP(Tabelle1[[#This Row],[Artikelnr. (wenn vorhanden)]],Artikel!A:C,3,FALSE),Tabelle1[[#This Row],[Artikelnr. (wenn vorhanden)]])</f>
        <v>VOS WAL-KONZ-vakuumiert</v>
      </c>
    </row>
    <row r="706" spans="1:8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15148</v>
      </c>
      <c r="G706" s="55" t="s">
        <v>20</v>
      </c>
      <c r="H706" s="25" t="str">
        <f>IFERROR(VLOOKUP(Tabelle1[[#This Row],[Artikelnr. (wenn vorhanden)]],Artikel!A:C,3,FALSE),Tabelle1[[#This Row],[Artikelnr. (wenn vorhanden)]])</f>
        <v>ABS BUN-PF 50% L33 vaku</v>
      </c>
    </row>
    <row r="707" spans="1:8" x14ac:dyDescent="0.25">
      <c r="A707" s="25" t="s">
        <v>15244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15148</v>
      </c>
      <c r="G707" s="25"/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15244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15148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15244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15148</v>
      </c>
      <c r="G709" s="25"/>
      <c r="H709" s="56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15148</v>
      </c>
      <c r="G710" s="25" t="s">
        <v>36</v>
      </c>
      <c r="H710" s="25" t="str">
        <f>IFERROR(VLOOKUP(Tabelle1[[#This Row],[Artikelnr. (wenn vorhanden)]],Artikel!A:C,3,FALSE),Tabelle1[[#This Row],[Artikelnr. (wenn vorhanden)]])</f>
        <v>VOS RW-NATUR-STAUBK-GES</v>
      </c>
    </row>
    <row r="711" spans="1:8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IFERROR(VLOOKUP(Tabelle1[[#This Row],[Artikelnr. (wenn vorhanden)]],Artikel!A:C,3,FALSE),Tabelle1[[#This Row],[Artikelnr. (wenn vorhanden)]])</f>
        <v>ABS BERGBAU-MAAS-VAKU</v>
      </c>
    </row>
    <row r="712" spans="1:8" ht="30" x14ac:dyDescent="0.25">
      <c r="A712" s="25" t="s">
        <v>15206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IFERROR(VLOOKUP(Tabelle1[[#This Row],[Artikelnr. (wenn vorhanden)]],Artikel!A:C,3,FALSE),Tabelle1[[#This Row],[Artikelnr. (wenn vorhanden)]])</f>
        <v>ABS PECO-TRE-VAKU</v>
      </c>
    </row>
    <row r="713" spans="1:8" x14ac:dyDescent="0.25">
      <c r="A713" s="25" t="s">
        <v>15154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IFERROR(VLOOKUP(Tabelle1[[#This Row],[Artikelnr. (wenn vorhanden)]],Artikel!A:C,3,FALSE),Tabelle1[[#This Row],[Artikelnr. (wenn vorhanden)]])</f>
        <v>RÄU-END SCHI ENDSTÜCK R</v>
      </c>
    </row>
    <row r="714" spans="1:8" x14ac:dyDescent="0.25">
      <c r="A714" s="25" t="s">
        <v>15154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15154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GRW-SCHI-NAT EN</v>
      </c>
    </row>
    <row r="716" spans="1:8" x14ac:dyDescent="0.25">
      <c r="A716" s="25" t="s">
        <v>15154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15154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IFERROR(VLOOKUP(Tabelle1[[#This Row],[Artikelnr. (wenn vorhanden)]],Artikel!A:C,3,FALSE),Tabelle1[[#This Row],[Artikelnr. (wenn vorhanden)]])</f>
        <v>RÄU-END NATUR-NAT ENDST</v>
      </c>
    </row>
    <row r="718" spans="1:8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G718" s="25"/>
      <c r="H718" s="25" t="str">
        <f>IFERROR(VLOOKUP(Tabelle1[[#This Row],[Artikelnr. (wenn vorhanden)]],Artikel!A:C,3,FALSE),Tabelle1[[#This Row],[Artikelnr. (wenn vorhanden)]])</f>
        <v>ABS ALL-EMM-VAKU</v>
      </c>
    </row>
    <row r="719" spans="1:8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15234</v>
      </c>
      <c r="G719" s="25"/>
      <c r="H719" s="25" t="str">
        <f>IFERROR(VLOOKUP(Tabelle1[[#This Row],[Artikelnr. (wenn vorhanden)]],Artikel!A:C,3,FALSE),Tabelle1[[#This Row],[Artikelnr. (wenn vorhanden)]])</f>
        <v>ABS JARLSBERG-VAKU</v>
      </c>
    </row>
    <row r="720" spans="1:8" x14ac:dyDescent="0.25">
      <c r="A720" s="25" t="s">
        <v>15170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IFERROR(VLOOKUP(Tabelle1[[#This Row],[Artikelnr. (wenn vorhanden)]],Artikel!A:C,3,FALSE),Tabelle1[[#This Row],[Artikelnr. (wenn vorhanden)]])</f>
        <v>ABS CAMBOZOLA-VAKU</v>
      </c>
    </row>
    <row r="721" spans="1:8" x14ac:dyDescent="0.25">
      <c r="A721" s="25" t="s">
        <v>15222</v>
      </c>
      <c r="B721" s="25">
        <v>49500194</v>
      </c>
      <c r="C721" s="25">
        <v>297</v>
      </c>
      <c r="D721" s="25">
        <v>61</v>
      </c>
      <c r="E721" s="37">
        <v>44496</v>
      </c>
      <c r="G721" s="25"/>
      <c r="H721" s="56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15147</v>
      </c>
      <c r="G722" s="25" t="s">
        <v>36</v>
      </c>
      <c r="H722" s="25" t="str">
        <f>IFERROR(VLOOKUP(Tabelle1[[#This Row],[Artikelnr. (wenn vorhanden)]],Artikel!A:C,3,FALSE),Tabelle1[[#This Row],[Artikelnr. (wenn vorhanden)]])</f>
        <v>ABS BLU-FOU-VAKU</v>
      </c>
    </row>
    <row r="723" spans="1:8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15147</v>
      </c>
      <c r="G723" s="55" t="s">
        <v>143</v>
      </c>
      <c r="H723" s="25" t="str">
        <f>IFERROR(VLOOKUP(Tabelle1[[#This Row],[Artikelnr. (wenn vorhanden)]],Artikel!A:C,3,FALSE),Tabelle1[[#This Row],[Artikelnr. (wenn vorhanden)]])</f>
        <v>VOS GRW-SCHI-NAT-VAKU</v>
      </c>
    </row>
    <row r="724" spans="1:8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15147</v>
      </c>
      <c r="G724" s="25" t="s">
        <v>307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15147</v>
      </c>
      <c r="G725" s="25"/>
      <c r="H725" s="56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IFERROR(VLOOKUP(Tabelle1[[#This Row],[Artikelnr. (wenn vorhanden)]],Artikel!A:C,3,FALSE),Tabelle1[[#This Row],[Artikelnr. (wenn vorhanden)]])</f>
        <v>VOS GRW-CHILI-NAT-VAKU</v>
      </c>
    </row>
    <row r="727" spans="1:8" x14ac:dyDescent="0.25">
      <c r="A727" s="25" t="s">
        <v>15154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IFERROR(VLOOKUP(Tabelle1[[#This Row],[Artikelnr. (wenn vorhanden)]],Artikel!A:C,3,FALSE),Tabelle1[[#This Row],[Artikelnr. (wenn vorhanden)]])</f>
        <v>RÄU-END RW-CHILI 200G Z</v>
      </c>
    </row>
    <row r="728" spans="1:8" x14ac:dyDescent="0.25">
      <c r="A728" s="25" t="s">
        <v>15154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15154</v>
      </c>
      <c r="B729" s="25">
        <v>49500213</v>
      </c>
      <c r="C729" s="25">
        <v>162</v>
      </c>
      <c r="D729" s="25">
        <v>62</v>
      </c>
      <c r="E729" s="37">
        <v>44481</v>
      </c>
      <c r="G729" s="25"/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15154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IFERROR(VLOOKUP(Tabelle1[[#This Row],[Artikelnr. (wenn vorhanden)]],Artikel!A:C,3,FALSE),Tabelle1[[#This Row],[Artikelnr. (wenn vorhanden)]])</f>
        <v>RÄU-END RW-NUSS 200G ZI</v>
      </c>
    </row>
    <row r="731" spans="1:8" x14ac:dyDescent="0.25">
      <c r="A731" s="25" t="s">
        <v>15154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GRW-KRÄU 200G Z</v>
      </c>
    </row>
    <row r="732" spans="1:8" x14ac:dyDescent="0.25">
      <c r="A732" s="25" t="s">
        <v>15154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15154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RW-CHILI 320G E</v>
      </c>
    </row>
    <row r="734" spans="1:8" x14ac:dyDescent="0.25">
      <c r="A734" s="25" t="s">
        <v>15154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15154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GRW-KRÄU 320G E</v>
      </c>
    </row>
    <row r="736" spans="1:8" x14ac:dyDescent="0.25">
      <c r="A736" s="25" t="s">
        <v>15206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15147</v>
      </c>
      <c r="G736" s="55"/>
      <c r="H736" s="25" t="str">
        <f>IFERROR(VLOOKUP(Tabelle1[[#This Row],[Artikelnr. (wenn vorhanden)]],Artikel!A:C,3,FALSE),Tabelle1[[#This Row],[Artikelnr. (wenn vorhanden)]])</f>
        <v>VOS VEG-SCH-MILD-VAKU</v>
      </c>
    </row>
    <row r="737" spans="1:8" x14ac:dyDescent="0.25">
      <c r="A737" s="25" t="s">
        <v>15206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15147</v>
      </c>
      <c r="G737" s="55" t="s">
        <v>36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15244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15147</v>
      </c>
      <c r="G738" s="25"/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15147</v>
      </c>
      <c r="G739" s="25"/>
      <c r="H739" s="56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15206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15147</v>
      </c>
      <c r="G740" s="55"/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15206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15147</v>
      </c>
      <c r="G741" s="55"/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15206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15206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15206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15147</v>
      </c>
      <c r="G744" s="55" t="s">
        <v>36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15244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15147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15147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15275</v>
      </c>
      <c r="G748" t="s">
        <v>15274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15379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15154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15273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15154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15154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15155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15147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15147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15147</v>
      </c>
      <c r="G760" s="25"/>
      <c r="H760" s="56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15147</v>
      </c>
      <c r="G761" s="25"/>
      <c r="H761" s="56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15147</v>
      </c>
      <c r="G762" s="25"/>
      <c r="H762" s="56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s="25" t="s">
        <v>36</v>
      </c>
      <c r="C763" s="25">
        <v>53</v>
      </c>
      <c r="D763" s="25">
        <v>70</v>
      </c>
      <c r="E763" s="37">
        <v>44483</v>
      </c>
      <c r="G763" s="25"/>
      <c r="H763" s="25" t="str">
        <f>IFERROR(VLOOKUP(Tabelle1[[#This Row],[Artikelnr. (wenn vorhanden)]],Artikel!A:C,3,FALSE),Tabelle1[[#This Row],[Artikelnr. (wenn vorhanden)]])</f>
        <v>-</v>
      </c>
    </row>
    <row r="764" spans="1:8" x14ac:dyDescent="0.25">
      <c r="A764" s="25" t="s">
        <v>15206</v>
      </c>
      <c r="B764" s="25" t="s">
        <v>36</v>
      </c>
      <c r="C764" s="25">
        <v>25</v>
      </c>
      <c r="D764" s="25">
        <v>30</v>
      </c>
      <c r="E764" s="37">
        <v>44483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59</v>
      </c>
      <c r="B765" s="25" t="s">
        <v>36</v>
      </c>
      <c r="C765" s="25">
        <v>47</v>
      </c>
      <c r="D765" s="25">
        <v>70</v>
      </c>
      <c r="E765" s="37">
        <v>44483</v>
      </c>
      <c r="G765" s="25"/>
      <c r="H765" s="25" t="str">
        <f>IFERROR(VLOOKUP(Tabelle1[[#This Row],[Artikelnr. (wenn vorhanden)]],Artikel!A:C,3,FALSE),Tabelle1[[#This Row],[Artikelnr. (wenn vorhanden)]])</f>
        <v>-</v>
      </c>
    </row>
    <row r="766" spans="1:8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59</v>
      </c>
      <c r="B767" s="25" t="s">
        <v>36</v>
      </c>
      <c r="C767" s="25">
        <v>57</v>
      </c>
      <c r="D767" s="25">
        <v>71</v>
      </c>
      <c r="E767" s="37">
        <v>44483</v>
      </c>
      <c r="G767" s="25"/>
      <c r="H767" s="25" t="str">
        <f>IFERROR(VLOOKUP(Tabelle1[[#This Row],[Artikelnr. (wenn vorhanden)]],Artikel!A:C,3,FALSE),Tabelle1[[#This Row],[Artikelnr. (wenn vorhanden)]])</f>
        <v>-</v>
      </c>
    </row>
    <row r="768" spans="1:8" x14ac:dyDescent="0.25">
      <c r="A768" s="25" t="s">
        <v>59</v>
      </c>
      <c r="B768" s="25" t="s">
        <v>36</v>
      </c>
      <c r="C768" s="25">
        <v>2.2000000000000002</v>
      </c>
      <c r="D768" s="25">
        <v>74</v>
      </c>
      <c r="E768" s="37">
        <v>44483</v>
      </c>
      <c r="G768" s="25"/>
      <c r="H768" s="25" t="str">
        <f>IFERROR(VLOOKUP(Tabelle1[[#This Row],[Artikelnr. (wenn vorhanden)]],Artikel!A:C,3,FALSE),Tabelle1[[#This Row],[Artikelnr. (wenn vorhanden)]])</f>
        <v>-</v>
      </c>
    </row>
    <row r="769" spans="1:8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15206</v>
      </c>
      <c r="B770" s="25" t="s">
        <v>36</v>
      </c>
      <c r="C770" s="25">
        <v>40</v>
      </c>
      <c r="D770" s="25">
        <v>30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59</v>
      </c>
      <c r="B775" s="25" t="s">
        <v>36</v>
      </c>
      <c r="C775" s="25">
        <v>6.6</v>
      </c>
      <c r="D775" s="25">
        <v>74</v>
      </c>
      <c r="E775" s="37">
        <v>44484</v>
      </c>
      <c r="G775" s="25"/>
      <c r="H775" s="25" t="str">
        <f>IFERROR(VLOOKUP(Tabelle1[[#This Row],[Artikelnr. (wenn vorhanden)]],Artikel!A:C,3,FALSE),Tabelle1[[#This Row],[Artikelnr. (wenn vorhanden)]])</f>
        <v>-</v>
      </c>
    </row>
    <row r="776" spans="1:8" x14ac:dyDescent="0.25">
      <c r="A776" s="25" t="s">
        <v>59</v>
      </c>
      <c r="B776" s="25" t="s">
        <v>36</v>
      </c>
      <c r="C776" s="25">
        <v>14.5</v>
      </c>
      <c r="D776" s="25">
        <v>73</v>
      </c>
      <c r="E776" s="37">
        <v>44487</v>
      </c>
      <c r="G776" s="25"/>
      <c r="H776" s="25" t="str">
        <f>IFERROR(VLOOKUP(Tabelle1[[#This Row],[Artikelnr. (wenn vorhanden)]],Artikel!A:C,3,FALSE),Tabelle1[[#This Row],[Artikelnr. (wenn vorhanden)]])</f>
        <v>-</v>
      </c>
    </row>
    <row r="777" spans="1:8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15147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36</v>
      </c>
      <c r="C783" s="25">
        <v>7.6</v>
      </c>
      <c r="D783" s="25">
        <v>74</v>
      </c>
      <c r="E783" s="37">
        <v>44487</v>
      </c>
      <c r="G783" s="25"/>
      <c r="H783" s="25" t="str">
        <f>IFERROR(VLOOKUP(Tabelle1[[#This Row],[Artikelnr. (wenn vorhanden)]],Artikel!A:C,3,FALSE),Tabelle1[[#This Row],[Artikelnr. (wenn vorhanden)]])</f>
        <v>-</v>
      </c>
    </row>
    <row r="784" spans="1:8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59</v>
      </c>
      <c r="B785" s="25" t="s">
        <v>36</v>
      </c>
      <c r="C785" s="25">
        <v>230</v>
      </c>
      <c r="D785" s="25">
        <v>70</v>
      </c>
      <c r="E785" s="37">
        <v>44488</v>
      </c>
      <c r="G785" s="25"/>
      <c r="H785" s="25" t="str">
        <f>IFERROR(VLOOKUP(Tabelle1[[#This Row],[Artikelnr. (wenn vorhanden)]],Artikel!A:C,3,FALSE),Tabelle1[[#This Row],[Artikelnr. (wenn vorhanden)]])</f>
        <v>-</v>
      </c>
    </row>
    <row r="786" spans="1:8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59</v>
      </c>
      <c r="B787" s="25" t="s">
        <v>36</v>
      </c>
      <c r="C787" s="25">
        <v>10</v>
      </c>
      <c r="D787" s="25">
        <v>70</v>
      </c>
      <c r="E787" s="37">
        <v>44488</v>
      </c>
      <c r="G787" s="25"/>
      <c r="H787" s="25" t="str">
        <f>IFERROR(VLOOKUP(Tabelle1[[#This Row],[Artikelnr. (wenn vorhanden)]],Artikel!A:C,3,FALSE),Tabelle1[[#This Row],[Artikelnr. (wenn vorhanden)]])</f>
        <v>-</v>
      </c>
    </row>
    <row r="788" spans="1:8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G789" s="25"/>
      <c r="H789" s="25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G790" s="25"/>
      <c r="H790" s="25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74</v>
      </c>
      <c r="B792" s="25" t="s">
        <v>36</v>
      </c>
      <c r="C792" s="25">
        <v>24</v>
      </c>
      <c r="D792" s="25">
        <v>70</v>
      </c>
      <c r="E792" s="37">
        <v>44488</v>
      </c>
      <c r="G792" s="25"/>
      <c r="H792" s="56" t="str">
        <f>IFERROR(VLOOKUP(Tabelle1[[#This Row],[Artikelnr. (wenn vorhanden)]],Artikel!A:C,3,FALSE),Tabelle1[[#This Row],[Artikelnr. (wenn vorhanden)]])</f>
        <v>-</v>
      </c>
    </row>
    <row r="793" spans="1:8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15206</v>
      </c>
      <c r="B797" s="25" t="s">
        <v>36</v>
      </c>
      <c r="C797" s="25">
        <v>418</v>
      </c>
      <c r="D797" s="25">
        <v>22</v>
      </c>
      <c r="E797" s="37">
        <v>44488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 t="s">
        <v>59</v>
      </c>
      <c r="B804" s="25" t="s">
        <v>36</v>
      </c>
      <c r="C804" s="25">
        <v>4.0999999999999996</v>
      </c>
      <c r="D804" s="25">
        <v>74</v>
      </c>
      <c r="E804" s="37">
        <v>44489</v>
      </c>
      <c r="G804" s="25"/>
      <c r="H804" s="56" t="str">
        <f>IFERROR(VLOOKUP(Tabelle1[[#This Row],[Artikelnr. (wenn vorhanden)]],Artikel!A:C,3,FALSE),Tabelle1[[#This Row],[Artikelnr. (wenn vorhanden)]])</f>
        <v>-</v>
      </c>
    </row>
    <row r="805" spans="1:8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59</v>
      </c>
      <c r="B808" s="25" t="s">
        <v>36</v>
      </c>
      <c r="C808" s="25">
        <v>150</v>
      </c>
      <c r="D808" s="25">
        <v>73</v>
      </c>
      <c r="E808" s="37">
        <v>44490</v>
      </c>
      <c r="G808" s="25"/>
      <c r="H808" s="56" t="str">
        <f>IFERROR(VLOOKUP(Tabelle1[[#This Row],[Artikelnr. (wenn vorhanden)]],Artikel!A:C,3,FALSE),Tabelle1[[#This Row],[Artikelnr. (wenn vorhanden)]])</f>
        <v>-</v>
      </c>
    </row>
    <row r="809" spans="1:8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59</v>
      </c>
      <c r="B810" s="25" t="s">
        <v>36</v>
      </c>
      <c r="C810" s="25">
        <v>2.5</v>
      </c>
      <c r="D810" s="25">
        <v>74</v>
      </c>
      <c r="E810" s="37">
        <v>44490</v>
      </c>
      <c r="G810" s="25"/>
      <c r="H810" s="56" t="str">
        <f>IFERROR(VLOOKUP(Tabelle1[[#This Row],[Artikelnr. (wenn vorhanden)]],Artikel!A:C,3,FALSE),Tabelle1[[#This Row],[Artikelnr. (wenn vorhanden)]])</f>
        <v>-</v>
      </c>
    </row>
    <row r="811" spans="1:8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15147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59</v>
      </c>
      <c r="B816" s="25" t="s">
        <v>36</v>
      </c>
      <c r="C816" s="25">
        <v>170</v>
      </c>
      <c r="D816" s="25">
        <v>73</v>
      </c>
      <c r="E816" s="37">
        <v>44491</v>
      </c>
      <c r="G816" s="25"/>
      <c r="H816" s="56" t="str">
        <f>IFERROR(VLOOKUP(Tabelle1[[#This Row],[Artikelnr. (wenn vorhanden)]],Artikel!A:C,3,FALSE),Tabelle1[[#This Row],[Artikelnr. (wenn vorhanden)]])</f>
        <v>-</v>
      </c>
    </row>
    <row r="817" spans="1:8" x14ac:dyDescent="0.25">
      <c r="A817" s="25" t="s">
        <v>59</v>
      </c>
      <c r="B817" s="25" t="s">
        <v>36</v>
      </c>
      <c r="C817" s="25">
        <v>53</v>
      </c>
      <c r="D817" s="25">
        <v>70</v>
      </c>
      <c r="E817" s="37">
        <v>44491</v>
      </c>
      <c r="G817" s="25"/>
      <c r="H817" s="56" t="str">
        <f>IFERROR(VLOOKUP(Tabelle1[[#This Row],[Artikelnr. (wenn vorhanden)]],Artikel!A:C,3,FALSE),Tabelle1[[#This Row],[Artikelnr. (wenn vorhanden)]])</f>
        <v>-</v>
      </c>
    </row>
    <row r="818" spans="1:8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36</v>
      </c>
      <c r="C821" s="25">
        <v>65.400000000000006</v>
      </c>
      <c r="D821" s="25">
        <v>70</v>
      </c>
      <c r="E821" s="37">
        <v>44494</v>
      </c>
      <c r="G821" s="25"/>
      <c r="H821" s="56" t="str">
        <f>IFERROR(VLOOKUP(Tabelle1[[#This Row],[Artikelnr. (wenn vorhanden)]],Artikel!A:C,3,FALSE),Tabelle1[[#This Row],[Artikelnr. (wenn vorhanden)]])</f>
        <v>-</v>
      </c>
    </row>
    <row r="822" spans="1:8" x14ac:dyDescent="0.25">
      <c r="A822" s="25" t="s">
        <v>59</v>
      </c>
      <c r="B822" s="25" t="s">
        <v>36</v>
      </c>
      <c r="C822" s="25">
        <v>3.5</v>
      </c>
      <c r="D822" s="25">
        <v>74</v>
      </c>
      <c r="E822" s="37">
        <v>44494</v>
      </c>
      <c r="G822" s="25"/>
      <c r="H822" s="56" t="str">
        <f>IFERROR(VLOOKUP(Tabelle1[[#This Row],[Artikelnr. (wenn vorhanden)]],Artikel!A:C,3,FALSE),Tabelle1[[#This Row],[Artikelnr. (wenn vorhanden)]])</f>
        <v>-</v>
      </c>
    </row>
    <row r="823" spans="1:8" x14ac:dyDescent="0.25">
      <c r="A823" s="25" t="s">
        <v>59</v>
      </c>
      <c r="B823" s="25" t="s">
        <v>36</v>
      </c>
      <c r="C823" s="25">
        <v>20</v>
      </c>
      <c r="D823" s="25">
        <v>72</v>
      </c>
      <c r="E823" s="37">
        <v>44494</v>
      </c>
      <c r="G823" s="25"/>
      <c r="H823" s="56" t="str">
        <f>IFERROR(VLOOKUP(Tabelle1[[#This Row],[Artikelnr. (wenn vorhanden)]],Artikel!A:C,3,FALSE),Tabelle1[[#This Row],[Artikelnr. (wenn vorhanden)]])</f>
        <v>-</v>
      </c>
    </row>
    <row r="824" spans="1:8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15244</v>
      </c>
      <c r="B831" s="25" t="s">
        <v>36</v>
      </c>
      <c r="C831" s="25">
        <v>33</v>
      </c>
      <c r="D831" s="25">
        <v>30</v>
      </c>
      <c r="E831" s="37">
        <v>44495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15222</v>
      </c>
      <c r="B832" s="25" t="s">
        <v>36</v>
      </c>
      <c r="C832" s="25">
        <f>58-32</f>
        <v>26</v>
      </c>
      <c r="D832" s="25">
        <v>30</v>
      </c>
      <c r="E832" s="37">
        <v>44495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15222</v>
      </c>
      <c r="B834" s="25" t="s">
        <v>36</v>
      </c>
      <c r="C834" s="25">
        <v>15.4</v>
      </c>
      <c r="D834" s="25">
        <v>30</v>
      </c>
      <c r="E834" s="37">
        <v>44496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15244</v>
      </c>
      <c r="B835" s="25" t="s">
        <v>36</v>
      </c>
      <c r="C835" s="25">
        <v>28.4</v>
      </c>
      <c r="D835" s="25">
        <v>30</v>
      </c>
      <c r="E835" s="37">
        <v>44496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G836" s="25"/>
      <c r="H836" s="25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15206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15278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15278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15266</v>
      </c>
      <c r="C871" s="25">
        <v>63</v>
      </c>
      <c r="D871" s="25">
        <v>61</v>
      </c>
      <c r="E871" s="37">
        <v>44487</v>
      </c>
      <c r="F871" t="s">
        <v>15269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15214</v>
      </c>
      <c r="B873" s="25" t="s">
        <v>15240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15214</v>
      </c>
      <c r="B874" s="25" t="s">
        <v>15241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15244</v>
      </c>
      <c r="B879" s="25" t="s">
        <v>15370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349</v>
      </c>
      <c r="B880" s="25" t="s">
        <v>15279</v>
      </c>
      <c r="C880" s="25">
        <v>28</v>
      </c>
      <c r="D880" s="25">
        <v>30</v>
      </c>
      <c r="E880" s="37">
        <v>44439</v>
      </c>
      <c r="G880" s="55"/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349</v>
      </c>
      <c r="B881" s="25" t="s">
        <v>15279</v>
      </c>
      <c r="C881" s="25">
        <v>1.6</v>
      </c>
      <c r="D881" s="25">
        <v>30</v>
      </c>
      <c r="E881" s="37">
        <v>44454</v>
      </c>
      <c r="G881" s="55"/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348</v>
      </c>
      <c r="B882" s="25" t="s">
        <v>15279</v>
      </c>
      <c r="C882" s="25">
        <v>42</v>
      </c>
      <c r="D882" s="25">
        <v>30</v>
      </c>
      <c r="E882" s="37">
        <v>44456</v>
      </c>
      <c r="G882" s="55"/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15154</v>
      </c>
      <c r="B883" s="25" t="s">
        <v>15279</v>
      </c>
      <c r="C883" s="25">
        <v>15.2</v>
      </c>
      <c r="D883" s="25">
        <v>12</v>
      </c>
      <c r="E883" s="37">
        <v>44427</v>
      </c>
      <c r="F883" t="s">
        <v>15151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15154</v>
      </c>
      <c r="B884" s="25" t="s">
        <v>15279</v>
      </c>
      <c r="C884" s="25">
        <v>101</v>
      </c>
      <c r="D884" s="25">
        <v>12</v>
      </c>
      <c r="E884" s="37">
        <v>44428</v>
      </c>
      <c r="F884" t="s">
        <v>15151</v>
      </c>
      <c r="G884" s="55" t="s">
        <v>87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15154</v>
      </c>
      <c r="B885" s="25" t="s">
        <v>15279</v>
      </c>
      <c r="C885" s="25">
        <v>11.5</v>
      </c>
      <c r="D885" s="25">
        <v>12</v>
      </c>
      <c r="E885" s="37">
        <v>44428</v>
      </c>
      <c r="F885" t="s">
        <v>15151</v>
      </c>
      <c r="G885" s="55" t="s">
        <v>87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15154</v>
      </c>
      <c r="B886" s="25" t="s">
        <v>15279</v>
      </c>
      <c r="C886" s="25">
        <v>97</v>
      </c>
      <c r="D886" s="25">
        <v>12</v>
      </c>
      <c r="E886" s="37">
        <v>44428</v>
      </c>
      <c r="F886" t="s">
        <v>15151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74</v>
      </c>
      <c r="B887" s="25" t="s">
        <v>15279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74</v>
      </c>
      <c r="B888" s="25" t="s">
        <v>15279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56</v>
      </c>
      <c r="B889" s="25" t="s">
        <v>15279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15154</v>
      </c>
      <c r="B890" s="25" t="s">
        <v>15279</v>
      </c>
      <c r="C890" s="25">
        <v>45</v>
      </c>
      <c r="D890" s="25">
        <v>12</v>
      </c>
      <c r="E890" s="37">
        <v>44431</v>
      </c>
      <c r="F890" t="s">
        <v>15151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15154</v>
      </c>
      <c r="B891" s="25" t="s">
        <v>15279</v>
      </c>
      <c r="C891" s="25">
        <v>220</v>
      </c>
      <c r="D891" s="25">
        <v>12</v>
      </c>
      <c r="E891" s="37">
        <v>44433</v>
      </c>
      <c r="F891" t="s">
        <v>15151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15154</v>
      </c>
      <c r="B892" s="25" t="s">
        <v>15279</v>
      </c>
      <c r="C892" s="25">
        <v>30</v>
      </c>
      <c r="D892" s="25">
        <v>12</v>
      </c>
      <c r="E892" s="37">
        <v>44433</v>
      </c>
      <c r="F892" t="s">
        <v>15151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15154</v>
      </c>
      <c r="B893" s="25" t="s">
        <v>15279</v>
      </c>
      <c r="C893" s="25">
        <v>85.2</v>
      </c>
      <c r="D893" s="25">
        <v>12</v>
      </c>
      <c r="E893" s="37">
        <v>44433</v>
      </c>
      <c r="F893" t="s">
        <v>15151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15154</v>
      </c>
      <c r="B894" s="25" t="s">
        <v>15279</v>
      </c>
      <c r="C894" s="25">
        <v>140</v>
      </c>
      <c r="D894" s="25">
        <v>12</v>
      </c>
      <c r="E894" s="37">
        <v>44433</v>
      </c>
      <c r="F894" t="s">
        <v>15151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15154</v>
      </c>
      <c r="B895" s="25" t="s">
        <v>15279</v>
      </c>
      <c r="C895" s="25">
        <v>250</v>
      </c>
      <c r="D895" s="25">
        <v>12</v>
      </c>
      <c r="E895" s="37">
        <v>44433</v>
      </c>
      <c r="F895" t="s">
        <v>15151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15154</v>
      </c>
      <c r="B896" s="25" t="s">
        <v>15279</v>
      </c>
      <c r="C896" s="25">
        <v>1260</v>
      </c>
      <c r="D896" s="25">
        <v>12</v>
      </c>
      <c r="E896" s="37">
        <v>44434</v>
      </c>
      <c r="F896" t="s">
        <v>15151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15154</v>
      </c>
      <c r="B897" s="25" t="s">
        <v>15279</v>
      </c>
      <c r="C897" s="25">
        <v>28.5</v>
      </c>
      <c r="D897" s="25">
        <v>12</v>
      </c>
      <c r="E897" s="37">
        <v>44435</v>
      </c>
      <c r="F897" t="s">
        <v>15151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15154</v>
      </c>
      <c r="B898" s="25" t="s">
        <v>15279</v>
      </c>
      <c r="C898" s="25">
        <v>155</v>
      </c>
      <c r="D898" s="25">
        <v>12</v>
      </c>
      <c r="E898" s="37">
        <v>44435</v>
      </c>
      <c r="F898" t="s">
        <v>15151</v>
      </c>
      <c r="G898" s="55" t="s">
        <v>87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15154</v>
      </c>
      <c r="B899" s="25" t="s">
        <v>15279</v>
      </c>
      <c r="C899" s="25">
        <v>80</v>
      </c>
      <c r="D899" s="25">
        <v>12</v>
      </c>
      <c r="E899" s="37">
        <v>44438</v>
      </c>
      <c r="F899" t="s">
        <v>15151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15154</v>
      </c>
      <c r="B900" s="25" t="s">
        <v>15279</v>
      </c>
      <c r="C900" s="25">
        <v>47.5</v>
      </c>
      <c r="D900" s="25">
        <v>12</v>
      </c>
      <c r="E900" s="37">
        <v>44439</v>
      </c>
      <c r="F900" t="s">
        <v>15151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15154</v>
      </c>
      <c r="B901" s="25" t="s">
        <v>15279</v>
      </c>
      <c r="C901" s="25">
        <v>1048</v>
      </c>
      <c r="D901" s="25">
        <v>12</v>
      </c>
      <c r="E901" s="37">
        <v>44439</v>
      </c>
      <c r="F901" t="s">
        <v>15151</v>
      </c>
      <c r="G901" s="55" t="s">
        <v>87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15185</v>
      </c>
      <c r="B902" s="25" t="s">
        <v>15279</v>
      </c>
      <c r="C902" s="25">
        <v>10</v>
      </c>
      <c r="D902" s="25">
        <v>30</v>
      </c>
      <c r="E902" s="37">
        <v>44469</v>
      </c>
      <c r="G902" s="25"/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15154</v>
      </c>
      <c r="B903" s="25" t="s">
        <v>15279</v>
      </c>
      <c r="C903" s="25">
        <v>1770</v>
      </c>
      <c r="D903" s="25">
        <v>12</v>
      </c>
      <c r="E903" s="37">
        <v>44440</v>
      </c>
      <c r="F903" t="s">
        <v>15151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15154</v>
      </c>
      <c r="B904" s="25" t="s">
        <v>15279</v>
      </c>
      <c r="C904" s="25">
        <v>20</v>
      </c>
      <c r="D904" s="25">
        <v>12</v>
      </c>
      <c r="E904" s="37">
        <v>44441</v>
      </c>
      <c r="F904" t="s">
        <v>15151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88</v>
      </c>
      <c r="B905" s="25" t="s">
        <v>15279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15154</v>
      </c>
      <c r="B906" s="25" t="s">
        <v>15279</v>
      </c>
      <c r="C906" s="25">
        <v>611.5</v>
      </c>
      <c r="D906" s="25">
        <v>12</v>
      </c>
      <c r="E906" s="37">
        <v>44445</v>
      </c>
      <c r="F906" t="s">
        <v>15151</v>
      </c>
      <c r="G906" s="55" t="s">
        <v>87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15154</v>
      </c>
      <c r="B907" s="25" t="s">
        <v>15279</v>
      </c>
      <c r="C907" s="25">
        <v>467</v>
      </c>
      <c r="D907" s="25">
        <v>12</v>
      </c>
      <c r="E907" s="37">
        <v>44446</v>
      </c>
      <c r="F907" t="s">
        <v>15151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15154</v>
      </c>
      <c r="B908" s="25" t="s">
        <v>15279</v>
      </c>
      <c r="C908" s="25">
        <v>296</v>
      </c>
      <c r="D908" s="25">
        <v>12</v>
      </c>
      <c r="E908" s="37">
        <v>44447</v>
      </c>
      <c r="F908" t="s">
        <v>15151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15154</v>
      </c>
      <c r="B909" s="25" t="s">
        <v>15279</v>
      </c>
      <c r="C909" s="25">
        <v>480</v>
      </c>
      <c r="D909" s="25">
        <v>12</v>
      </c>
      <c r="E909" s="37">
        <v>44447</v>
      </c>
      <c r="F909" t="s">
        <v>15151</v>
      </c>
      <c r="G909" s="55" t="s">
        <v>87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15279</v>
      </c>
      <c r="C910" s="25">
        <v>25</v>
      </c>
      <c r="D910" s="25">
        <v>12</v>
      </c>
      <c r="E910" s="37">
        <v>44447</v>
      </c>
      <c r="F910" t="s">
        <v>15147</v>
      </c>
      <c r="G910" s="55" t="s">
        <v>15147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15154</v>
      </c>
      <c r="B911" s="25" t="s">
        <v>15279</v>
      </c>
      <c r="C911" s="25">
        <v>915</v>
      </c>
      <c r="D911" s="25">
        <v>12</v>
      </c>
      <c r="E911" s="37">
        <v>44448</v>
      </c>
      <c r="F911" t="s">
        <v>15151</v>
      </c>
      <c r="G911" s="55" t="s">
        <v>87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15154</v>
      </c>
      <c r="B912" s="25" t="s">
        <v>15279</v>
      </c>
      <c r="C912" s="25">
        <v>522</v>
      </c>
      <c r="D912" s="25">
        <v>12</v>
      </c>
      <c r="E912" s="37">
        <v>44452</v>
      </c>
      <c r="F912" t="s">
        <v>15151</v>
      </c>
      <c r="G912" s="55" t="s">
        <v>87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63</v>
      </c>
      <c r="B913" s="25" t="s">
        <v>15279</v>
      </c>
      <c r="C913" s="25">
        <v>7</v>
      </c>
      <c r="D913" s="25">
        <v>12</v>
      </c>
      <c r="E913" s="37">
        <v>44452</v>
      </c>
      <c r="F913" t="s">
        <v>15147</v>
      </c>
      <c r="G913" s="55" t="s">
        <v>15147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63</v>
      </c>
      <c r="B914" s="25" t="s">
        <v>15279</v>
      </c>
      <c r="C914" s="25">
        <v>52</v>
      </c>
      <c r="D914" s="25">
        <v>12</v>
      </c>
      <c r="E914" s="37">
        <v>44452</v>
      </c>
      <c r="F914" t="s">
        <v>15147</v>
      </c>
      <c r="G914" s="55" t="s">
        <v>15147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74</v>
      </c>
      <c r="B915" s="25" t="s">
        <v>15279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74</v>
      </c>
      <c r="B916" s="25" t="s">
        <v>15279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74</v>
      </c>
      <c r="B917" s="25" t="s">
        <v>15279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15154</v>
      </c>
      <c r="B918" s="25" t="s">
        <v>15279</v>
      </c>
      <c r="C918" s="25">
        <v>470</v>
      </c>
      <c r="D918" s="25">
        <v>12</v>
      </c>
      <c r="E918" s="37">
        <v>44459</v>
      </c>
      <c r="F918" t="s">
        <v>15151</v>
      </c>
      <c r="G918" s="55" t="s">
        <v>87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15279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15279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15279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88</v>
      </c>
      <c r="B922" s="25" t="s">
        <v>15279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15154</v>
      </c>
      <c r="B923" s="25" t="s">
        <v>15279</v>
      </c>
      <c r="C923" s="25">
        <v>128</v>
      </c>
      <c r="D923" s="25">
        <v>12</v>
      </c>
      <c r="E923" s="37">
        <v>44469</v>
      </c>
      <c r="F923" t="s">
        <v>15151</v>
      </c>
      <c r="G923" s="25" t="s">
        <v>87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15279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15279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15279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15279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15237</v>
      </c>
      <c r="C928" s="25">
        <v>136</v>
      </c>
      <c r="D928" s="25">
        <v>63</v>
      </c>
      <c r="E928" s="37">
        <v>44480</v>
      </c>
      <c r="F928" t="s">
        <v>15238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G931" s="55"/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G932" s="55"/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G933" s="55"/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G934" s="55"/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G935" s="5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G936" s="55"/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G937" s="55"/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G938" s="5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G940" s="55"/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G944" s="55"/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G948" s="55"/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G949" s="55"/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G950" s="55"/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G951" s="55"/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G954" s="55"/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G955" s="55"/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G956" s="55"/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G958" s="55"/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G959" s="5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G960" s="55"/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15207</v>
      </c>
      <c r="B961" s="25" t="s">
        <v>75</v>
      </c>
      <c r="C961" s="25">
        <v>33</v>
      </c>
      <c r="D961" s="25">
        <v>30</v>
      </c>
      <c r="E961" s="37">
        <v>44456</v>
      </c>
      <c r="G961" s="55"/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G962" s="55"/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G963" s="55"/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15154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15151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15146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G966" s="55"/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15197</v>
      </c>
      <c r="B967" s="25" t="s">
        <v>75</v>
      </c>
      <c r="C967" s="25">
        <v>70</v>
      </c>
      <c r="D967" s="25">
        <v>30</v>
      </c>
      <c r="E967" s="37">
        <v>44459</v>
      </c>
      <c r="G967" s="55"/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G968" s="55"/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15197</v>
      </c>
      <c r="B969" s="25" t="s">
        <v>75</v>
      </c>
      <c r="C969" s="25">
        <v>175</v>
      </c>
      <c r="D969" s="25">
        <v>30</v>
      </c>
      <c r="E969" s="37">
        <v>44459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G970" s="55"/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15206</v>
      </c>
      <c r="B971" s="25" t="s">
        <v>75</v>
      </c>
      <c r="C971" s="25">
        <v>4.4000000000000004</v>
      </c>
      <c r="D971" s="25">
        <v>30</v>
      </c>
      <c r="E971" s="37">
        <v>44460</v>
      </c>
      <c r="G971" s="25"/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15197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G973" s="25"/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15185</v>
      </c>
      <c r="B974" s="25" t="s">
        <v>221</v>
      </c>
      <c r="C974" s="25">
        <v>3.5</v>
      </c>
      <c r="D974" s="25">
        <v>30</v>
      </c>
      <c r="E974" s="37">
        <v>44461</v>
      </c>
      <c r="G974" s="25"/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15203</v>
      </c>
      <c r="B975" s="25" t="s">
        <v>75</v>
      </c>
      <c r="C975" s="25">
        <v>18</v>
      </c>
      <c r="D975" s="25">
        <v>30</v>
      </c>
      <c r="E975" s="37">
        <v>44461</v>
      </c>
      <c r="G975" s="25"/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G983" s="25"/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G984" s="25"/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G985" s="25"/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G986" s="25"/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G988" s="25"/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G990" s="25" t="s">
        <v>36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G991" s="25"/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15184</v>
      </c>
      <c r="B993" s="25" t="s">
        <v>75</v>
      </c>
      <c r="C993" s="25">
        <v>12</v>
      </c>
      <c r="D993" s="25">
        <v>30</v>
      </c>
      <c r="E993" s="37">
        <v>44469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G994" s="25"/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G995" s="25"/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15147</v>
      </c>
      <c r="G996" s="25" t="s">
        <v>36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G997" s="25" t="s">
        <v>36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G999" s="25"/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G1000" s="25" t="s">
        <v>36</v>
      </c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G1001" s="25" t="s">
        <v>36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70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75</v>
      </c>
      <c r="C1003" s="25">
        <v>93</v>
      </c>
      <c r="D1003" s="25">
        <v>70</v>
      </c>
      <c r="E1003" s="37">
        <v>44473</v>
      </c>
      <c r="F1003" t="s">
        <v>90</v>
      </c>
      <c r="G1003" s="25" t="s">
        <v>36</v>
      </c>
      <c r="H1003" s="25" t="str">
        <f>IFERROR(VLOOKUP(Tabelle1[[#This Row],[Artikelnr. (wenn vorhanden)]],Artikel!A:C,3,FALSE),Tabelle1[[#This Row],[Artikelnr. (wenn vorhanden)]])</f>
        <v>Diverses</v>
      </c>
    </row>
    <row r="1004" spans="1:8" x14ac:dyDescent="0.25">
      <c r="A1004" s="25" t="s">
        <v>59</v>
      </c>
      <c r="B1004" s="25" t="s">
        <v>75</v>
      </c>
      <c r="C1004" s="25">
        <v>26</v>
      </c>
      <c r="D1004" s="25">
        <v>70</v>
      </c>
      <c r="E1004" s="37">
        <v>44473</v>
      </c>
      <c r="F1004" t="s">
        <v>116</v>
      </c>
      <c r="G1004" s="25" t="s">
        <v>116</v>
      </c>
      <c r="H1004" s="25" t="str">
        <f>IFERROR(VLOOKUP(Tabelle1[[#This Row],[Artikelnr. (wenn vorhanden)]],Artikel!A:C,3,FALSE),Tabelle1[[#This Row],[Artikelnr. (wenn vorhanden)]])</f>
        <v>Diverses</v>
      </c>
    </row>
    <row r="1005" spans="1:8" x14ac:dyDescent="0.25">
      <c r="A1005" s="25" t="s">
        <v>59</v>
      </c>
      <c r="B1005" s="25" t="s">
        <v>75</v>
      </c>
      <c r="C1005" s="25">
        <v>49.7</v>
      </c>
      <c r="D1005" s="25">
        <v>70</v>
      </c>
      <c r="E1005" s="37">
        <v>44473</v>
      </c>
      <c r="F1005" t="s">
        <v>90</v>
      </c>
      <c r="G1005" s="25" t="s">
        <v>36</v>
      </c>
      <c r="H1005" s="25" t="str">
        <f>IFERROR(VLOOKUP(Tabelle1[[#This Row],[Artikelnr. (wenn vorhanden)]],Artikel!A:C,3,FALSE),Tabelle1[[#This Row],[Artikelnr. (wenn vorhanden)]])</f>
        <v>Diverses</v>
      </c>
    </row>
    <row r="1006" spans="1:8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G1008" s="25" t="s">
        <v>36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140</v>
      </c>
      <c r="B1012" s="25" t="s">
        <v>75</v>
      </c>
      <c r="C1012" s="25">
        <v>9.8000000000000007</v>
      </c>
      <c r="D1012" s="25">
        <v>70</v>
      </c>
      <c r="E1012" s="37">
        <v>44474</v>
      </c>
      <c r="F1012" t="s">
        <v>68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59</v>
      </c>
      <c r="B1013" s="25" t="s">
        <v>75</v>
      </c>
      <c r="C1013" s="25">
        <v>15</v>
      </c>
      <c r="D1013" s="25">
        <v>70</v>
      </c>
      <c r="E1013" s="37">
        <v>44474</v>
      </c>
      <c r="F1013" t="s">
        <v>58</v>
      </c>
      <c r="G1013" s="25" t="s">
        <v>36</v>
      </c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75</v>
      </c>
      <c r="C1016" s="25">
        <v>80</v>
      </c>
      <c r="D1016" s="25">
        <v>70</v>
      </c>
      <c r="E1016" s="37">
        <v>44474</v>
      </c>
      <c r="F1016" t="s">
        <v>58</v>
      </c>
      <c r="G1016" s="25" t="s">
        <v>36</v>
      </c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59</v>
      </c>
      <c r="B1017" s="25" t="s">
        <v>75</v>
      </c>
      <c r="C1017" s="25">
        <v>6.8</v>
      </c>
      <c r="D1017" s="25">
        <v>70</v>
      </c>
      <c r="E1017" s="37">
        <v>44474</v>
      </c>
      <c r="F1017" t="s">
        <v>58</v>
      </c>
      <c r="G1017" s="25" t="s">
        <v>36</v>
      </c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70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G1024" s="25" t="s">
        <v>36</v>
      </c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G1025" s="25"/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59</v>
      </c>
      <c r="B1027" s="25" t="s">
        <v>75</v>
      </c>
      <c r="C1027" s="25">
        <v>29.2</v>
      </c>
      <c r="D1027" s="25">
        <v>70</v>
      </c>
      <c r="E1027" s="37">
        <v>44475</v>
      </c>
      <c r="F1027" t="s">
        <v>90</v>
      </c>
      <c r="G1027" s="25" t="s">
        <v>36</v>
      </c>
      <c r="H1027" s="25" t="str">
        <f>IFERROR(VLOOKUP(Tabelle1[[#This Row],[Artikelnr. (wenn vorhanden)]],Artikel!A:C,3,FALSE),Tabelle1[[#This Row],[Artikelnr. (wenn vorhanden)]])</f>
        <v>Diverses</v>
      </c>
    </row>
    <row r="1028" spans="1:8" x14ac:dyDescent="0.25">
      <c r="A1028" s="25" t="s">
        <v>140</v>
      </c>
      <c r="B1028" s="25" t="s">
        <v>75</v>
      </c>
      <c r="C1028" s="25">
        <v>11</v>
      </c>
      <c r="D1028" s="25">
        <v>70</v>
      </c>
      <c r="E1028" s="37">
        <v>44475</v>
      </c>
      <c r="F1028" t="s">
        <v>68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59</v>
      </c>
      <c r="B1029" s="25" t="s">
        <v>75</v>
      </c>
      <c r="C1029" s="25">
        <v>7</v>
      </c>
      <c r="D1029" s="25">
        <v>70</v>
      </c>
      <c r="E1029" s="37">
        <v>44475</v>
      </c>
      <c r="F1029" t="s">
        <v>90</v>
      </c>
      <c r="G1029" s="25" t="s">
        <v>36</v>
      </c>
      <c r="H1029" s="25" t="str">
        <f>IFERROR(VLOOKUP(Tabelle1[[#This Row],[Artikelnr. (wenn vorhanden)]],Artikel!A:C,3,FALSE),Tabelle1[[#This Row],[Artikelnr. (wenn vorhanden)]])</f>
        <v>Diverses</v>
      </c>
    </row>
    <row r="1030" spans="1:8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59</v>
      </c>
      <c r="B1034" s="25" t="s">
        <v>75</v>
      </c>
      <c r="C1034" s="25">
        <v>150</v>
      </c>
      <c r="D1034" s="25">
        <v>70</v>
      </c>
      <c r="E1034" s="37">
        <v>44476</v>
      </c>
      <c r="F1034" t="s">
        <v>58</v>
      </c>
      <c r="G1034" s="25" t="s">
        <v>36</v>
      </c>
      <c r="H1034" s="25" t="str">
        <f>IFERROR(VLOOKUP(Tabelle1[[#This Row],[Artikelnr. (wenn vorhanden)]],Artikel!A:C,3,FALSE),Tabelle1[[#This Row],[Artikelnr. (wenn vorhanden)]])</f>
        <v>Diverses</v>
      </c>
    </row>
    <row r="1035" spans="1:8" x14ac:dyDescent="0.25">
      <c r="A1035" s="25" t="s">
        <v>59</v>
      </c>
      <c r="B1035" s="25" t="s">
        <v>75</v>
      </c>
      <c r="C1035" s="25">
        <v>3</v>
      </c>
      <c r="D1035" s="25">
        <v>22</v>
      </c>
      <c r="E1035" s="37">
        <v>44477</v>
      </c>
      <c r="F1035" t="s">
        <v>57</v>
      </c>
      <c r="G1035" s="25" t="s">
        <v>36</v>
      </c>
      <c r="H1035" s="25" t="str">
        <f>IFERROR(VLOOKUP(Tabelle1[[#This Row],[Artikelnr. (wenn vorhanden)]],Artikel!A:C,3,FALSE),Tabelle1[[#This Row],[Artikelnr. (wenn vorhanden)]])</f>
        <v>Diverses</v>
      </c>
    </row>
    <row r="1036" spans="1:8" x14ac:dyDescent="0.25">
      <c r="A1036" s="25" t="s">
        <v>59</v>
      </c>
      <c r="B1036" s="25" t="s">
        <v>75</v>
      </c>
      <c r="C1036" s="25">
        <v>53.6</v>
      </c>
      <c r="D1036" s="25">
        <v>22</v>
      </c>
      <c r="E1036" s="37">
        <v>44477</v>
      </c>
      <c r="F1036" t="s">
        <v>90</v>
      </c>
      <c r="G1036" s="25" t="s">
        <v>36</v>
      </c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s="25" t="s">
        <v>75</v>
      </c>
      <c r="C1038" s="25">
        <v>56</v>
      </c>
      <c r="D1038" s="25">
        <v>22</v>
      </c>
      <c r="E1038" s="37">
        <v>44477</v>
      </c>
      <c r="F1038" t="s">
        <v>15129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Diverses</v>
      </c>
    </row>
    <row r="1039" spans="1:8" x14ac:dyDescent="0.25">
      <c r="A1039" s="25" t="s">
        <v>59</v>
      </c>
      <c r="B1039" s="25" t="s">
        <v>75</v>
      </c>
      <c r="C1039" s="25">
        <v>6.5</v>
      </c>
      <c r="D1039" s="25">
        <v>22</v>
      </c>
      <c r="E1039" s="37">
        <v>44477</v>
      </c>
      <c r="F1039" t="s">
        <v>68</v>
      </c>
      <c r="G1039" s="25" t="s">
        <v>36</v>
      </c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59</v>
      </c>
      <c r="B1040" s="25" t="s">
        <v>75</v>
      </c>
      <c r="C1040" s="25">
        <v>62.6</v>
      </c>
      <c r="D1040" s="25">
        <v>22</v>
      </c>
      <c r="E1040" s="37">
        <v>44477</v>
      </c>
      <c r="F1040" t="s">
        <v>90</v>
      </c>
      <c r="G1040" s="25" t="s">
        <v>36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140</v>
      </c>
      <c r="B1041" s="25" t="s">
        <v>15236</v>
      </c>
      <c r="C1041" s="25">
        <v>73</v>
      </c>
      <c r="D1041" s="25">
        <v>74</v>
      </c>
      <c r="E1041" s="37">
        <v>44477</v>
      </c>
      <c r="G1041" s="25"/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15236</v>
      </c>
      <c r="C1042" s="25">
        <v>86</v>
      </c>
      <c r="D1042" s="25">
        <v>71</v>
      </c>
      <c r="E1042" s="37">
        <v>44477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15236</v>
      </c>
      <c r="C1043" s="25">
        <v>127</v>
      </c>
      <c r="D1043" s="25">
        <v>70</v>
      </c>
      <c r="E1043" s="37">
        <v>44477</v>
      </c>
      <c r="G1043" s="25"/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G1044" s="25"/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G1046" s="25"/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15239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59</v>
      </c>
      <c r="B1054" s="25" t="s">
        <v>75</v>
      </c>
      <c r="C1054" s="25">
        <v>80</v>
      </c>
      <c r="D1054" s="25">
        <v>73</v>
      </c>
      <c r="E1054" s="37">
        <v>44480</v>
      </c>
      <c r="G1054" s="25"/>
      <c r="H1054" s="25" t="str">
        <f>IFERROR(VLOOKUP(Tabelle1[[#This Row],[Artikelnr. (wenn vorhanden)]],Artikel!A:C,3,FALSE),Tabelle1[[#This Row],[Artikelnr. (wenn vorhanden)]])</f>
        <v>Diverses</v>
      </c>
    </row>
    <row r="1055" spans="1:8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G1055" s="25" t="s">
        <v>15246</v>
      </c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15243</v>
      </c>
      <c r="B1056" s="25" t="s">
        <v>75</v>
      </c>
      <c r="C1056" s="25">
        <v>18</v>
      </c>
      <c r="D1056" s="25">
        <v>71</v>
      </c>
      <c r="E1056" s="37">
        <v>44480</v>
      </c>
      <c r="G1056" s="25"/>
      <c r="H1056" s="25" t="str">
        <f>IFERROR(VLOOKUP(Tabelle1[[#This Row],[Artikelnr. (wenn vorhanden)]],Artikel!A:C,3,FALSE),Tabelle1[[#This Row],[Artikelnr. (wenn vorhanden)]])</f>
        <v>Diverses</v>
      </c>
    </row>
    <row r="1057" spans="1:8" x14ac:dyDescent="0.25">
      <c r="A1057" s="25" t="s">
        <v>59</v>
      </c>
      <c r="B1057" s="25" t="s">
        <v>75</v>
      </c>
      <c r="C1057" s="25">
        <v>1.5</v>
      </c>
      <c r="D1057" s="25">
        <v>74</v>
      </c>
      <c r="E1057" s="37">
        <v>44480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Diverses</v>
      </c>
    </row>
    <row r="1058" spans="1:8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15222</v>
      </c>
      <c r="B1059" s="25" t="s">
        <v>75</v>
      </c>
      <c r="C1059" s="25">
        <v>20</v>
      </c>
      <c r="D1059" s="25">
        <v>30</v>
      </c>
      <c r="E1059" s="37">
        <v>44481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15245</v>
      </c>
      <c r="B1060" s="25" t="s">
        <v>75</v>
      </c>
      <c r="C1060" s="25">
        <v>26</v>
      </c>
      <c r="D1060" s="25">
        <v>30</v>
      </c>
      <c r="E1060" s="37">
        <v>44481</v>
      </c>
      <c r="G1060" s="25" t="s">
        <v>15148</v>
      </c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15243</v>
      </c>
      <c r="B1066" s="25" t="s">
        <v>75</v>
      </c>
      <c r="C1066" s="25">
        <v>1.5</v>
      </c>
      <c r="D1066" s="25">
        <v>74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G1072" s="25" t="s">
        <v>36</v>
      </c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G1073" s="55" t="s">
        <v>36</v>
      </c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G1074" s="5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G1075" s="5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G1076" s="5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G1077" s="5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88</v>
      </c>
      <c r="B1082" s="25" t="s">
        <v>15382</v>
      </c>
      <c r="C1082" s="25">
        <v>900</v>
      </c>
      <c r="D1082" s="25">
        <v>10</v>
      </c>
      <c r="E1082" s="37">
        <v>44434</v>
      </c>
      <c r="G1082" s="55"/>
      <c r="H1082" s="25" t="str">
        <f>IFERROR(VLOOKUP(Tabelle1[[#This Row],[Artikelnr. (wenn vorhanden)]],Artikel!A:C,3,FALSE),Tabelle1[[#This Row],[Artikelnr. (wenn vorhanden)]])</f>
        <v xml:space="preserve">Diverses </v>
      </c>
    </row>
    <row r="1083" spans="1:8" x14ac:dyDescent="0.25">
      <c r="A1083" s="25" t="s">
        <v>9</v>
      </c>
      <c r="B1083" s="25" t="s">
        <v>15382</v>
      </c>
      <c r="C1083" s="25">
        <v>110</v>
      </c>
      <c r="D1083" s="25">
        <v>10</v>
      </c>
      <c r="E1083" s="37">
        <v>44466</v>
      </c>
      <c r="G1083" s="55"/>
      <c r="H1083" s="25" t="str">
        <f>IFERROR(VLOOKUP(Tabelle1[[#This Row],[Artikelnr. (wenn vorhanden)]],Artikel!A:C,3,FALSE),Tabelle1[[#This Row],[Artikelnr. (wenn vorhanden)]])</f>
        <v xml:space="preserve">Diverses </v>
      </c>
    </row>
    <row r="1084" spans="1:8" x14ac:dyDescent="0.25">
      <c r="A1084" s="25" t="s">
        <v>37</v>
      </c>
      <c r="B1084" s="25" t="s">
        <v>15382</v>
      </c>
      <c r="C1084" s="25">
        <v>90</v>
      </c>
      <c r="D1084" s="25">
        <v>10</v>
      </c>
      <c r="E1084" s="37">
        <v>44466</v>
      </c>
      <c r="G1084" s="25"/>
      <c r="H1084" s="25" t="str">
        <f>IFERROR(VLOOKUP(Tabelle1[[#This Row],[Artikelnr. (wenn vorhanden)]],Artikel!A:C,3,FALSE),Tabelle1[[#This Row],[Artikelnr. (wenn vorhanden)]])</f>
        <v xml:space="preserve">Diverses </v>
      </c>
    </row>
    <row r="1085" spans="1:8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G1088" s="55"/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G1089" s="55"/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G1090" s="55"/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G1091" s="55"/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G1092" s="55"/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G1093" s="55"/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G1094" s="55"/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G1095" s="55"/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G1096" s="55"/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G1097" s="55"/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G1098" s="55"/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G1099" s="55"/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G1101" s="55"/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G1102" s="55"/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G1103" s="55"/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G1104" s="55"/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G1105" s="55"/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G1106" s="55"/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G1107" s="55"/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G1108" s="55"/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G1109" s="55"/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G1110" s="55"/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G1111" s="55"/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G1112" s="55"/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G1113" s="55"/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G1114" s="55"/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G1115" s="55"/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G1116" s="55"/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G1117" s="55"/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G1118" s="55"/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G1119" s="55"/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G1120" s="55"/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G1121" s="55"/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G1122" s="55"/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G1123" s="55"/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G1124" s="55"/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G1125" s="55"/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G1126" s="55"/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G1127" s="55"/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G1128" s="55"/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G1129" s="55"/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G1130" s="55"/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G1131" s="25"/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G1132" s="25"/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G1133" s="25"/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G1134" s="25"/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G1135" s="25"/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G1136" s="25"/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G1137" s="25"/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G1138" s="25"/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G1139" s="25"/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G1140" s="25"/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G1141" s="25"/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G1142" s="25"/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G1143" s="55"/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G1144" s="55"/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G1145" s="55"/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G1146" s="55"/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G1147" s="55"/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G1148" s="55"/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G1149" s="55"/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G1150" s="55"/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G1151" s="55"/>
      <c r="H1151" s="25" t="str">
        <f>IFERROR(VLOOKUP(Tabelle1[[#This Row],[Artikelnr. (wenn vorhanden)]],Artikel!A:C,3,FALSE),Tabelle1[[#This Row],[Artikelnr. (wenn vorhanden)]])</f>
        <v>Diverses aus Abfüllung</v>
      </c>
    </row>
    <row r="1152" spans="1:8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G1152" s="55"/>
      <c r="H1152" s="25" t="str">
        <f>IFERROR(VLOOKUP(Tabelle1[[#This Row],[Artikelnr. (wenn vorhanden)]],Artikel!A:C,3,FALSE),Tabelle1[[#This Row],[Artikelnr. (wenn vorhanden)]])</f>
        <v>Diverses aus Abfüllung</v>
      </c>
    </row>
    <row r="1153" spans="1:8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IFERROR(VLOOKUP(Tabelle1[[#This Row],[Artikelnr. (wenn vorhanden)]],Artikel!A:C,3,FALSE),Tabelle1[[#This Row],[Artikelnr. (wenn vorhanden)]])</f>
        <v>Diverses aus Abfüllung</v>
      </c>
    </row>
    <row r="1154" spans="1:8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G1154" s="25"/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ht="30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15224</v>
      </c>
      <c r="H1156" s="25" t="str">
        <f>IFERROR(VLOOKUP(Tabelle1[[#This Row],[Artikelnr. (wenn vorhanden)]],Artikel!A:C,3,FALSE),Tabelle1[[#This Row],[Artikelnr. (wenn vorhanden)]])</f>
        <v>Diverses aus Schmelze</v>
      </c>
    </row>
    <row r="1157" spans="1:8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G1157" s="55"/>
      <c r="H1157" s="25" t="str">
        <f>IFERROR(VLOOKUP(Tabelle1[[#This Row],[Artikelnr. (wenn vorhanden)]],Artikel!A:C,3,FALSE),Tabelle1[[#This Row],[Artikelnr. (wenn vorhanden)]])</f>
        <v>Diverses aus Schmelze</v>
      </c>
    </row>
    <row r="1158" spans="1:8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G1158" s="55"/>
      <c r="H1158" s="25" t="str">
        <f>IFERROR(VLOOKUP(Tabelle1[[#This Row],[Artikelnr. (wenn vorhanden)]],Artikel!A:C,3,FALSE),Tabelle1[[#This Row],[Artikelnr. (wenn vorhanden)]])</f>
        <v>Diverses aus Schmelze</v>
      </c>
    </row>
    <row r="1159" spans="1:8" x14ac:dyDescent="0.25">
      <c r="A1159" s="25" t="s">
        <v>149</v>
      </c>
      <c r="B1159" s="25" t="s">
        <v>317</v>
      </c>
      <c r="C1159" s="25">
        <v>84</v>
      </c>
      <c r="D1159" s="25">
        <v>70</v>
      </c>
      <c r="E1159" s="37">
        <v>44462</v>
      </c>
      <c r="F1159" t="s">
        <v>149</v>
      </c>
      <c r="G1159" s="25" t="s">
        <v>149</v>
      </c>
      <c r="H1159" s="25" t="str">
        <f>IFERROR(VLOOKUP(Tabelle1[[#This Row],[Artikelnr. (wenn vorhanden)]],Artikel!A:C,3,FALSE),Tabelle1[[#This Row],[Artikelnr. (wenn vorhanden)]])</f>
        <v>Diverses Muster</v>
      </c>
    </row>
    <row r="1160" spans="1:8" x14ac:dyDescent="0.25">
      <c r="A1160" s="25" t="s">
        <v>149</v>
      </c>
      <c r="B1160" s="25" t="s">
        <v>317</v>
      </c>
      <c r="C1160" s="25">
        <v>75</v>
      </c>
      <c r="D1160" s="25">
        <v>70</v>
      </c>
      <c r="E1160" s="37">
        <v>44463</v>
      </c>
      <c r="F1160" t="s">
        <v>149</v>
      </c>
      <c r="G1160" s="25" t="s">
        <v>149</v>
      </c>
      <c r="H1160" s="25" t="str">
        <f>IFERROR(VLOOKUP(Tabelle1[[#This Row],[Artikelnr. (wenn vorhanden)]],Artikel!A:C,3,FALSE),Tabelle1[[#This Row],[Artikelnr. (wenn vorhanden)]])</f>
        <v>Diverses Muster</v>
      </c>
    </row>
    <row r="1161" spans="1:8" x14ac:dyDescent="0.25">
      <c r="A1161" s="25" t="s">
        <v>140</v>
      </c>
      <c r="B1161" s="25" t="s">
        <v>199</v>
      </c>
      <c r="C1161" s="25">
        <v>15</v>
      </c>
      <c r="D1161" s="25">
        <v>70</v>
      </c>
      <c r="E1161" s="37">
        <v>44427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199</v>
      </c>
      <c r="C1162" s="25">
        <v>10</v>
      </c>
      <c r="D1162" s="25">
        <v>70</v>
      </c>
      <c r="E1162" s="37">
        <v>44428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199</v>
      </c>
      <c r="C1163" s="25">
        <v>18</v>
      </c>
      <c r="D1163" s="25">
        <v>70</v>
      </c>
      <c r="E1163" s="37">
        <v>44431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199</v>
      </c>
      <c r="C1164" s="25">
        <v>10</v>
      </c>
      <c r="D1164" s="25">
        <v>70</v>
      </c>
      <c r="E1164" s="37">
        <v>44433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199</v>
      </c>
      <c r="C1165" s="25">
        <v>15</v>
      </c>
      <c r="D1165" s="25">
        <v>70</v>
      </c>
      <c r="E1165" s="37">
        <v>44433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199</v>
      </c>
      <c r="C1166" s="25">
        <v>10</v>
      </c>
      <c r="D1166" s="25">
        <v>70</v>
      </c>
      <c r="E1166" s="37">
        <v>44434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199</v>
      </c>
      <c r="C1167" s="25">
        <v>8</v>
      </c>
      <c r="D1167" s="25">
        <v>70</v>
      </c>
      <c r="E1167" s="37">
        <v>44438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199</v>
      </c>
      <c r="C1168" s="25">
        <v>10</v>
      </c>
      <c r="D1168" s="25">
        <v>70</v>
      </c>
      <c r="E1168" s="37">
        <v>44440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199</v>
      </c>
      <c r="C1169" s="25">
        <v>7.2</v>
      </c>
      <c r="D1169" s="25">
        <v>70</v>
      </c>
      <c r="E1169" s="37">
        <v>44442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199</v>
      </c>
      <c r="C1170" s="25">
        <v>9</v>
      </c>
      <c r="D1170" s="25">
        <v>70</v>
      </c>
      <c r="E1170" s="37">
        <v>44442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199</v>
      </c>
      <c r="C1171" s="25">
        <v>13.5</v>
      </c>
      <c r="D1171" s="25">
        <v>70</v>
      </c>
      <c r="E1171" s="37">
        <v>44442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199</v>
      </c>
      <c r="C1172" s="25">
        <v>2</v>
      </c>
      <c r="D1172" s="25">
        <v>70</v>
      </c>
      <c r="E1172" s="37">
        <v>44448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199</v>
      </c>
      <c r="C1173" s="25">
        <v>2</v>
      </c>
      <c r="D1173" s="25">
        <v>70</v>
      </c>
      <c r="E1173" s="37">
        <v>44448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199</v>
      </c>
      <c r="C1174" s="25">
        <v>4.5</v>
      </c>
      <c r="D1174" s="25">
        <v>70</v>
      </c>
      <c r="E1174" s="37">
        <v>44448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199</v>
      </c>
      <c r="C1175" s="25">
        <v>5.8</v>
      </c>
      <c r="D1175" s="25">
        <v>70</v>
      </c>
      <c r="E1175" s="37">
        <v>44449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199</v>
      </c>
      <c r="C1176" s="25">
        <v>5.3</v>
      </c>
      <c r="D1176" s="25">
        <v>70</v>
      </c>
      <c r="E1176" s="37">
        <v>44452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199</v>
      </c>
      <c r="C1177" s="25">
        <v>11.5</v>
      </c>
      <c r="D1177" s="25">
        <v>70</v>
      </c>
      <c r="E1177" s="37">
        <v>44454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199</v>
      </c>
      <c r="C1178" s="25">
        <v>14</v>
      </c>
      <c r="D1178" s="25">
        <v>70</v>
      </c>
      <c r="E1178" s="37">
        <v>44454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199</v>
      </c>
      <c r="C1179" s="25">
        <v>5.3</v>
      </c>
      <c r="D1179" s="25">
        <v>70</v>
      </c>
      <c r="E1179" s="37">
        <v>44456</v>
      </c>
      <c r="F1179" t="s">
        <v>68</v>
      </c>
      <c r="G1179" s="5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199</v>
      </c>
      <c r="C1180" s="25">
        <v>16.2</v>
      </c>
      <c r="D1180" s="25">
        <v>70</v>
      </c>
      <c r="E1180" s="37">
        <v>44456</v>
      </c>
      <c r="F1180" t="s">
        <v>68</v>
      </c>
      <c r="G1180" s="5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199</v>
      </c>
      <c r="C1181" s="25">
        <v>12.5</v>
      </c>
      <c r="D1181" s="25">
        <v>70</v>
      </c>
      <c r="E1181" s="37">
        <v>44459</v>
      </c>
      <c r="F1181" t="s">
        <v>68</v>
      </c>
      <c r="G1181" s="5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199</v>
      </c>
      <c r="C1182" s="25">
        <v>7</v>
      </c>
      <c r="D1182" s="25">
        <v>70</v>
      </c>
      <c r="E1182" s="37">
        <v>44461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199</v>
      </c>
      <c r="C1183" s="25">
        <v>9</v>
      </c>
      <c r="D1183" s="25">
        <v>70</v>
      </c>
      <c r="E1183" s="37">
        <v>44462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199</v>
      </c>
      <c r="C1184" s="25">
        <v>7.5</v>
      </c>
      <c r="D1184" s="25">
        <v>70</v>
      </c>
      <c r="E1184" s="37">
        <v>44463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199</v>
      </c>
      <c r="C1185" s="25">
        <v>9</v>
      </c>
      <c r="D1185" s="25">
        <v>70</v>
      </c>
      <c r="E1185" s="37">
        <v>44467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140</v>
      </c>
      <c r="B1186" s="25" t="s">
        <v>199</v>
      </c>
      <c r="C1186" s="25">
        <v>9.4</v>
      </c>
      <c r="D1186" s="25">
        <v>70</v>
      </c>
      <c r="E1186" s="37">
        <v>44467</v>
      </c>
      <c r="F1186" t="s">
        <v>68</v>
      </c>
      <c r="G1186" s="25" t="s">
        <v>68</v>
      </c>
      <c r="H1186" s="25" t="str">
        <f>IFERROR(VLOOKUP(Tabelle1[[#This Row],[Artikelnr. (wenn vorhanden)]],Artikel!A:C,3,FALSE),Tabelle1[[#This Row],[Artikelnr. (wenn vorhanden)]])</f>
        <v>Diverses QM</v>
      </c>
    </row>
    <row r="1187" spans="1:8" x14ac:dyDescent="0.25">
      <c r="A1187" s="25" t="s">
        <v>140</v>
      </c>
      <c r="B1187" s="25" t="s">
        <v>199</v>
      </c>
      <c r="C1187" s="25">
        <v>11</v>
      </c>
      <c r="D1187" s="25">
        <v>70</v>
      </c>
      <c r="E1187" s="37">
        <v>44467</v>
      </c>
      <c r="F1187" t="s">
        <v>68</v>
      </c>
      <c r="G1187" s="25" t="s">
        <v>68</v>
      </c>
      <c r="H1187" s="25" t="str">
        <f>IFERROR(VLOOKUP(Tabelle1[[#This Row],[Artikelnr. (wenn vorhanden)]],Artikel!A:C,3,FALSE),Tabelle1[[#This Row],[Artikelnr. (wenn vorhanden)]])</f>
        <v>Diverses QM</v>
      </c>
    </row>
    <row r="1188" spans="1:8" x14ac:dyDescent="0.25">
      <c r="A1188" s="25" t="s">
        <v>140</v>
      </c>
      <c r="B1188" s="25" t="s">
        <v>199</v>
      </c>
      <c r="C1188" s="25">
        <v>5</v>
      </c>
      <c r="D1188" s="25">
        <v>70</v>
      </c>
      <c r="E1188" s="37">
        <v>44469</v>
      </c>
      <c r="F1188" t="s">
        <v>68</v>
      </c>
      <c r="G1188" s="25" t="s">
        <v>68</v>
      </c>
      <c r="H1188" s="25" t="str">
        <f>IFERROR(VLOOKUP(Tabelle1[[#This Row],[Artikelnr. (wenn vorhanden)]],Artikel!A:C,3,FALSE),Tabelle1[[#This Row],[Artikelnr. (wenn vorhanden)]])</f>
        <v>Diverses QM</v>
      </c>
    </row>
    <row r="1189" spans="1:8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15146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15267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15122</v>
      </c>
      <c r="B1191" s="25" t="s">
        <v>15123</v>
      </c>
      <c r="C1191" s="25">
        <v>20.2</v>
      </c>
      <c r="D1191" s="25">
        <v>30</v>
      </c>
      <c r="E1191" s="37">
        <v>44477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15225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274</v>
      </c>
      <c r="B1193" s="25" t="s">
        <v>15229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274</v>
      </c>
      <c r="B1194" s="25" t="s">
        <v>15231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274</v>
      </c>
      <c r="B1195" s="25" t="s">
        <v>15226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274</v>
      </c>
      <c r="B1196" s="25" t="s">
        <v>15226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274</v>
      </c>
      <c r="B1197" s="25" t="s">
        <v>15272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274</v>
      </c>
      <c r="B1198" s="25" t="s">
        <v>15230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274</v>
      </c>
      <c r="B1199" s="25" t="s">
        <v>15230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274</v>
      </c>
      <c r="B1200" s="25" t="s">
        <v>15230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274</v>
      </c>
      <c r="B1201" s="25" t="s">
        <v>15271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274</v>
      </c>
      <c r="B1202" s="25" t="s">
        <v>15271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274</v>
      </c>
      <c r="B1203" s="25" t="s">
        <v>15232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274</v>
      </c>
      <c r="B1204" s="25" t="s">
        <v>15233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274</v>
      </c>
      <c r="B1205" s="25" t="s">
        <v>15228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274</v>
      </c>
      <c r="B1206" s="25" t="s">
        <v>15227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274</v>
      </c>
      <c r="B1207" s="25" t="s">
        <v>15227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G1208" s="55" t="s">
        <v>15381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G1209" s="55" t="s">
        <v>15381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G1210" s="55" t="s">
        <v>15381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G1211" s="55" t="s">
        <v>15381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G1212" s="55" t="s">
        <v>15381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G1213" s="55" t="s">
        <v>15381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G1214" s="55" t="s">
        <v>15381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G1215" s="55" t="s">
        <v>15381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G1216" s="55" t="s">
        <v>15381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15153</v>
      </c>
      <c r="G1217" s="55" t="s">
        <v>242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51</v>
      </c>
      <c r="D1218" s="25">
        <v>70</v>
      </c>
      <c r="E1218" s="37">
        <v>44427</v>
      </c>
      <c r="F1218" t="s">
        <v>58</v>
      </c>
      <c r="G1218" s="55" t="s">
        <v>58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129.4</v>
      </c>
      <c r="D1219" s="25">
        <v>70</v>
      </c>
      <c r="E1219" s="37">
        <v>44428</v>
      </c>
      <c r="F1219" t="s">
        <v>90</v>
      </c>
      <c r="G1219" s="55" t="s">
        <v>90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150</v>
      </c>
      <c r="D1220" s="25">
        <v>70</v>
      </c>
      <c r="E1220" s="37">
        <v>44428</v>
      </c>
      <c r="F1220" t="s">
        <v>90</v>
      </c>
      <c r="G1220" s="55" t="s">
        <v>90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86.6</v>
      </c>
      <c r="D1221" s="25">
        <v>70</v>
      </c>
      <c r="E1221" s="37">
        <v>44428</v>
      </c>
      <c r="F1221" t="s">
        <v>90</v>
      </c>
      <c r="G1221" s="55" t="s">
        <v>90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4.5999999999999996</v>
      </c>
      <c r="D1222" s="25">
        <v>70</v>
      </c>
      <c r="E1222" s="37">
        <v>44429</v>
      </c>
      <c r="F1222" t="s">
        <v>90</v>
      </c>
      <c r="G1222" s="55" t="s">
        <v>90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175</v>
      </c>
      <c r="D1223" s="25">
        <v>70</v>
      </c>
      <c r="E1223" s="37">
        <v>44431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10</v>
      </c>
      <c r="D1224" s="25">
        <v>70</v>
      </c>
      <c r="E1224" s="37">
        <v>44431</v>
      </c>
      <c r="F1224" t="s">
        <v>90</v>
      </c>
      <c r="G1224" s="55" t="s">
        <v>90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75</v>
      </c>
      <c r="D1225" s="25">
        <v>70</v>
      </c>
      <c r="E1225" s="37">
        <v>44432</v>
      </c>
      <c r="F1225" t="s">
        <v>116</v>
      </c>
      <c r="G1225" s="55" t="s">
        <v>116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s="25" t="s">
        <v>57</v>
      </c>
      <c r="C1226" s="25">
        <v>54</v>
      </c>
      <c r="D1226" s="25">
        <v>70</v>
      </c>
      <c r="E1226" s="37">
        <v>44432</v>
      </c>
      <c r="F1226" t="s">
        <v>90</v>
      </c>
      <c r="G1226" s="55" t="s">
        <v>90</v>
      </c>
      <c r="H1226" s="25" t="str">
        <f>IFERROR(VLOOKUP(Tabelle1[[#This Row],[Artikelnr. (wenn vorhanden)]],Artikel!A:C,3,FALSE),Tabelle1[[#This Row],[Artikelnr. (wenn vorhanden)]])</f>
        <v>Laborproben</v>
      </c>
    </row>
    <row r="1227" spans="1:8" x14ac:dyDescent="0.25">
      <c r="A1227" s="25" t="s">
        <v>59</v>
      </c>
      <c r="B1227" s="25" t="s">
        <v>57</v>
      </c>
      <c r="C1227" s="25">
        <v>75</v>
      </c>
      <c r="D1227" s="25">
        <v>70</v>
      </c>
      <c r="E1227" s="37">
        <v>44433</v>
      </c>
      <c r="F1227" t="s">
        <v>58</v>
      </c>
      <c r="G1227" s="55" t="s">
        <v>58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40.4</v>
      </c>
      <c r="D1228" s="25">
        <v>70</v>
      </c>
      <c r="E1228" s="37">
        <v>44433</v>
      </c>
      <c r="F1228" t="s">
        <v>90</v>
      </c>
      <c r="G1228" s="55" t="s">
        <v>90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51</v>
      </c>
      <c r="D1229" s="25">
        <v>70</v>
      </c>
      <c r="E1229" s="37">
        <v>44434</v>
      </c>
      <c r="F1229" t="s">
        <v>58</v>
      </c>
      <c r="G1229" s="55" t="s">
        <v>58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28.8</v>
      </c>
      <c r="D1230" s="25">
        <v>70</v>
      </c>
      <c r="E1230" s="37">
        <v>44434</v>
      </c>
      <c r="F1230" t="s">
        <v>90</v>
      </c>
      <c r="G1230" s="55" t="s">
        <v>90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10.4</v>
      </c>
      <c r="D1231" s="25">
        <v>70</v>
      </c>
      <c r="E1231" s="37">
        <v>44435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70</v>
      </c>
      <c r="D1232" s="25">
        <v>70</v>
      </c>
      <c r="E1232" s="37">
        <v>44435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s="25" t="s">
        <v>57</v>
      </c>
      <c r="C1233" s="25">
        <v>8.9</v>
      </c>
      <c r="D1233" s="25">
        <v>70</v>
      </c>
      <c r="E1233" s="37">
        <v>44438</v>
      </c>
      <c r="F1233" t="s">
        <v>58</v>
      </c>
      <c r="G1233" s="55" t="s">
        <v>58</v>
      </c>
      <c r="H1233" s="25" t="str">
        <f>IFERROR(VLOOKUP(Tabelle1[[#This Row],[Artikelnr. (wenn vorhanden)]],Artikel!A:C,3,FALSE),Tabelle1[[#This Row],[Artikelnr. (wenn vorhanden)]])</f>
        <v>Laborproben</v>
      </c>
    </row>
    <row r="1234" spans="1:8" x14ac:dyDescent="0.25">
      <c r="A1234" s="25" t="s">
        <v>59</v>
      </c>
      <c r="B1234" s="25" t="s">
        <v>57</v>
      </c>
      <c r="C1234" s="25">
        <v>8.9</v>
      </c>
      <c r="D1234" s="25">
        <v>70</v>
      </c>
      <c r="E1234" s="37">
        <v>44438</v>
      </c>
      <c r="F1234" t="s">
        <v>58</v>
      </c>
      <c r="G1234" s="55" t="s">
        <v>58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106</v>
      </c>
      <c r="D1235" s="25">
        <v>70</v>
      </c>
      <c r="E1235" s="37">
        <v>44438</v>
      </c>
      <c r="F1235" t="s">
        <v>58</v>
      </c>
      <c r="G1235" s="55" t="s">
        <v>58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s="25" t="s">
        <v>57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Laborproben</v>
      </c>
    </row>
    <row r="1237" spans="1:8" x14ac:dyDescent="0.25">
      <c r="A1237" s="25" t="s">
        <v>59</v>
      </c>
      <c r="B1237" s="25" t="s">
        <v>57</v>
      </c>
      <c r="C1237" s="25">
        <v>10</v>
      </c>
      <c r="D1237" s="25">
        <v>70</v>
      </c>
      <c r="E1237" s="37">
        <v>44438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65</v>
      </c>
      <c r="D1238" s="25">
        <v>70</v>
      </c>
      <c r="E1238" s="37">
        <v>44438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10</v>
      </c>
      <c r="D1239" s="25">
        <v>70</v>
      </c>
      <c r="E1239" s="37">
        <v>44439</v>
      </c>
      <c r="F1239" t="s">
        <v>68</v>
      </c>
      <c r="G1239" s="55" t="s">
        <v>68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3.2</v>
      </c>
      <c r="D1240" s="25">
        <v>70</v>
      </c>
      <c r="E1240" s="37">
        <v>44439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3.2</v>
      </c>
      <c r="D1241" s="25">
        <v>70</v>
      </c>
      <c r="E1241" s="37">
        <v>44439</v>
      </c>
      <c r="F1241" t="s">
        <v>58</v>
      </c>
      <c r="G1241" s="55" t="s">
        <v>58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60</v>
      </c>
      <c r="D1242" s="25">
        <v>70</v>
      </c>
      <c r="E1242" s="37">
        <v>44439</v>
      </c>
      <c r="F1242" t="s">
        <v>90</v>
      </c>
      <c r="G1242" s="55" t="s">
        <v>90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59</v>
      </c>
      <c r="B1243" s="25" t="s">
        <v>57</v>
      </c>
      <c r="C1243" s="25">
        <v>2</v>
      </c>
      <c r="D1243" s="25">
        <v>70</v>
      </c>
      <c r="E1243" s="37">
        <v>44440</v>
      </c>
      <c r="F1243" t="s">
        <v>68</v>
      </c>
      <c r="G1243" s="55" t="s">
        <v>68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57</v>
      </c>
      <c r="C1244" s="25">
        <v>26</v>
      </c>
      <c r="D1244" s="25">
        <v>70</v>
      </c>
      <c r="E1244" s="37">
        <v>44440</v>
      </c>
      <c r="F1244" t="s">
        <v>116</v>
      </c>
      <c r="G1244" s="55" t="s">
        <v>116</v>
      </c>
      <c r="H1244" s="25" t="str">
        <f>IFERROR(VLOOKUP(Tabelle1[[#This Row],[Artikelnr. (wenn vorhanden)]],Artikel!A:C,3,FALSE),Tabelle1[[#This Row],[Artikelnr. (wenn vorhanden)]])</f>
        <v>Laborproben</v>
      </c>
    </row>
    <row r="1245" spans="1:8" x14ac:dyDescent="0.25">
      <c r="A1245" s="25" t="s">
        <v>59</v>
      </c>
      <c r="B1245" s="25" t="s">
        <v>57</v>
      </c>
      <c r="C1245" s="25">
        <v>58</v>
      </c>
      <c r="D1245" s="25">
        <v>70</v>
      </c>
      <c r="E1245" s="37">
        <v>44440</v>
      </c>
      <c r="F1245" t="s">
        <v>58</v>
      </c>
      <c r="G1245" s="55" t="s">
        <v>58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59</v>
      </c>
      <c r="B1246" s="25" t="s">
        <v>57</v>
      </c>
      <c r="C1246" s="25">
        <v>44</v>
      </c>
      <c r="D1246" s="25">
        <v>70</v>
      </c>
      <c r="E1246" s="37">
        <v>44440</v>
      </c>
      <c r="F1246" t="s">
        <v>90</v>
      </c>
      <c r="G1246" s="55" t="s">
        <v>90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130</v>
      </c>
      <c r="D1247" s="25">
        <v>70</v>
      </c>
      <c r="E1247" s="37">
        <v>44440</v>
      </c>
      <c r="F1247" t="s">
        <v>90</v>
      </c>
      <c r="G1247" s="55" t="s">
        <v>90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10</v>
      </c>
      <c r="D1248" s="25">
        <v>70</v>
      </c>
      <c r="E1248" s="37">
        <v>44441</v>
      </c>
      <c r="F1248" t="s">
        <v>58</v>
      </c>
      <c r="G1248" s="55" t="s">
        <v>58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4.5</v>
      </c>
      <c r="D1249" s="25">
        <v>70</v>
      </c>
      <c r="E1249" s="37">
        <v>44442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20</v>
      </c>
      <c r="D1250" s="25">
        <v>70</v>
      </c>
      <c r="E1250" s="37">
        <v>44442</v>
      </c>
      <c r="F1250" t="s">
        <v>68</v>
      </c>
      <c r="G1250" s="55" t="s">
        <v>68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s="25" t="s">
        <v>57</v>
      </c>
      <c r="C1251" s="25">
        <v>74</v>
      </c>
      <c r="D1251" s="25">
        <v>70</v>
      </c>
      <c r="E1251" s="37">
        <v>44442</v>
      </c>
      <c r="F1251" t="s">
        <v>116</v>
      </c>
      <c r="G1251" s="55" t="s">
        <v>116</v>
      </c>
      <c r="H1251" s="25" t="str">
        <f>IFERROR(VLOOKUP(Tabelle1[[#This Row],[Artikelnr. (wenn vorhanden)]],Artikel!A:C,3,FALSE),Tabelle1[[#This Row],[Artikelnr. (wenn vorhanden)]])</f>
        <v>Laborproben</v>
      </c>
    </row>
    <row r="1252" spans="1:8" x14ac:dyDescent="0.25">
      <c r="A1252" s="25" t="s">
        <v>59</v>
      </c>
      <c r="B1252" s="25" t="s">
        <v>57</v>
      </c>
      <c r="C1252" s="25">
        <v>50</v>
      </c>
      <c r="D1252" s="25">
        <v>70</v>
      </c>
      <c r="E1252" s="37">
        <v>44442</v>
      </c>
      <c r="F1252" t="s">
        <v>58</v>
      </c>
      <c r="G1252" s="55" t="s">
        <v>58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150</v>
      </c>
      <c r="D1253" s="25">
        <v>70</v>
      </c>
      <c r="E1253" s="37">
        <v>44442</v>
      </c>
      <c r="F1253" t="s">
        <v>58</v>
      </c>
      <c r="G1253" s="55" t="s">
        <v>58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77</v>
      </c>
      <c r="D1254" s="25">
        <v>70</v>
      </c>
      <c r="E1254" s="37">
        <v>44442</v>
      </c>
      <c r="F1254" t="s">
        <v>90</v>
      </c>
      <c r="G1254" s="55" t="s">
        <v>90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31.5</v>
      </c>
      <c r="D1255" s="25">
        <v>70</v>
      </c>
      <c r="E1255" s="37">
        <v>44447</v>
      </c>
      <c r="F1255" t="s">
        <v>116</v>
      </c>
      <c r="G1255" s="55" t="s">
        <v>116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8</v>
      </c>
      <c r="D1256" s="25">
        <v>70</v>
      </c>
      <c r="E1256" s="37">
        <v>44447</v>
      </c>
      <c r="F1256" t="s">
        <v>116</v>
      </c>
      <c r="G1256" s="55" t="s">
        <v>116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10</v>
      </c>
      <c r="D1257" s="25">
        <v>70</v>
      </c>
      <c r="E1257" s="37">
        <v>44447</v>
      </c>
      <c r="F1257" t="s">
        <v>116</v>
      </c>
      <c r="G1257" s="55" t="s">
        <v>116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42</v>
      </c>
      <c r="D1258" s="25">
        <v>70</v>
      </c>
      <c r="E1258" s="37">
        <v>44447</v>
      </c>
      <c r="F1258" t="s">
        <v>58</v>
      </c>
      <c r="G1258" s="5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s="25" t="s">
        <v>57</v>
      </c>
      <c r="C1259" s="25">
        <v>60</v>
      </c>
      <c r="D1259" s="25">
        <v>70</v>
      </c>
      <c r="E1259" s="37">
        <v>44447</v>
      </c>
      <c r="F1259" t="s">
        <v>58</v>
      </c>
      <c r="G1259" s="55" t="s">
        <v>58</v>
      </c>
      <c r="H1259" s="25" t="str">
        <f>IFERROR(VLOOKUP(Tabelle1[[#This Row],[Artikelnr. (wenn vorhanden)]],Artikel!A:C,3,FALSE),Tabelle1[[#This Row],[Artikelnr. (wenn vorhanden)]])</f>
        <v>Laborproben</v>
      </c>
    </row>
    <row r="1260" spans="1:8" x14ac:dyDescent="0.25">
      <c r="A1260" s="25" t="s">
        <v>59</v>
      </c>
      <c r="B1260" s="25" t="s">
        <v>57</v>
      </c>
      <c r="C1260" s="25">
        <v>25</v>
      </c>
      <c r="D1260" s="25">
        <v>70</v>
      </c>
      <c r="E1260" s="37">
        <v>44448</v>
      </c>
      <c r="F1260" t="s">
        <v>58</v>
      </c>
      <c r="G1260" s="5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7.2</v>
      </c>
      <c r="D1261" s="25">
        <v>70</v>
      </c>
      <c r="E1261" s="37">
        <v>44449</v>
      </c>
      <c r="F1261" t="s">
        <v>116</v>
      </c>
      <c r="G1261" s="55" t="s">
        <v>116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135.80000000000001</v>
      </c>
      <c r="D1262" s="25">
        <v>70</v>
      </c>
      <c r="E1262" s="37">
        <v>44449</v>
      </c>
      <c r="F1262" t="s">
        <v>58</v>
      </c>
      <c r="G1262" s="55" t="s">
        <v>58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175.5</v>
      </c>
      <c r="D1263" s="25">
        <v>70</v>
      </c>
      <c r="E1263" s="37">
        <v>44449</v>
      </c>
      <c r="F1263" t="s">
        <v>90</v>
      </c>
      <c r="G1263" s="55" t="s">
        <v>90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5.3</v>
      </c>
      <c r="D1264" s="25">
        <v>70</v>
      </c>
      <c r="E1264" s="37">
        <v>44452</v>
      </c>
      <c r="F1264" t="s">
        <v>116</v>
      </c>
      <c r="G1264" s="55" t="s">
        <v>116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7.8</v>
      </c>
      <c r="D1265" s="25">
        <v>70</v>
      </c>
      <c r="E1265" s="37">
        <v>44452</v>
      </c>
      <c r="F1265" t="s">
        <v>116</v>
      </c>
      <c r="G1265" s="55" t="s">
        <v>116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13.5</v>
      </c>
      <c r="D1266" s="25">
        <v>70</v>
      </c>
      <c r="E1266" s="37">
        <v>44452</v>
      </c>
      <c r="F1266" t="s">
        <v>116</v>
      </c>
      <c r="G1266" s="55" t="s">
        <v>116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20</v>
      </c>
      <c r="D1267" s="25">
        <v>70</v>
      </c>
      <c r="E1267" s="37">
        <v>44452</v>
      </c>
      <c r="F1267" t="s">
        <v>58</v>
      </c>
      <c r="G1267" s="55" t="s">
        <v>58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32.5</v>
      </c>
      <c r="D1268" s="25">
        <v>70</v>
      </c>
      <c r="E1268" s="37">
        <v>44452</v>
      </c>
      <c r="F1268" t="s">
        <v>58</v>
      </c>
      <c r="G1268" s="5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66</v>
      </c>
      <c r="D1269" s="25">
        <v>70</v>
      </c>
      <c r="E1269" s="37">
        <v>44452</v>
      </c>
      <c r="F1269" t="s">
        <v>58</v>
      </c>
      <c r="G1269" s="55" t="s">
        <v>58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128</v>
      </c>
      <c r="D1270" s="25">
        <v>70</v>
      </c>
      <c r="E1270" s="37">
        <v>44452</v>
      </c>
      <c r="F1270" t="s">
        <v>90</v>
      </c>
      <c r="G1270" s="55" t="s">
        <v>90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5.9</v>
      </c>
      <c r="D1271" s="25">
        <v>70</v>
      </c>
      <c r="E1271" s="37">
        <v>44453</v>
      </c>
      <c r="F1271" t="s">
        <v>116</v>
      </c>
      <c r="G1271" s="55" t="s">
        <v>116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s="25" t="s">
        <v>57</v>
      </c>
      <c r="C1272" s="25">
        <v>5.9</v>
      </c>
      <c r="D1272" s="25">
        <v>70</v>
      </c>
      <c r="E1272" s="37">
        <v>44454</v>
      </c>
      <c r="F1272" t="s">
        <v>68</v>
      </c>
      <c r="G1272" s="55" t="s">
        <v>68</v>
      </c>
      <c r="H1272" s="25" t="str">
        <f>IFERROR(VLOOKUP(Tabelle1[[#This Row],[Artikelnr. (wenn vorhanden)]],Artikel!A:C,3,FALSE),Tabelle1[[#This Row],[Artikelnr. (wenn vorhanden)]])</f>
        <v>Laborproben</v>
      </c>
    </row>
    <row r="1273" spans="1:8" x14ac:dyDescent="0.25">
      <c r="A1273" s="25" t="s">
        <v>59</v>
      </c>
      <c r="B1273" s="25" t="s">
        <v>57</v>
      </c>
      <c r="C1273" s="25">
        <v>39</v>
      </c>
      <c r="D1273" s="25">
        <v>70</v>
      </c>
      <c r="E1273" s="37">
        <v>44454</v>
      </c>
      <c r="F1273" t="s">
        <v>58</v>
      </c>
      <c r="G1273" s="55" t="s">
        <v>58</v>
      </c>
      <c r="H1273" s="25" t="str">
        <f>IFERROR(VLOOKUP(Tabelle1[[#This Row],[Artikelnr. (wenn vorhanden)]],Artikel!A:C,3,FALSE),Tabelle1[[#This Row],[Artikelnr. (wenn vorhanden)]])</f>
        <v>Laborproben</v>
      </c>
    </row>
    <row r="1274" spans="1:8" x14ac:dyDescent="0.25">
      <c r="A1274" s="25" t="s">
        <v>59</v>
      </c>
      <c r="B1274" s="25" t="s">
        <v>57</v>
      </c>
      <c r="C1274" s="25">
        <v>58</v>
      </c>
      <c r="D1274" s="25">
        <v>70</v>
      </c>
      <c r="E1274" s="37">
        <v>44454</v>
      </c>
      <c r="F1274" t="s">
        <v>58</v>
      </c>
      <c r="G1274" s="55" t="s">
        <v>58</v>
      </c>
      <c r="H1274" s="25" t="str">
        <f>IFERROR(VLOOKUP(Tabelle1[[#This Row],[Artikelnr. (wenn vorhanden)]],Artikel!A:C,3,FALSE),Tabelle1[[#This Row],[Artikelnr. (wenn vorhanden)]])</f>
        <v>Laborproben</v>
      </c>
    </row>
    <row r="1275" spans="1:8" x14ac:dyDescent="0.25">
      <c r="A1275" s="25" t="s">
        <v>59</v>
      </c>
      <c r="B1275" s="25" t="s">
        <v>57</v>
      </c>
      <c r="C1275" s="25">
        <v>78.900000000000006</v>
      </c>
      <c r="D1275" s="25">
        <v>70</v>
      </c>
      <c r="E1275" s="37">
        <v>44454</v>
      </c>
      <c r="F1275" t="s">
        <v>58</v>
      </c>
      <c r="G1275" s="55" t="s">
        <v>58</v>
      </c>
      <c r="H1275" s="25" t="str">
        <f>IFERROR(VLOOKUP(Tabelle1[[#This Row],[Artikelnr. (wenn vorhanden)]],Artikel!A:C,3,FALSE),Tabelle1[[#This Row],[Artikelnr. (wenn vorhanden)]])</f>
        <v>Laborproben</v>
      </c>
    </row>
    <row r="1276" spans="1:8" x14ac:dyDescent="0.25">
      <c r="A1276" s="25" t="s">
        <v>59</v>
      </c>
      <c r="B1276" s="25" t="s">
        <v>57</v>
      </c>
      <c r="C1276" s="25">
        <v>20</v>
      </c>
      <c r="D1276" s="25">
        <v>70</v>
      </c>
      <c r="E1276" s="37">
        <v>44454</v>
      </c>
      <c r="F1276" t="s">
        <v>58</v>
      </c>
      <c r="G1276" s="55" t="s">
        <v>58</v>
      </c>
      <c r="H1276" s="25" t="str">
        <f>IFERROR(VLOOKUP(Tabelle1[[#This Row],[Artikelnr. (wenn vorhanden)]],Artikel!A:C,3,FALSE),Tabelle1[[#This Row],[Artikelnr. (wenn vorhanden)]])</f>
        <v>Laborproben</v>
      </c>
    </row>
    <row r="1277" spans="1:8" x14ac:dyDescent="0.25">
      <c r="A1277" s="25" t="s">
        <v>59</v>
      </c>
      <c r="B1277" s="25" t="s">
        <v>57</v>
      </c>
      <c r="C1277" s="25">
        <v>7</v>
      </c>
      <c r="D1277" s="25">
        <v>70</v>
      </c>
      <c r="E1277" s="37">
        <v>44454</v>
      </c>
      <c r="F1277" t="s">
        <v>68</v>
      </c>
      <c r="G1277" s="55" t="s">
        <v>68</v>
      </c>
      <c r="H1277" s="25" t="str">
        <f>IFERROR(VLOOKUP(Tabelle1[[#This Row],[Artikelnr. (wenn vorhanden)]],Artikel!A:C,3,FALSE),Tabelle1[[#This Row],[Artikelnr. (wenn vorhanden)]])</f>
        <v>Laborproben</v>
      </c>
    </row>
    <row r="1278" spans="1:8" x14ac:dyDescent="0.25">
      <c r="A1278" s="25" t="s">
        <v>59</v>
      </c>
      <c r="B1278" s="25" t="s">
        <v>57</v>
      </c>
      <c r="C1278" s="25">
        <v>11</v>
      </c>
      <c r="D1278" s="25">
        <v>70</v>
      </c>
      <c r="E1278" s="37">
        <v>44455</v>
      </c>
      <c r="F1278" t="s">
        <v>58</v>
      </c>
      <c r="G1278" s="55" t="s">
        <v>58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292</v>
      </c>
      <c r="B1279" s="25" t="s">
        <v>57</v>
      </c>
      <c r="C1279" s="25">
        <v>56</v>
      </c>
      <c r="D1279" s="25">
        <v>70</v>
      </c>
      <c r="E1279" s="37">
        <v>44455</v>
      </c>
      <c r="F1279" t="s">
        <v>58</v>
      </c>
      <c r="G1279" s="55" t="s">
        <v>58</v>
      </c>
      <c r="H1279" s="25" t="str">
        <f>IFERROR(VLOOKUP(Tabelle1[[#This Row],[Artikelnr. (wenn vorhanden)]],Artikel!A:C,3,FALSE),Tabelle1[[#This Row],[Artikelnr. (wenn vorhanden)]])</f>
        <v>Laborproben</v>
      </c>
    </row>
    <row r="1280" spans="1:8" x14ac:dyDescent="0.25">
      <c r="A1280" s="25" t="s">
        <v>59</v>
      </c>
      <c r="B1280" s="25" t="s">
        <v>57</v>
      </c>
      <c r="C1280" s="25">
        <v>3.4</v>
      </c>
      <c r="D1280" s="25">
        <v>70</v>
      </c>
      <c r="E1280" s="37">
        <v>44456</v>
      </c>
      <c r="F1280" t="s">
        <v>68</v>
      </c>
      <c r="G1280" s="55" t="s">
        <v>68</v>
      </c>
      <c r="H1280" s="25" t="str">
        <f>IFERROR(VLOOKUP(Tabelle1[[#This Row],[Artikelnr. (wenn vorhanden)]],Artikel!A:C,3,FALSE),Tabelle1[[#This Row],[Artikelnr. (wenn vorhanden)]])</f>
        <v>Laborproben</v>
      </c>
    </row>
    <row r="1281" spans="1:8" x14ac:dyDescent="0.25">
      <c r="A1281" s="25" t="s">
        <v>292</v>
      </c>
      <c r="B1281" s="25" t="s">
        <v>57</v>
      </c>
      <c r="C1281" s="25">
        <v>43.7</v>
      </c>
      <c r="D1281" s="25">
        <v>70</v>
      </c>
      <c r="E1281" s="37">
        <v>44456</v>
      </c>
      <c r="F1281" t="s">
        <v>116</v>
      </c>
      <c r="G1281" s="55" t="s">
        <v>116</v>
      </c>
      <c r="H1281" s="25" t="str">
        <f>IFERROR(VLOOKUP(Tabelle1[[#This Row],[Artikelnr. (wenn vorhanden)]],Artikel!A:C,3,FALSE),Tabelle1[[#This Row],[Artikelnr. (wenn vorhanden)]])</f>
        <v>Laborproben</v>
      </c>
    </row>
    <row r="1282" spans="1:8" x14ac:dyDescent="0.25">
      <c r="A1282" s="25" t="s">
        <v>59</v>
      </c>
      <c r="B1282" s="25" t="s">
        <v>57</v>
      </c>
      <c r="C1282" s="25">
        <v>105.5</v>
      </c>
      <c r="D1282" s="25">
        <v>70</v>
      </c>
      <c r="E1282" s="37">
        <v>44456</v>
      </c>
      <c r="F1282" t="s">
        <v>58</v>
      </c>
      <c r="G1282" s="55" t="s">
        <v>58</v>
      </c>
      <c r="H1282" s="25" t="str">
        <f>IFERROR(VLOOKUP(Tabelle1[[#This Row],[Artikelnr. (wenn vorhanden)]],Artikel!A:C,3,FALSE),Tabelle1[[#This Row],[Artikelnr. (wenn vorhanden)]])</f>
        <v>Laborproben</v>
      </c>
    </row>
    <row r="1283" spans="1:8" x14ac:dyDescent="0.25">
      <c r="A1283" s="25" t="s">
        <v>59</v>
      </c>
      <c r="B1283" s="25" t="s">
        <v>57</v>
      </c>
      <c r="C1283" s="25">
        <v>2</v>
      </c>
      <c r="D1283" s="25">
        <v>70</v>
      </c>
      <c r="E1283" s="37">
        <v>44456</v>
      </c>
      <c r="F1283" t="s">
        <v>68</v>
      </c>
      <c r="G1283" s="55" t="s">
        <v>68</v>
      </c>
      <c r="H1283" s="25" t="str">
        <f>IFERROR(VLOOKUP(Tabelle1[[#This Row],[Artikelnr. (wenn vorhanden)]],Artikel!A:C,3,FALSE),Tabelle1[[#This Row],[Artikelnr. (wenn vorhanden)]])</f>
        <v>Laborproben</v>
      </c>
    </row>
    <row r="1284" spans="1:8" x14ac:dyDescent="0.25">
      <c r="A1284" s="25" t="s">
        <v>59</v>
      </c>
      <c r="B1284" s="25" t="s">
        <v>57</v>
      </c>
      <c r="C1284" s="25">
        <v>5</v>
      </c>
      <c r="D1284" s="25">
        <v>70</v>
      </c>
      <c r="E1284" s="37">
        <v>44459</v>
      </c>
      <c r="F1284" t="s">
        <v>68</v>
      </c>
      <c r="G1284" s="55" t="s">
        <v>68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57</v>
      </c>
      <c r="C1285" s="25">
        <v>19</v>
      </c>
      <c r="D1285" s="25">
        <v>70</v>
      </c>
      <c r="E1285" s="37">
        <v>44459</v>
      </c>
      <c r="F1285" t="s">
        <v>58</v>
      </c>
      <c r="G1285" s="55" t="s">
        <v>58</v>
      </c>
      <c r="H1285" s="25" t="str">
        <f>IFERROR(VLOOKUP(Tabelle1[[#This Row],[Artikelnr. (wenn vorhanden)]],Artikel!A:C,3,FALSE),Tabelle1[[#This Row],[Artikelnr. (wenn vorhanden)]])</f>
        <v>Laborproben</v>
      </c>
    </row>
    <row r="1286" spans="1:8" x14ac:dyDescent="0.25">
      <c r="A1286" s="25" t="s">
        <v>59</v>
      </c>
      <c r="B1286" s="25" t="s">
        <v>57</v>
      </c>
      <c r="C1286" s="25">
        <v>56</v>
      </c>
      <c r="D1286" s="25">
        <v>70</v>
      </c>
      <c r="E1286" s="37">
        <v>44459</v>
      </c>
      <c r="F1286" t="s">
        <v>90</v>
      </c>
      <c r="G1286" s="55" t="s">
        <v>90</v>
      </c>
      <c r="H1286" s="25" t="str">
        <f>IFERROR(VLOOKUP(Tabelle1[[#This Row],[Artikelnr. (wenn vorhanden)]],Artikel!A:C,3,FALSE),Tabelle1[[#This Row],[Artikelnr. (wenn vorhanden)]])</f>
        <v>Laborproben</v>
      </c>
    </row>
    <row r="1287" spans="1:8" x14ac:dyDescent="0.25">
      <c r="A1287" s="25" t="s">
        <v>59</v>
      </c>
      <c r="B1287" s="25" t="s">
        <v>57</v>
      </c>
      <c r="C1287" s="25">
        <v>5</v>
      </c>
      <c r="D1287" s="25">
        <v>70</v>
      </c>
      <c r="E1287" s="37">
        <v>44460</v>
      </c>
      <c r="F1287" t="s">
        <v>68</v>
      </c>
      <c r="G1287" s="55" t="s">
        <v>68</v>
      </c>
      <c r="H1287" s="25" t="str">
        <f>IFERROR(VLOOKUP(Tabelle1[[#This Row],[Artikelnr. (wenn vorhanden)]],Artikel!A:C,3,FALSE),Tabelle1[[#This Row],[Artikelnr. (wenn vorhanden)]])</f>
        <v>Laborproben</v>
      </c>
    </row>
    <row r="1288" spans="1:8" x14ac:dyDescent="0.25">
      <c r="A1288" s="25" t="s">
        <v>59</v>
      </c>
      <c r="B1288" s="25" t="s">
        <v>57</v>
      </c>
      <c r="C1288" s="25">
        <v>7</v>
      </c>
      <c r="D1288" s="25">
        <v>70</v>
      </c>
      <c r="E1288" s="37">
        <v>44460</v>
      </c>
      <c r="F1288" t="s">
        <v>116</v>
      </c>
      <c r="G1288" s="55" t="s">
        <v>116</v>
      </c>
      <c r="H1288" s="25" t="str">
        <f>IFERROR(VLOOKUP(Tabelle1[[#This Row],[Artikelnr. (wenn vorhanden)]],Artikel!A:C,3,FALSE),Tabelle1[[#This Row],[Artikelnr. (wenn vorhanden)]])</f>
        <v>Laborproben</v>
      </c>
    </row>
    <row r="1289" spans="1:8" x14ac:dyDescent="0.25">
      <c r="A1289" s="25" t="s">
        <v>59</v>
      </c>
      <c r="B1289" s="25" t="s">
        <v>57</v>
      </c>
      <c r="C1289" s="25">
        <v>15</v>
      </c>
      <c r="D1289" s="25">
        <v>70</v>
      </c>
      <c r="E1289" s="37">
        <v>44460</v>
      </c>
      <c r="F1289" t="s">
        <v>58</v>
      </c>
      <c r="G1289" s="55" t="s">
        <v>58</v>
      </c>
      <c r="H1289" s="25" t="str">
        <f>IFERROR(VLOOKUP(Tabelle1[[#This Row],[Artikelnr. (wenn vorhanden)]],Artikel!A:C,3,FALSE),Tabelle1[[#This Row],[Artikelnr. (wenn vorhanden)]])</f>
        <v>Laborproben</v>
      </c>
    </row>
    <row r="1290" spans="1:8" x14ac:dyDescent="0.25">
      <c r="A1290" s="25" t="s">
        <v>59</v>
      </c>
      <c r="B1290" s="25" t="s">
        <v>57</v>
      </c>
      <c r="C1290" s="25">
        <v>23.8</v>
      </c>
      <c r="D1290" s="25">
        <v>70</v>
      </c>
      <c r="E1290" s="37">
        <v>44460</v>
      </c>
      <c r="F1290" t="s">
        <v>58</v>
      </c>
      <c r="G1290" s="55" t="s">
        <v>58</v>
      </c>
      <c r="H1290" s="25" t="str">
        <f>IFERROR(VLOOKUP(Tabelle1[[#This Row],[Artikelnr. (wenn vorhanden)]],Artikel!A:C,3,FALSE),Tabelle1[[#This Row],[Artikelnr. (wenn vorhanden)]])</f>
        <v>Laborproben</v>
      </c>
    </row>
    <row r="1291" spans="1:8" x14ac:dyDescent="0.25">
      <c r="A1291" s="25" t="s">
        <v>59</v>
      </c>
      <c r="B1291" s="25" t="s">
        <v>57</v>
      </c>
      <c r="C1291" s="25">
        <v>4.0999999999999996</v>
      </c>
      <c r="D1291" s="25">
        <v>70</v>
      </c>
      <c r="E1291" s="37">
        <v>44461</v>
      </c>
      <c r="F1291" t="s">
        <v>68</v>
      </c>
      <c r="G1291" s="55" t="s">
        <v>68</v>
      </c>
      <c r="H1291" s="25" t="str">
        <f>IFERROR(VLOOKUP(Tabelle1[[#This Row],[Artikelnr. (wenn vorhanden)]],Artikel!A:C,3,FALSE),Tabelle1[[#This Row],[Artikelnr. (wenn vorhanden)]])</f>
        <v>Laborproben</v>
      </c>
    </row>
    <row r="1292" spans="1:8" x14ac:dyDescent="0.25">
      <c r="A1292" s="25" t="s">
        <v>59</v>
      </c>
      <c r="B1292" s="25" t="s">
        <v>57</v>
      </c>
      <c r="C1292" s="25">
        <v>22.5</v>
      </c>
      <c r="D1292" s="25">
        <v>70</v>
      </c>
      <c r="E1292" s="37">
        <v>44462</v>
      </c>
      <c r="F1292" t="s">
        <v>58</v>
      </c>
      <c r="G1292" s="25" t="s">
        <v>58</v>
      </c>
      <c r="H1292" s="25" t="str">
        <f>IFERROR(VLOOKUP(Tabelle1[[#This Row],[Artikelnr. (wenn vorhanden)]],Artikel!A:C,3,FALSE),Tabelle1[[#This Row],[Artikelnr. (wenn vorhanden)]])</f>
        <v>Laborproben</v>
      </c>
    </row>
    <row r="1293" spans="1:8" x14ac:dyDescent="0.25">
      <c r="A1293" s="25" t="s">
        <v>59</v>
      </c>
      <c r="B1293" s="25" t="s">
        <v>57</v>
      </c>
      <c r="C1293" s="25">
        <v>30.5</v>
      </c>
      <c r="D1293" s="25">
        <v>70</v>
      </c>
      <c r="E1293" s="37">
        <v>44462</v>
      </c>
      <c r="F1293" t="s">
        <v>58</v>
      </c>
      <c r="G1293" s="25" t="s">
        <v>58</v>
      </c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97.5</v>
      </c>
      <c r="D1294" s="25">
        <v>70</v>
      </c>
      <c r="E1294" s="37">
        <v>44462</v>
      </c>
      <c r="F1294" t="s">
        <v>58</v>
      </c>
      <c r="G1294" s="25" t="s">
        <v>58</v>
      </c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57</v>
      </c>
      <c r="C1295" s="25">
        <v>84</v>
      </c>
      <c r="D1295" s="25">
        <v>70</v>
      </c>
      <c r="E1295" s="37">
        <v>44463</v>
      </c>
      <c r="F1295" t="s">
        <v>58</v>
      </c>
      <c r="G1295" s="25" t="s">
        <v>58</v>
      </c>
      <c r="H1295" s="25" t="str">
        <f>IFERROR(VLOOKUP(Tabelle1[[#This Row],[Artikelnr. (wenn vorhanden)]],Artikel!A:C,3,FALSE),Tabelle1[[#This Row],[Artikelnr. (wenn vorhanden)]])</f>
        <v>Laborproben</v>
      </c>
    </row>
    <row r="1296" spans="1:8" x14ac:dyDescent="0.25">
      <c r="A1296" s="25" t="s">
        <v>59</v>
      </c>
      <c r="B1296" s="25" t="s">
        <v>57</v>
      </c>
      <c r="C1296" s="25">
        <v>2</v>
      </c>
      <c r="D1296" s="25">
        <v>70</v>
      </c>
      <c r="E1296" s="37">
        <v>44463</v>
      </c>
      <c r="F1296" t="s">
        <v>68</v>
      </c>
      <c r="G1296" s="25" t="s">
        <v>68</v>
      </c>
      <c r="H1296" s="25" t="str">
        <f>IFERROR(VLOOKUP(Tabelle1[[#This Row],[Artikelnr. (wenn vorhanden)]],Artikel!A:C,3,FALSE),Tabelle1[[#This Row],[Artikelnr. (wenn vorhanden)]])</f>
        <v>Laborproben</v>
      </c>
    </row>
    <row r="1297" spans="1:8" x14ac:dyDescent="0.25">
      <c r="A1297" s="25" t="s">
        <v>59</v>
      </c>
      <c r="B1297" s="25" t="s">
        <v>57</v>
      </c>
      <c r="C1297" s="25">
        <v>2.5</v>
      </c>
      <c r="D1297" s="25">
        <v>70</v>
      </c>
      <c r="E1297" s="37">
        <v>44463</v>
      </c>
      <c r="F1297" t="s">
        <v>68</v>
      </c>
      <c r="G1297" s="25" t="s">
        <v>68</v>
      </c>
      <c r="H1297" s="25" t="str">
        <f>IFERROR(VLOOKUP(Tabelle1[[#This Row],[Artikelnr. (wenn vorhanden)]],Artikel!A:C,3,FALSE),Tabelle1[[#This Row],[Artikelnr. (wenn vorhanden)]])</f>
        <v>Laborproben</v>
      </c>
    </row>
    <row r="1298" spans="1:8" x14ac:dyDescent="0.25">
      <c r="A1298" s="25" t="s">
        <v>59</v>
      </c>
      <c r="B1298" s="25" t="s">
        <v>57</v>
      </c>
      <c r="C1298" s="25">
        <v>3.8</v>
      </c>
      <c r="D1298" s="25">
        <v>70</v>
      </c>
      <c r="E1298" s="37">
        <v>44466</v>
      </c>
      <c r="F1298" t="s">
        <v>68</v>
      </c>
      <c r="G1298" s="25" t="s">
        <v>68</v>
      </c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2.6</v>
      </c>
      <c r="D1299" s="25">
        <v>70</v>
      </c>
      <c r="E1299" s="37">
        <v>44467</v>
      </c>
      <c r="F1299" t="s">
        <v>68</v>
      </c>
      <c r="G1299" s="25" t="s">
        <v>68</v>
      </c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57</v>
      </c>
      <c r="C1300" s="25">
        <v>28</v>
      </c>
      <c r="D1300" s="25">
        <v>70</v>
      </c>
      <c r="E1300" s="37">
        <v>44467</v>
      </c>
      <c r="F1300" t="s">
        <v>58</v>
      </c>
      <c r="G1300" s="25" t="s">
        <v>58</v>
      </c>
      <c r="H1300" s="25" t="str">
        <f>IFERROR(VLOOKUP(Tabelle1[[#This Row],[Artikelnr. (wenn vorhanden)]],Artikel!A:C,3,FALSE),Tabelle1[[#This Row],[Artikelnr. (wenn vorhanden)]])</f>
        <v>Laborproben</v>
      </c>
    </row>
    <row r="1301" spans="1:8" x14ac:dyDescent="0.25">
      <c r="A1301" s="25" t="s">
        <v>59</v>
      </c>
      <c r="B1301" s="25" t="s">
        <v>57</v>
      </c>
      <c r="C1301" s="25">
        <v>188.8</v>
      </c>
      <c r="D1301" s="25">
        <v>70</v>
      </c>
      <c r="E1301" s="37">
        <v>44467</v>
      </c>
      <c r="F1301" t="s">
        <v>58</v>
      </c>
      <c r="G1301" s="25" t="s">
        <v>58</v>
      </c>
      <c r="H1301" s="25" t="str">
        <f>IFERROR(VLOOKUP(Tabelle1[[#This Row],[Artikelnr. (wenn vorhanden)]],Artikel!A:C,3,FALSE),Tabelle1[[#This Row],[Artikelnr. (wenn vorhanden)]])</f>
        <v>Laborproben</v>
      </c>
    </row>
    <row r="1302" spans="1:8" x14ac:dyDescent="0.25">
      <c r="A1302" s="25" t="s">
        <v>59</v>
      </c>
      <c r="B1302" s="25" t="s">
        <v>57</v>
      </c>
      <c r="C1302" s="25">
        <v>2</v>
      </c>
      <c r="D1302" s="25">
        <v>70</v>
      </c>
      <c r="E1302" s="37">
        <v>44468</v>
      </c>
      <c r="F1302" t="s">
        <v>68</v>
      </c>
      <c r="G1302" s="25" t="s">
        <v>68</v>
      </c>
      <c r="H1302" s="25" t="str">
        <f>IFERROR(VLOOKUP(Tabelle1[[#This Row],[Artikelnr. (wenn vorhanden)]],Artikel!A:C,3,FALSE),Tabelle1[[#This Row],[Artikelnr. (wenn vorhanden)]])</f>
        <v>Laborproben</v>
      </c>
    </row>
    <row r="1303" spans="1:8" x14ac:dyDescent="0.25">
      <c r="A1303" s="25" t="s">
        <v>59</v>
      </c>
      <c r="B1303" s="25" t="s">
        <v>57</v>
      </c>
      <c r="C1303" s="25">
        <v>56.6</v>
      </c>
      <c r="D1303" s="25">
        <v>70</v>
      </c>
      <c r="E1303" s="37">
        <v>44468</v>
      </c>
      <c r="F1303" t="s">
        <v>58</v>
      </c>
      <c r="G1303" s="25" t="s">
        <v>58</v>
      </c>
      <c r="H1303" s="25" t="str">
        <f>IFERROR(VLOOKUP(Tabelle1[[#This Row],[Artikelnr. (wenn vorhanden)]],Artikel!A:C,3,FALSE),Tabelle1[[#This Row],[Artikelnr. (wenn vorhanden)]])</f>
        <v>Laborproben</v>
      </c>
    </row>
    <row r="1304" spans="1:8" x14ac:dyDescent="0.25">
      <c r="A1304" s="25" t="s">
        <v>59</v>
      </c>
      <c r="B1304" s="25" t="s">
        <v>57</v>
      </c>
      <c r="C1304" s="25">
        <v>2.1</v>
      </c>
      <c r="D1304" s="25">
        <v>70</v>
      </c>
      <c r="E1304" s="37">
        <v>44469</v>
      </c>
      <c r="F1304" t="s">
        <v>68</v>
      </c>
      <c r="G1304" s="25" t="s">
        <v>68</v>
      </c>
      <c r="H1304" s="25" t="str">
        <f>IFERROR(VLOOKUP(Tabelle1[[#This Row],[Artikelnr. (wenn vorhanden)]],Artikel!A:C,3,FALSE),Tabelle1[[#This Row],[Artikelnr. (wenn vorhanden)]])</f>
        <v>Laborproben</v>
      </c>
    </row>
    <row r="1305" spans="1:8" x14ac:dyDescent="0.25">
      <c r="A1305" s="25" t="s">
        <v>59</v>
      </c>
      <c r="B1305" s="25" t="s">
        <v>57</v>
      </c>
      <c r="C1305" s="25">
        <v>70</v>
      </c>
      <c r="D1305" s="25">
        <v>70</v>
      </c>
      <c r="E1305" s="37">
        <v>44469</v>
      </c>
      <c r="F1305" t="s">
        <v>58</v>
      </c>
      <c r="G1305" s="25" t="s">
        <v>58</v>
      </c>
      <c r="H1305" s="25" t="str">
        <f>IFERROR(VLOOKUP(Tabelle1[[#This Row],[Artikelnr. (wenn vorhanden)]],Artikel!A:C,3,FALSE),Tabelle1[[#This Row],[Artikelnr. (wenn vorhanden)]])</f>
        <v>Laborproben</v>
      </c>
    </row>
    <row r="1306" spans="1:8" x14ac:dyDescent="0.25">
      <c r="A1306" s="25" t="s">
        <v>59</v>
      </c>
      <c r="B1306" s="25" t="s">
        <v>57</v>
      </c>
      <c r="C1306" s="25">
        <v>10</v>
      </c>
      <c r="D1306" s="25">
        <v>70</v>
      </c>
      <c r="E1306" s="37">
        <v>44470</v>
      </c>
      <c r="F1306" t="s">
        <v>58</v>
      </c>
      <c r="G1306" s="25" t="s">
        <v>58</v>
      </c>
      <c r="H1306" s="25" t="str">
        <f>IFERROR(VLOOKUP(Tabelle1[[#This Row],[Artikelnr. (wenn vorhanden)]],Artikel!A:C,3,FALSE),Tabelle1[[#This Row],[Artikelnr. (wenn vorhanden)]])</f>
        <v>Laborproben</v>
      </c>
    </row>
    <row r="1307" spans="1:8" x14ac:dyDescent="0.25">
      <c r="A1307" s="25" t="s">
        <v>59</v>
      </c>
      <c r="B1307" s="25" t="s">
        <v>57</v>
      </c>
      <c r="C1307" s="25">
        <v>70</v>
      </c>
      <c r="D1307" s="25">
        <v>70</v>
      </c>
      <c r="E1307" s="37">
        <v>44470</v>
      </c>
      <c r="F1307" t="s">
        <v>90</v>
      </c>
      <c r="G1307" s="25" t="s">
        <v>90</v>
      </c>
      <c r="H1307" s="25" t="str">
        <f>IFERROR(VLOOKUP(Tabelle1[[#This Row],[Artikelnr. (wenn vorhanden)]],Artikel!A:C,3,FALSE),Tabelle1[[#This Row],[Artikelnr. (wenn vorhanden)]])</f>
        <v>Laborproben</v>
      </c>
    </row>
    <row r="1308" spans="1:8" x14ac:dyDescent="0.25">
      <c r="A1308" s="25" t="s">
        <v>59</v>
      </c>
      <c r="B1308" s="25" t="s">
        <v>57</v>
      </c>
      <c r="C1308" s="25">
        <v>4</v>
      </c>
      <c r="D1308" s="25">
        <v>70</v>
      </c>
      <c r="E1308" s="37">
        <v>44473</v>
      </c>
      <c r="F1308" t="s">
        <v>58</v>
      </c>
      <c r="G1308" s="25" t="s">
        <v>36</v>
      </c>
      <c r="H1308" s="25" t="str">
        <f>IFERROR(VLOOKUP(Tabelle1[[#This Row],[Artikelnr. (wenn vorhanden)]],Artikel!A:C,3,FALSE),Tabelle1[[#This Row],[Artikelnr. (wenn vorhanden)]])</f>
        <v>Laborproben</v>
      </c>
    </row>
    <row r="1309" spans="1:8" x14ac:dyDescent="0.25">
      <c r="A1309" s="25" t="s">
        <v>59</v>
      </c>
      <c r="B1309" s="25" t="s">
        <v>57</v>
      </c>
      <c r="C1309" s="25">
        <v>5.6</v>
      </c>
      <c r="D1309" s="25">
        <v>70</v>
      </c>
      <c r="E1309" s="37">
        <v>44475</v>
      </c>
      <c r="F1309" t="s">
        <v>58</v>
      </c>
      <c r="G1309" s="25" t="s">
        <v>36</v>
      </c>
      <c r="H1309" s="25" t="str">
        <f>IFERROR(VLOOKUP(Tabelle1[[#This Row],[Artikelnr. (wenn vorhanden)]],Artikel!A:C,3,FALSE),Tabelle1[[#This Row],[Artikelnr. (wenn vorhanden)]])</f>
        <v>Laborproben</v>
      </c>
    </row>
    <row r="1310" spans="1:8" x14ac:dyDescent="0.25">
      <c r="A1310" s="25" t="s">
        <v>59</v>
      </c>
      <c r="B1310" s="25" t="s">
        <v>57</v>
      </c>
      <c r="C1310" s="25">
        <v>1</v>
      </c>
      <c r="D1310" s="25">
        <v>71</v>
      </c>
      <c r="E1310" s="37">
        <v>44477</v>
      </c>
      <c r="G1310" s="25"/>
      <c r="H1310" s="25" t="str">
        <f>IFERROR(VLOOKUP(Tabelle1[[#This Row],[Artikelnr. (wenn vorhanden)]],Artikel!A:C,3,FALSE),Tabelle1[[#This Row],[Artikelnr. (wenn vorhanden)]])</f>
        <v>Laborproben</v>
      </c>
    </row>
    <row r="1311" spans="1:8" x14ac:dyDescent="0.25">
      <c r="A1311" s="25" t="s">
        <v>59</v>
      </c>
      <c r="B1311" s="25" t="s">
        <v>57</v>
      </c>
      <c r="C1311" s="25">
        <v>3.2</v>
      </c>
      <c r="D1311" s="25">
        <v>74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Laborproben</v>
      </c>
    </row>
    <row r="1312" spans="1:8" x14ac:dyDescent="0.25">
      <c r="A1312" s="25" t="s">
        <v>59</v>
      </c>
      <c r="B1312" s="25" t="s">
        <v>57</v>
      </c>
      <c r="C1312" s="25">
        <v>2</v>
      </c>
      <c r="D1312" s="25">
        <v>74</v>
      </c>
      <c r="E1312" s="37">
        <v>44481</v>
      </c>
      <c r="G1312" s="25"/>
      <c r="H1312" s="25" t="str">
        <f>IFERROR(VLOOKUP(Tabelle1[[#This Row],[Artikelnr. (wenn vorhanden)]],Artikel!A:C,3,FALSE),Tabelle1[[#This Row],[Artikelnr. (wenn vorhanden)]])</f>
        <v>Laborproben</v>
      </c>
    </row>
    <row r="1313" spans="1:8" x14ac:dyDescent="0.25">
      <c r="A1313" s="25" t="s">
        <v>59</v>
      </c>
      <c r="B1313" s="25" t="s">
        <v>57</v>
      </c>
      <c r="C1313" s="25">
        <v>147</v>
      </c>
      <c r="D1313" s="25">
        <v>73</v>
      </c>
      <c r="E1313" s="37">
        <v>44481</v>
      </c>
      <c r="G1313" s="25"/>
      <c r="H1313" s="25" t="str">
        <f>IFERROR(VLOOKUP(Tabelle1[[#This Row],[Artikelnr. (wenn vorhanden)]],Artikel!A:C,3,FALSE),Tabelle1[[#This Row],[Artikelnr. (wenn vorhanden)]])</f>
        <v>Laborproben</v>
      </c>
    </row>
    <row r="1314" spans="1:8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149</v>
      </c>
      <c r="C1315" s="25">
        <v>130</v>
      </c>
      <c r="D1315" s="25">
        <v>70</v>
      </c>
      <c r="E1315" s="37">
        <v>44439</v>
      </c>
      <c r="F1315" t="s">
        <v>149</v>
      </c>
      <c r="G1315" s="55" t="s">
        <v>149</v>
      </c>
      <c r="H1315" s="25" t="str">
        <f>IFERROR(VLOOKUP(Tabelle1[[#This Row],[Artikelnr. (wenn vorhanden)]],Artikel!A:C,3,FALSE),Tabelle1[[#This Row],[Artikelnr. (wenn vorhanden)]])</f>
        <v>Muster</v>
      </c>
    </row>
    <row r="1316" spans="1:8" x14ac:dyDescent="0.25">
      <c r="A1316" s="25" t="s">
        <v>59</v>
      </c>
      <c r="B1316" s="25" t="s">
        <v>149</v>
      </c>
      <c r="C1316" s="25">
        <v>75</v>
      </c>
      <c r="D1316" s="25">
        <v>70</v>
      </c>
      <c r="E1316" s="37">
        <v>44439</v>
      </c>
      <c r="F1316" t="s">
        <v>149</v>
      </c>
      <c r="G1316" s="55" t="s">
        <v>149</v>
      </c>
      <c r="H1316" s="25" t="str">
        <f>IFERROR(VLOOKUP(Tabelle1[[#This Row],[Artikelnr. (wenn vorhanden)]],Artikel!A:C,3,FALSE),Tabelle1[[#This Row],[Artikelnr. (wenn vorhanden)]])</f>
        <v>Muster</v>
      </c>
    </row>
    <row r="1317" spans="1:8" x14ac:dyDescent="0.25">
      <c r="A1317" s="25" t="s">
        <v>63</v>
      </c>
      <c r="B1317" s="25" t="s">
        <v>149</v>
      </c>
      <c r="C1317" s="25">
        <v>8</v>
      </c>
      <c r="D1317" s="25">
        <v>70</v>
      </c>
      <c r="E1317" s="37">
        <v>44455</v>
      </c>
      <c r="F1317" t="s">
        <v>149</v>
      </c>
      <c r="G1317" s="55" t="s">
        <v>149</v>
      </c>
      <c r="H1317" s="25" t="str">
        <f>IFERROR(VLOOKUP(Tabelle1[[#This Row],[Artikelnr. (wenn vorhanden)]],Artikel!A:C,3,FALSE),Tabelle1[[#This Row],[Artikelnr. (wenn vorhanden)]])</f>
        <v>Muster</v>
      </c>
    </row>
    <row r="1318" spans="1:8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G1318" s="25"/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15206</v>
      </c>
      <c r="B1319" s="25" t="s">
        <v>325</v>
      </c>
      <c r="C1319" s="25">
        <v>12</v>
      </c>
      <c r="D1319" s="25">
        <v>30</v>
      </c>
      <c r="E1319" s="37">
        <v>44469</v>
      </c>
      <c r="G1319" s="25"/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15188</v>
      </c>
      <c r="B1320" s="25" t="s">
        <v>15276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310</v>
      </c>
      <c r="B1325" s="25" t="s">
        <v>15270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349</v>
      </c>
      <c r="B1326" s="25" t="s">
        <v>15252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G1327" s="55"/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15154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15154</v>
      </c>
      <c r="B1329" s="25" t="s">
        <v>363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90</v>
      </c>
      <c r="C1342" s="25">
        <v>4.2</v>
      </c>
      <c r="D1342" s="25">
        <v>70</v>
      </c>
      <c r="E1342" s="37">
        <v>44446</v>
      </c>
      <c r="F1342" t="s">
        <v>58</v>
      </c>
      <c r="G1342" s="55" t="s">
        <v>58</v>
      </c>
      <c r="H1342" s="25" t="str">
        <f>IFERROR(VLOOKUP(Tabelle1[[#This Row],[Artikelnr. (wenn vorhanden)]],Artikel!A:C,3,FALSE),Tabelle1[[#This Row],[Artikelnr. (wenn vorhanden)]])</f>
        <v>Rückstellproben</v>
      </c>
    </row>
    <row r="1343" spans="1:8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G1343" s="55"/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G1346" s="55"/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G1351" s="55"/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G1352" s="55"/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G1353" s="25" t="s">
        <v>36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15147</v>
      </c>
      <c r="G1354" s="55" t="s">
        <v>15147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15147</v>
      </c>
      <c r="G1355" s="55" t="s">
        <v>15147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15147</v>
      </c>
      <c r="G1356" s="55" t="s">
        <v>15147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15147</v>
      </c>
      <c r="G1357" s="55" t="s">
        <v>15147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15147</v>
      </c>
      <c r="G1358" s="25" t="s">
        <v>15147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G1361" s="55"/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15154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15151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344</v>
      </c>
      <c r="C1366" s="25">
        <v>20</v>
      </c>
      <c r="D1366" s="25">
        <v>70</v>
      </c>
      <c r="E1366" s="37">
        <v>44470</v>
      </c>
      <c r="F1366" t="s">
        <v>58</v>
      </c>
      <c r="G1366" s="25" t="s">
        <v>58</v>
      </c>
      <c r="H1366" s="25" t="str">
        <f>IFERROR(VLOOKUP(Tabelle1[[#This Row],[Artikelnr. (wenn vorhanden)]],Artikel!A:C,3,FALSE),Tabelle1[[#This Row],[Artikelnr. (wenn vorhanden)]])</f>
        <v>SKZ Ammerland Block</v>
      </c>
    </row>
    <row r="1367" spans="1:8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G1367" s="55"/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15249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15244</v>
      </c>
      <c r="B1370" s="25" t="s">
        <v>15242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15248</v>
      </c>
      <c r="B1371" s="25" t="s">
        <v>15251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G1372" s="25"/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15250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372</v>
      </c>
      <c r="B1375" s="25" t="s">
        <v>15124</v>
      </c>
      <c r="C1375" s="25">
        <v>14.8</v>
      </c>
      <c r="D1375" s="25">
        <v>30</v>
      </c>
      <c r="E1375" s="37">
        <v>44477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372</v>
      </c>
      <c r="B1376" s="25" t="s">
        <v>15124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  <row r="1377" spans="1:8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G1377" s="25"/>
      <c r="H1377" s="56" t="str">
        <f>IFERROR(VLOOKUP(Tabelle1[[#This Row],[Artikelnr. (wenn vorhanden)]],Artikel!A:C,3,FALSE),Tabelle1[[#This Row],[Artikelnr. (wenn vorhanden)]])</f>
        <v>ABS HEUBL</v>
      </c>
    </row>
    <row r="1378" spans="1:8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G1378" s="25"/>
      <c r="H1378" s="56" t="str">
        <f>IFERROR(VLOOKUP(Tabelle1[[#This Row],[Artikelnr. (wenn vorhanden)]],Artikel!A:C,3,FALSE),Tabelle1[[#This Row],[Artikelnr. (wenn vorhanden)]])</f>
        <v>ABS MEDI-KRÄUK</v>
      </c>
    </row>
    <row r="1379" spans="1:8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G1379" s="25"/>
      <c r="H1379" s="56" t="str">
        <f>IFERROR(VLOOKUP(Tabelle1[[#This Row],[Artikelnr. (wenn vorhanden)]],Artikel!A:C,3,FALSE),Tabelle1[[#This Row],[Artikelnr. (wenn vorhanden)]])</f>
        <v>ABS MEDI-KRÄUK</v>
      </c>
    </row>
    <row r="1380" spans="1:8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G1380" s="25"/>
      <c r="H1380" s="56" t="str">
        <f>IFERROR(VLOOKUP(Tabelle1[[#This Row],[Artikelnr. (wenn vorhanden)]],Artikel!A:C,3,FALSE),Tabelle1[[#This Row],[Artikelnr. (wenn vorhanden)]])</f>
        <v>ABS MEDI-KRÄUK</v>
      </c>
    </row>
    <row r="1381" spans="1:8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G1381" s="25"/>
      <c r="H1381" s="56" t="str">
        <f>IFERROR(VLOOKUP(Tabelle1[[#This Row],[Artikelnr. (wenn vorhanden)]],Artikel!A:C,3,FALSE),Tabelle1[[#This Row],[Artikelnr. (wenn vorhanden)]])</f>
        <v>ABS PECO</v>
      </c>
    </row>
    <row r="1382" spans="1:8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G1382" s="25"/>
      <c r="H1382" s="56" t="str">
        <f>IFERROR(VLOOKUP(Tabelle1[[#This Row],[Artikelnr. (wenn vorhanden)]],Artikel!A:C,3,FALSE),Tabelle1[[#This Row],[Artikelnr. (wenn vorhanden)]])</f>
        <v>ABS SCH-PAUL</v>
      </c>
    </row>
    <row r="1383" spans="1:8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G1383" s="25"/>
      <c r="H1383" s="56" t="str">
        <f>IFERROR(VLOOKUP(Tabelle1[[#This Row],[Artikelnr. (wenn vorhanden)]],Artikel!A:C,3,FALSE),Tabelle1[[#This Row],[Artikelnr. (wenn vorhanden)]])</f>
        <v>ABS ZIEGENR</v>
      </c>
    </row>
    <row r="1384" spans="1:8" x14ac:dyDescent="0.25">
      <c r="A1384" s="25" t="s">
        <v>74</v>
      </c>
      <c r="B1384" s="25">
        <v>29500917</v>
      </c>
      <c r="C1384" s="25">
        <v>52</v>
      </c>
      <c r="D1384" s="25">
        <v>60</v>
      </c>
      <c r="E1384" s="37">
        <v>44498</v>
      </c>
      <c r="G1384" s="25"/>
      <c r="H1384" s="56" t="str">
        <f>IFERROR(VLOOKUP(Tabelle1[[#This Row],[Artikelnr. (wenn vorhanden)]],Artikel!A:C,3,FALSE),Tabelle1[[#This Row],[Artikelnr. (wenn vorhanden)]])</f>
        <v>VOS-ABS ENTSORGUNG</v>
      </c>
    </row>
    <row r="1385" spans="1:8" x14ac:dyDescent="0.25">
      <c r="A1385" s="25" t="s">
        <v>74</v>
      </c>
      <c r="B1385" s="25">
        <v>29500917</v>
      </c>
      <c r="C1385" s="25">
        <v>52</v>
      </c>
      <c r="D1385" s="25">
        <v>60</v>
      </c>
      <c r="E1385" s="37">
        <v>44498</v>
      </c>
      <c r="G1385" s="25"/>
      <c r="H1385" s="56" t="str">
        <f>IFERROR(VLOOKUP(Tabelle1[[#This Row],[Artikelnr. (wenn vorhanden)]],Artikel!A:C,3,FALSE),Tabelle1[[#This Row],[Artikelnr. (wenn vorhanden)]])</f>
        <v>VOS-ABS ENTSORGUNG</v>
      </c>
    </row>
    <row r="1386" spans="1:8" x14ac:dyDescent="0.25">
      <c r="A1386" s="25" t="s">
        <v>9</v>
      </c>
      <c r="B1386" s="25">
        <v>29501003</v>
      </c>
      <c r="C1386" s="25">
        <v>158</v>
      </c>
      <c r="D1386" s="25">
        <v>61</v>
      </c>
      <c r="E1386" s="37">
        <v>44498</v>
      </c>
      <c r="G1386" s="25"/>
      <c r="H1386" s="56" t="str">
        <f>IFERROR(VLOOKUP(Tabelle1[[#This Row],[Artikelnr. (wenn vorhanden)]],Artikel!A:C,3,FALSE),Tabelle1[[#This Row],[Artikelnr. (wenn vorhanden)]])</f>
        <v>ABS CHED-PF-KRÄUK gemis</v>
      </c>
    </row>
    <row r="1387" spans="1:8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G1387" s="25"/>
      <c r="H1387" s="56" t="str">
        <f>IFERROR(VLOOKUP(Tabelle1[[#This Row],[Artikelnr. (wenn vorhanden)]],Artikel!A:C,3,FALSE),Tabelle1[[#This Row],[Artikelnr. (wenn vorhanden)]])</f>
        <v>ABS BRUSCHETTA</v>
      </c>
    </row>
    <row r="1388" spans="1:8" x14ac:dyDescent="0.25">
      <c r="A1388" s="25" t="s">
        <v>9</v>
      </c>
      <c r="B1388" s="25">
        <v>29501032</v>
      </c>
      <c r="C1388" s="25">
        <v>38</v>
      </c>
      <c r="D1388" s="25">
        <v>61</v>
      </c>
      <c r="E1388" s="37">
        <v>44498</v>
      </c>
      <c r="G1388" s="25"/>
      <c r="H1388" s="56" t="str">
        <f>IFERROR(VLOOKUP(Tabelle1[[#This Row],[Artikelnr. (wenn vorhanden)]],Artikel!A:C,3,FALSE),Tabelle1[[#This Row],[Artikelnr. (wenn vorhanden)]])</f>
        <v>ABS CHED-ROT MIT ß-CARO</v>
      </c>
    </row>
    <row r="1389" spans="1:8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G1389" s="25"/>
      <c r="H1389" s="56" t="str">
        <f>IFERROR(VLOOKUP(Tabelle1[[#This Row],[Artikelnr. (wenn vorhanden)]],Artikel!A:C,3,FALSE),Tabelle1[[#This Row],[Artikelnr. (wenn vorhanden)]])</f>
        <v>VOS-ABS ENTSORGUNG</v>
      </c>
    </row>
    <row r="1390" spans="1:8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G1390" s="25"/>
      <c r="H1390" s="56" t="str">
        <f>IFERROR(VLOOKUP(Tabelle1[[#This Row],[Artikelnr. (wenn vorhanden)]],Artikel!A:C,3,FALSE),Tabelle1[[#This Row],[Artikelnr. (wenn vorhanden)]])</f>
        <v>VOS-ABS ENTSORGUNG</v>
      </c>
    </row>
    <row r="1391" spans="1:8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G1391" s="25"/>
      <c r="H1391" s="56" t="str">
        <f>IFERROR(VLOOKUP(Tabelle1[[#This Row],[Artikelnr. (wenn vorhanden)]],Artikel!A:C,3,FALSE),Tabelle1[[#This Row],[Artikelnr. (wenn vorhanden)]])</f>
        <v>VOS-ABS ENTSORGUNG</v>
      </c>
    </row>
    <row r="1392" spans="1:8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G1392" s="25"/>
      <c r="H1392" s="56" t="str">
        <f>IFERROR(VLOOKUP(Tabelle1[[#This Row],[Artikelnr. (wenn vorhanden)]],Artikel!A:C,3,FALSE),Tabelle1[[#This Row],[Artikelnr. (wenn vorhanden)]])</f>
        <v>VOS VEG-SCH-MILD-VAKU</v>
      </c>
    </row>
    <row r="1393" spans="1:8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G1393" s="25"/>
      <c r="H1393" s="56" t="str">
        <f>IFERROR(VLOOKUP(Tabelle1[[#This Row],[Artikelnr. (wenn vorhanden)]],Artikel!A:C,3,FALSE),Tabelle1[[#This Row],[Artikelnr. (wenn vorhanden)]])</f>
        <v>ABS 45-48% Konventionel</v>
      </c>
    </row>
    <row r="1394" spans="1:8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G1394" s="25"/>
      <c r="H1394" s="56" t="str">
        <f>IFERROR(VLOOKUP(Tabelle1[[#This Row],[Artikelnr. (wenn vorhanden)]],Artikel!A:C,3,FALSE),Tabelle1[[#This Row],[Artikelnr. (wenn vorhanden)]])</f>
        <v>VOS-ABS ENTSORGUNG</v>
      </c>
    </row>
    <row r="1395" spans="1:8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G1395" s="25"/>
      <c r="H1395" s="56" t="str">
        <f>IFERROR(VLOOKUP(Tabelle1[[#This Row],[Artikelnr. (wenn vorhanden)]],Artikel!A:C,3,FALSE),Tabelle1[[#This Row],[Artikelnr. (wenn vorhanden)]])</f>
        <v>-</v>
      </c>
    </row>
    <row r="1396" spans="1:8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G1396" s="25"/>
      <c r="H1396" s="56" t="str">
        <f>IFERROR(VLOOKUP(Tabelle1[[#This Row],[Artikelnr. (wenn vorhanden)]],Artikel!A:C,3,FALSE),Tabelle1[[#This Row],[Artikelnr. (wenn vorhanden)]])</f>
        <v>VOS-ABS ENTSORGUNG</v>
      </c>
    </row>
    <row r="1397" spans="1:8" x14ac:dyDescent="0.25">
      <c r="A1397" s="25" t="s">
        <v>59</v>
      </c>
      <c r="B1397" s="25" t="s">
        <v>36</v>
      </c>
      <c r="C1397" s="25">
        <v>2</v>
      </c>
      <c r="D1397" s="25">
        <v>74</v>
      </c>
      <c r="E1397" s="37">
        <v>44495</v>
      </c>
      <c r="G1397" s="25"/>
      <c r="H1397" s="56" t="str">
        <f>IFERROR(VLOOKUP(Tabelle1[[#This Row],[Artikelnr. (wenn vorhanden)]],Artikel!A:C,3,FALSE),Tabelle1[[#This Row],[Artikelnr. (wenn vorhanden)]])</f>
        <v>-</v>
      </c>
    </row>
    <row r="1398" spans="1:8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G1398" s="25"/>
      <c r="H1398" s="56" t="str">
        <f>IFERROR(VLOOKUP(Tabelle1[[#This Row],[Artikelnr. (wenn vorhanden)]],Artikel!A:C,3,FALSE),Tabelle1[[#This Row],[Artikelnr. (wenn vorhanden)]])</f>
        <v>-</v>
      </c>
    </row>
    <row r="1399" spans="1:8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G1399" s="25"/>
      <c r="H1399" s="56" t="str">
        <f>IFERROR(VLOOKUP(Tabelle1[[#This Row],[Artikelnr. (wenn vorhanden)]],Artikel!A:C,3,FALSE),Tabelle1[[#This Row],[Artikelnr. (wenn vorhanden)]])</f>
        <v>-</v>
      </c>
    </row>
    <row r="1400" spans="1:8" x14ac:dyDescent="0.25">
      <c r="A1400" s="25" t="s">
        <v>59</v>
      </c>
      <c r="B1400" s="25" t="s">
        <v>36</v>
      </c>
      <c r="C1400" s="25">
        <v>90</v>
      </c>
      <c r="D1400" s="25">
        <v>73</v>
      </c>
      <c r="E1400" s="37">
        <v>44496</v>
      </c>
      <c r="G1400" s="25"/>
      <c r="H1400" s="56" t="str">
        <f>IFERROR(VLOOKUP(Tabelle1[[#This Row],[Artikelnr. (wenn vorhanden)]],Artikel!A:C,3,FALSE),Tabelle1[[#This Row],[Artikelnr. (wenn vorhanden)]])</f>
        <v>-</v>
      </c>
    </row>
    <row r="1401" spans="1:8" x14ac:dyDescent="0.25">
      <c r="A1401" s="25" t="s">
        <v>59</v>
      </c>
      <c r="B1401" s="25" t="s">
        <v>36</v>
      </c>
      <c r="C1401" s="25">
        <v>120</v>
      </c>
      <c r="D1401" s="25">
        <v>73</v>
      </c>
      <c r="E1401" s="37">
        <v>44496</v>
      </c>
      <c r="G1401" s="25"/>
      <c r="H1401" s="56" t="str">
        <f>IFERROR(VLOOKUP(Tabelle1[[#This Row],[Artikelnr. (wenn vorhanden)]],Artikel!A:C,3,FALSE),Tabelle1[[#This Row],[Artikelnr. (wenn vorhanden)]])</f>
        <v>-</v>
      </c>
    </row>
    <row r="1402" spans="1:8" x14ac:dyDescent="0.25">
      <c r="A1402" s="25" t="s">
        <v>59</v>
      </c>
      <c r="B1402" s="25" t="s">
        <v>36</v>
      </c>
      <c r="C1402" s="25">
        <v>60</v>
      </c>
      <c r="D1402" s="25">
        <v>70</v>
      </c>
      <c r="E1402" s="37">
        <v>44496</v>
      </c>
      <c r="G1402" s="25"/>
      <c r="H1402" s="56" t="str">
        <f>IFERROR(VLOOKUP(Tabelle1[[#This Row],[Artikelnr. (wenn vorhanden)]],Artikel!A:C,3,FALSE),Tabelle1[[#This Row],[Artikelnr. (wenn vorhanden)]])</f>
        <v>-</v>
      </c>
    </row>
    <row r="1403" spans="1:8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G1403" s="25"/>
      <c r="H1403" s="56" t="str">
        <f>IFERROR(VLOOKUP(Tabelle1[[#This Row],[Artikelnr. (wenn vorhanden)]],Artikel!A:C,3,FALSE),Tabelle1[[#This Row],[Artikelnr. (wenn vorhanden)]])</f>
        <v>VOS-ABS ENTSORGUNG</v>
      </c>
    </row>
    <row r="1404" spans="1:8" x14ac:dyDescent="0.25">
      <c r="A1404" s="25" t="s">
        <v>59</v>
      </c>
      <c r="B1404" s="25" t="s">
        <v>36</v>
      </c>
      <c r="C1404" s="25">
        <v>47.6</v>
      </c>
      <c r="D1404" s="25">
        <v>73</v>
      </c>
      <c r="E1404" s="37">
        <v>44496</v>
      </c>
      <c r="G1404" s="25"/>
      <c r="H1404" s="56" t="str">
        <f>IFERROR(VLOOKUP(Tabelle1[[#This Row],[Artikelnr. (wenn vorhanden)]],Artikel!A:C,3,FALSE),Tabelle1[[#This Row],[Artikelnr. (wenn vorhanden)]])</f>
        <v>-</v>
      </c>
    </row>
    <row r="1405" spans="1:8" x14ac:dyDescent="0.25">
      <c r="A1405" s="25" t="s">
        <v>59</v>
      </c>
      <c r="B1405" s="25" t="s">
        <v>36</v>
      </c>
      <c r="C1405" s="25">
        <v>110</v>
      </c>
      <c r="D1405" s="25">
        <v>74</v>
      </c>
      <c r="E1405" s="37">
        <v>44496</v>
      </c>
      <c r="G1405" s="25"/>
      <c r="H1405" s="56" t="str">
        <f>IFERROR(VLOOKUP(Tabelle1[[#This Row],[Artikelnr. (wenn vorhanden)]],Artikel!A:C,3,FALSE),Tabelle1[[#This Row],[Artikelnr. (wenn vorhanden)]])</f>
        <v>-</v>
      </c>
    </row>
    <row r="1406" spans="1:8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G1406" s="25"/>
      <c r="H1406" s="56" t="str">
        <f>IFERROR(VLOOKUP(Tabelle1[[#This Row],[Artikelnr. (wenn vorhanden)]],Artikel!A:C,3,FALSE),Tabelle1[[#This Row],[Artikelnr. (wenn vorhanden)]])</f>
        <v>-</v>
      </c>
    </row>
    <row r="1407" spans="1:8" x14ac:dyDescent="0.25">
      <c r="A1407" s="25" t="s">
        <v>59</v>
      </c>
      <c r="B1407" s="25" t="s">
        <v>36</v>
      </c>
      <c r="C1407" s="25">
        <v>1.4</v>
      </c>
      <c r="D1407" s="25">
        <v>74</v>
      </c>
      <c r="E1407" s="37">
        <v>44496</v>
      </c>
      <c r="G1407" s="25"/>
      <c r="H1407" s="56" t="str">
        <f>IFERROR(VLOOKUP(Tabelle1[[#This Row],[Artikelnr. (wenn vorhanden)]],Artikel!A:C,3,FALSE),Tabelle1[[#This Row],[Artikelnr. (wenn vorhanden)]])</f>
        <v>-</v>
      </c>
    </row>
    <row r="1408" spans="1:8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15385</v>
      </c>
      <c r="G1408" s="25"/>
      <c r="H1408" s="56" t="str">
        <f>IFERROR(VLOOKUP(Tabelle1[[#This Row],[Artikelnr. (wenn vorhanden)]],Artikel!A:C,3,FALSE),Tabelle1[[#This Row],[Artikelnr. (wenn vorhanden)]])</f>
        <v>Schmelzkäsezubereitung</v>
      </c>
    </row>
    <row r="1409" spans="1:8" x14ac:dyDescent="0.25">
      <c r="A1409" s="25" t="s">
        <v>41</v>
      </c>
      <c r="B1409" s="25" t="s">
        <v>15386</v>
      </c>
      <c r="C1409" s="25">
        <v>80</v>
      </c>
      <c r="D1409" s="25">
        <v>11</v>
      </c>
      <c r="E1409" s="37">
        <v>44496</v>
      </c>
      <c r="G1409" s="25"/>
      <c r="H1409" s="56" t="str">
        <f>IFERROR(VLOOKUP(Tabelle1[[#This Row],[Artikelnr. (wenn vorhanden)]],Artikel!A:C,3,FALSE),Tabelle1[[#This Row],[Artikelnr. (wenn vorhanden)]])</f>
        <v>Kapa EMM</v>
      </c>
    </row>
    <row r="1410" spans="1:8" x14ac:dyDescent="0.25">
      <c r="A1410" s="25" t="s">
        <v>59</v>
      </c>
      <c r="B1410" s="25" t="s">
        <v>36</v>
      </c>
      <c r="C1410" s="25">
        <v>41</v>
      </c>
      <c r="D1410" s="25">
        <v>70</v>
      </c>
      <c r="E1410" s="37">
        <v>44497</v>
      </c>
      <c r="G1410" s="25"/>
      <c r="H1410" s="56" t="str">
        <f>IFERROR(VLOOKUP(Tabelle1[[#This Row],[Artikelnr. (wenn vorhanden)]],Artikel!A:C,3,FALSE),Tabelle1[[#This Row],[Artikelnr. (wenn vorhanden)]])</f>
        <v>-</v>
      </c>
    </row>
    <row r="1411" spans="1:8" x14ac:dyDescent="0.25">
      <c r="A1411" s="25" t="s">
        <v>59</v>
      </c>
      <c r="B1411" s="25" t="s">
        <v>36</v>
      </c>
      <c r="C1411" s="25">
        <v>36</v>
      </c>
      <c r="D1411" s="25">
        <v>70</v>
      </c>
      <c r="E1411" s="37">
        <v>44497</v>
      </c>
      <c r="G1411" s="25"/>
      <c r="H1411" s="56" t="str">
        <f>IFERROR(VLOOKUP(Tabelle1[[#This Row],[Artikelnr. (wenn vorhanden)]],Artikel!A:C,3,FALSE),Tabelle1[[#This Row],[Artikelnr. (wenn vorhanden)]])</f>
        <v>-</v>
      </c>
    </row>
    <row r="1412" spans="1:8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G1412" s="25"/>
      <c r="H1412" s="56" t="str">
        <f>IFERROR(VLOOKUP(Tabelle1[[#This Row],[Artikelnr. (wenn vorhanden)]],Artikel!A:C,3,FALSE),Tabelle1[[#This Row],[Artikelnr. (wenn vorhanden)]])</f>
        <v>VOS-ABS ENTSORGUNG</v>
      </c>
    </row>
    <row r="1413" spans="1:8" x14ac:dyDescent="0.25">
      <c r="A1413" s="25" t="s">
        <v>59</v>
      </c>
      <c r="B1413" s="25" t="s">
        <v>36</v>
      </c>
      <c r="C1413" s="25">
        <v>20</v>
      </c>
      <c r="D1413" s="25">
        <v>72</v>
      </c>
      <c r="E1413" s="37">
        <v>44498</v>
      </c>
      <c r="G1413" s="25"/>
      <c r="H1413" s="56" t="str">
        <f>IFERROR(VLOOKUP(Tabelle1[[#This Row],[Artikelnr. (wenn vorhanden)]],Artikel!A:C,3,FALSE),Tabelle1[[#This Row],[Artikelnr. (wenn vorhanden)]])</f>
        <v>-</v>
      </c>
    </row>
    <row r="1414" spans="1:8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G1414" s="25"/>
      <c r="H1414" s="56" t="str">
        <f>IFERROR(VLOOKUP(Tabelle1[[#This Row],[Artikelnr. (wenn vorhanden)]],Artikel!A:C,3,FALSE),Tabelle1[[#This Row],[Artikelnr. (wenn vorhanden)]])</f>
        <v>-</v>
      </c>
    </row>
    <row r="1415" spans="1:8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G1415" s="25"/>
      <c r="H1415" s="56" t="str">
        <f>IFERROR(VLOOKUP(Tabelle1[[#This Row],[Artikelnr. (wenn vorhanden)]],Artikel!A:C,3,FALSE),Tabelle1[[#This Row],[Artikelnr. (wenn vorhanden)]])</f>
        <v>RW natur</v>
      </c>
    </row>
    <row r="1416" spans="1:8" x14ac:dyDescent="0.25">
      <c r="A1416" s="25" t="s">
        <v>15206</v>
      </c>
      <c r="B1416" s="25" t="s">
        <v>15387</v>
      </c>
      <c r="C1416" s="25">
        <v>18</v>
      </c>
      <c r="D1416" s="25">
        <v>30</v>
      </c>
      <c r="E1416" s="37">
        <v>44498</v>
      </c>
      <c r="G1416" s="25"/>
      <c r="H1416" s="56" t="str">
        <f>IFERROR(VLOOKUP(Tabelle1[[#This Row],[Artikelnr. (wenn vorhanden)]],Artikel!A:C,3,FALSE),Tabelle1[[#This Row],[Artikelnr. (wenn vorhanden)]])</f>
        <v>RW naur</v>
      </c>
    </row>
    <row r="1417" spans="1:8" x14ac:dyDescent="0.25">
      <c r="A1417" s="25" t="s">
        <v>59</v>
      </c>
      <c r="B1417" s="25" t="s">
        <v>36</v>
      </c>
      <c r="C1417" s="25">
        <v>2.4</v>
      </c>
      <c r="D1417" s="25">
        <v>74</v>
      </c>
      <c r="E1417" s="37">
        <v>44498</v>
      </c>
      <c r="G1417" s="25"/>
      <c r="H1417" s="56" t="str">
        <f>IFERROR(VLOOKUP(Tabelle1[[#This Row],[Artikelnr. (wenn vorhanden)]],Artikel!A:C,3,FALSE),Tabelle1[[#This Row],[Artikelnr. (wenn vorhanden)]])</f>
        <v>-</v>
      </c>
    </row>
    <row r="1418" spans="1:8" x14ac:dyDescent="0.25">
      <c r="A1418" s="25" t="s">
        <v>372</v>
      </c>
      <c r="B1418" s="25" t="s">
        <v>15124</v>
      </c>
      <c r="C1418" s="25">
        <v>24.5</v>
      </c>
      <c r="D1418" s="25">
        <v>30</v>
      </c>
      <c r="E1418" s="37">
        <v>44498</v>
      </c>
      <c r="G1418" s="25"/>
      <c r="H1418" s="56" t="str">
        <f>IFERROR(VLOOKUP(Tabelle1[[#This Row],[Artikelnr. (wenn vorhanden)]],Artikel!A:C,3,FALSE),Tabelle1[[#This Row],[Artikelnr. (wenn vorhanden)]])</f>
        <v>Würfel</v>
      </c>
    </row>
    <row r="1419" spans="1:8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G1419" s="25"/>
      <c r="H1419" s="56" t="str">
        <f>IFERROR(VLOOKUP(Tabelle1[[#This Row],[Artikelnr. (wenn vorhanden)]],Artikel!A:C,3,FALSE),Tabelle1[[#This Row],[Artikelnr. (wenn vorhanden)]])</f>
        <v>-</v>
      </c>
    </row>
    <row r="1420" spans="1:8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G1420" s="25"/>
      <c r="H1420" s="56">
        <f>IFERROR(VLOOKUP(Tabelle1[[#This Row],[Artikelnr. (wenn vorhanden)]],Artikel!A:C,3,FALSE),Tabelle1[[#This Row],[Artikelnr. (wenn vorhanden)]])</f>
        <v>31000022</v>
      </c>
    </row>
    <row r="1421" spans="1:8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G1421" s="25"/>
      <c r="H1421" s="56" t="str">
        <f>IFERROR(VLOOKUP(Tabelle1[[#This Row],[Artikelnr. (wenn vorhanden)]],Artikel!A:C,3,FALSE),Tabelle1[[#This Row],[Artikelnr. (wenn vorhanden)]])</f>
        <v>GRW SCHI-NAT 7,2GK NEUE</v>
      </c>
    </row>
    <row r="1422" spans="1:8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G1422" s="25"/>
      <c r="H1422" s="56" t="str">
        <f>IFERROR(VLOOKUP(Tabelle1[[#This Row],[Artikelnr. (wenn vorhanden)]],Artikel!A:C,3,FALSE),Tabelle1[[#This Row],[Artikelnr. (wenn vorhanden)]])</f>
        <v>VEG-SCH WÜRZIG  7,2KG</v>
      </c>
    </row>
    <row r="1423" spans="1:8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15147</v>
      </c>
      <c r="G1423" s="25"/>
      <c r="H1423" s="56" t="str">
        <f>IFERROR(VLOOKUP(Tabelle1[[#This Row],[Artikelnr. (wenn vorhanden)]],Artikel!A:C,3,FALSE),Tabelle1[[#This Row],[Artikelnr. (wenn vorhanden)]])</f>
        <v>VOS mit Walnusskonzentr</v>
      </c>
    </row>
    <row r="1424" spans="1:8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G1424" s="25"/>
      <c r="H1424" s="56" t="str">
        <f>IFERROR(VLOOKUP(Tabelle1[[#This Row],[Artikelnr. (wenn vorhanden)]],Artikel!A:C,3,FALSE),Tabelle1[[#This Row],[Artikelnr. (wenn vorhanden)]])</f>
        <v>VOS VEG-SCH WÜRZIG</v>
      </c>
    </row>
    <row r="1425" spans="1:8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G1425" s="25"/>
      <c r="H1425" s="56" t="str">
        <f>IFERROR(VLOOKUP(Tabelle1[[#This Row],[Artikelnr. (wenn vorhanden)]],Artikel!A:C,3,FALSE),Tabelle1[[#This Row],[Artikelnr. (wenn vorhanden)]])</f>
        <v>ABS CHED-ROT MIT ß-CARO</v>
      </c>
    </row>
    <row r="1426" spans="1:8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G1426" s="25"/>
      <c r="H1426" s="56" t="str">
        <f>IFERROR(VLOOKUP(Tabelle1[[#This Row],[Artikelnr. (wenn vorhanden)]],Artikel!A:C,3,FALSE),Tabelle1[[#This Row],[Artikelnr. (wenn vorhanden)]])</f>
        <v>ABS CHED-PF-KRÄUK gemis</v>
      </c>
    </row>
    <row r="1427" spans="1:8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G1427" s="25"/>
      <c r="H1427" s="56" t="str">
        <f>IFERROR(VLOOKUP(Tabelle1[[#This Row],[Artikelnr. (wenn vorhanden)]],Artikel!A:C,3,FALSE),Tabelle1[[#This Row],[Artikelnr. (wenn vorhanden)]])</f>
        <v>-</v>
      </c>
    </row>
    <row r="1428" spans="1:8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15147</v>
      </c>
      <c r="G1428" s="25"/>
      <c r="H1428" s="56" t="str">
        <f>IFERROR(VLOOKUP(Tabelle1[[#This Row],[Artikelnr. (wenn vorhanden)]],Artikel!A:C,3,FALSE),Tabelle1[[#This Row],[Artikelnr. (wenn vorhanden)]])</f>
        <v>VOS VEG-SCH-WÜRZIG-VAKU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550"/>
  <sheetViews>
    <sheetView topLeftCell="A78" workbookViewId="0">
      <selection activeCell="A99" sqref="A99:A100"/>
    </sheetView>
  </sheetViews>
  <sheetFormatPr baseColWidth="10" defaultRowHeight="15" x14ac:dyDescent="0.25"/>
  <cols>
    <col min="1" max="1" width="62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15380</v>
      </c>
    </row>
    <row r="5" spans="1:3" x14ac:dyDescent="0.25">
      <c r="A5" s="3" t="s">
        <v>36</v>
      </c>
      <c r="B5" s="18">
        <v>1277</v>
      </c>
      <c r="C5" s="5">
        <v>9.1603068767363398E-3</v>
      </c>
    </row>
    <row r="6" spans="1:3" x14ac:dyDescent="0.25">
      <c r="A6" s="8" t="s">
        <v>147</v>
      </c>
      <c r="B6" s="18">
        <v>10</v>
      </c>
      <c r="C6" s="5">
        <v>7.1733021744215653E-5</v>
      </c>
    </row>
    <row r="7" spans="1:3" x14ac:dyDescent="0.25">
      <c r="A7" s="8" t="s">
        <v>229</v>
      </c>
      <c r="B7" s="18">
        <v>15</v>
      </c>
      <c r="C7" s="5">
        <v>1.0759953261632348E-4</v>
      </c>
    </row>
    <row r="8" spans="1:3" x14ac:dyDescent="0.25">
      <c r="A8" s="8" t="s">
        <v>179</v>
      </c>
      <c r="B8" s="18">
        <v>70</v>
      </c>
      <c r="C8" s="5">
        <v>5.021311522095096E-4</v>
      </c>
    </row>
    <row r="9" spans="1:3" x14ac:dyDescent="0.25">
      <c r="A9" s="8" t="s">
        <v>153</v>
      </c>
      <c r="B9" s="18">
        <v>1</v>
      </c>
      <c r="C9" s="5">
        <v>7.173302174421565E-6</v>
      </c>
    </row>
    <row r="10" spans="1:3" x14ac:dyDescent="0.25">
      <c r="A10" s="8" t="s">
        <v>232</v>
      </c>
      <c r="B10" s="18">
        <v>432</v>
      </c>
      <c r="C10" s="5">
        <v>3.0988665393501163E-3</v>
      </c>
    </row>
    <row r="11" spans="1:3" x14ac:dyDescent="0.25">
      <c r="A11" s="8" t="s">
        <v>114</v>
      </c>
      <c r="B11" s="18">
        <v>50</v>
      </c>
      <c r="C11" s="5">
        <v>3.5866510872107829E-4</v>
      </c>
    </row>
    <row r="12" spans="1:3" x14ac:dyDescent="0.25">
      <c r="A12" s="8" t="s">
        <v>222</v>
      </c>
      <c r="B12" s="18">
        <v>8</v>
      </c>
      <c r="C12" s="5">
        <v>5.738641739537252E-5</v>
      </c>
    </row>
    <row r="13" spans="1:3" x14ac:dyDescent="0.25">
      <c r="A13" s="8" t="s">
        <v>366</v>
      </c>
      <c r="B13" s="18">
        <v>22</v>
      </c>
      <c r="C13" s="5">
        <v>1.5781264783727443E-4</v>
      </c>
    </row>
    <row r="14" spans="1:3" x14ac:dyDescent="0.25">
      <c r="A14" s="8" t="s">
        <v>44</v>
      </c>
      <c r="B14" s="18">
        <v>6</v>
      </c>
      <c r="C14" s="5">
        <v>4.3039813046529393E-5</v>
      </c>
    </row>
    <row r="15" spans="1:3" x14ac:dyDescent="0.25">
      <c r="A15" s="8" t="s">
        <v>158</v>
      </c>
      <c r="B15" s="18">
        <v>5</v>
      </c>
      <c r="C15" s="5">
        <v>3.5866510872107826E-5</v>
      </c>
    </row>
    <row r="16" spans="1:3" x14ac:dyDescent="0.25">
      <c r="A16" s="8" t="s">
        <v>159</v>
      </c>
      <c r="B16" s="18">
        <v>150</v>
      </c>
      <c r="C16" s="5">
        <v>1.0759953261632348E-3</v>
      </c>
    </row>
    <row r="17" spans="1:3" x14ac:dyDescent="0.25">
      <c r="A17" s="8" t="s">
        <v>161</v>
      </c>
      <c r="B17" s="18">
        <v>3</v>
      </c>
      <c r="C17" s="5">
        <v>2.1519906523264697E-5</v>
      </c>
    </row>
    <row r="18" spans="1:3" x14ac:dyDescent="0.25">
      <c r="A18" s="8" t="s">
        <v>162</v>
      </c>
      <c r="B18" s="18">
        <v>8</v>
      </c>
      <c r="C18" s="5">
        <v>5.738641739537252E-5</v>
      </c>
    </row>
    <row r="19" spans="1:3" x14ac:dyDescent="0.25">
      <c r="A19" s="8" t="s">
        <v>210</v>
      </c>
      <c r="B19" s="18">
        <v>7</v>
      </c>
      <c r="C19" s="5">
        <v>5.021311522095096E-5</v>
      </c>
    </row>
    <row r="20" spans="1:3" x14ac:dyDescent="0.25">
      <c r="A20" s="8" t="s">
        <v>164</v>
      </c>
      <c r="B20" s="18">
        <v>9</v>
      </c>
      <c r="C20" s="5">
        <v>6.4559719569794093E-5</v>
      </c>
    </row>
    <row r="21" spans="1:3" x14ac:dyDescent="0.25">
      <c r="A21" s="8" t="s">
        <v>211</v>
      </c>
      <c r="B21" s="18">
        <v>12</v>
      </c>
      <c r="C21" s="5">
        <v>8.6079626093058786E-5</v>
      </c>
    </row>
    <row r="22" spans="1:3" x14ac:dyDescent="0.25">
      <c r="A22" s="8" t="s">
        <v>166</v>
      </c>
      <c r="B22" s="18">
        <v>13</v>
      </c>
      <c r="C22" s="5">
        <v>9.3252928267480346E-5</v>
      </c>
    </row>
    <row r="23" spans="1:3" x14ac:dyDescent="0.25">
      <c r="A23" s="8" t="s">
        <v>355</v>
      </c>
      <c r="B23" s="18">
        <v>28</v>
      </c>
      <c r="C23" s="5">
        <v>2.0085246088380384E-4</v>
      </c>
    </row>
    <row r="24" spans="1:3" x14ac:dyDescent="0.25">
      <c r="A24" s="8" t="s">
        <v>339</v>
      </c>
      <c r="B24" s="18">
        <v>322</v>
      </c>
      <c r="C24" s="5">
        <v>2.3098033001637442E-3</v>
      </c>
    </row>
    <row r="25" spans="1:3" x14ac:dyDescent="0.25">
      <c r="A25" s="8" t="s">
        <v>113</v>
      </c>
      <c r="B25" s="18">
        <v>80</v>
      </c>
      <c r="C25" s="5">
        <v>5.7386417395372522E-4</v>
      </c>
    </row>
    <row r="26" spans="1:3" x14ac:dyDescent="0.25">
      <c r="A26" s="8" t="s">
        <v>379</v>
      </c>
      <c r="B26" s="18">
        <v>20</v>
      </c>
      <c r="C26" s="5">
        <v>1.4346604348843131E-4</v>
      </c>
    </row>
    <row r="27" spans="1:3" x14ac:dyDescent="0.25">
      <c r="A27" s="8" t="s">
        <v>124</v>
      </c>
      <c r="B27" s="18">
        <v>6</v>
      </c>
      <c r="C27" s="5">
        <v>4.3039813046529393E-5</v>
      </c>
    </row>
    <row r="28" spans="1:3" x14ac:dyDescent="0.25">
      <c r="A28" s="3" t="s">
        <v>15155</v>
      </c>
      <c r="B28" s="18">
        <v>1831</v>
      </c>
      <c r="C28" s="5">
        <v>1.3134316281365885E-2</v>
      </c>
    </row>
    <row r="29" spans="1:3" x14ac:dyDescent="0.25">
      <c r="A29" s="8" t="s">
        <v>352</v>
      </c>
      <c r="B29" s="18">
        <v>1831</v>
      </c>
      <c r="C29" s="5">
        <v>1.3134316281365885E-2</v>
      </c>
    </row>
    <row r="30" spans="1:3" x14ac:dyDescent="0.25">
      <c r="A30" s="3" t="s">
        <v>130</v>
      </c>
      <c r="B30" s="18">
        <v>1401</v>
      </c>
      <c r="C30" s="5">
        <v>1.0049796346364614E-2</v>
      </c>
    </row>
    <row r="31" spans="1:3" x14ac:dyDescent="0.25">
      <c r="A31" s="8" t="s">
        <v>129</v>
      </c>
      <c r="B31" s="18">
        <v>1401</v>
      </c>
      <c r="C31" s="5">
        <v>1.0049796346364614E-2</v>
      </c>
    </row>
    <row r="32" spans="1:3" x14ac:dyDescent="0.25">
      <c r="A32" s="3" t="s">
        <v>45</v>
      </c>
      <c r="B32" s="18">
        <v>821.5</v>
      </c>
      <c r="C32" s="5">
        <v>5.8928677362873163E-3</v>
      </c>
    </row>
    <row r="33" spans="1:3" x14ac:dyDescent="0.25">
      <c r="A33" s="8" t="s">
        <v>179</v>
      </c>
      <c r="B33" s="18">
        <v>10</v>
      </c>
      <c r="C33" s="5">
        <v>7.1733021744215653E-5</v>
      </c>
    </row>
    <row r="34" spans="1:3" x14ac:dyDescent="0.25">
      <c r="A34" s="8" t="s">
        <v>153</v>
      </c>
      <c r="B34" s="18">
        <v>21</v>
      </c>
      <c r="C34" s="5">
        <v>1.5063934566285288E-4</v>
      </c>
    </row>
    <row r="35" spans="1:3" x14ac:dyDescent="0.25">
      <c r="A35" s="8" t="s">
        <v>137</v>
      </c>
      <c r="B35" s="18">
        <v>616</v>
      </c>
      <c r="C35" s="5">
        <v>4.4187541394436845E-3</v>
      </c>
    </row>
    <row r="36" spans="1:3" x14ac:dyDescent="0.25">
      <c r="A36" s="8" t="s">
        <v>44</v>
      </c>
      <c r="B36" s="18">
        <v>18</v>
      </c>
      <c r="C36" s="5">
        <v>1.2911943913958819E-4</v>
      </c>
    </row>
    <row r="37" spans="1:3" x14ac:dyDescent="0.25">
      <c r="A37" s="8" t="s">
        <v>158</v>
      </c>
      <c r="B37" s="18">
        <v>54</v>
      </c>
      <c r="C37" s="5">
        <v>3.8735831741876453E-4</v>
      </c>
    </row>
    <row r="38" spans="1:3" x14ac:dyDescent="0.25">
      <c r="A38" s="8" t="s">
        <v>159</v>
      </c>
      <c r="B38" s="18">
        <v>45</v>
      </c>
      <c r="C38" s="5">
        <v>3.2279859784897042E-4</v>
      </c>
    </row>
    <row r="39" spans="1:3" x14ac:dyDescent="0.25">
      <c r="A39" s="8" t="s">
        <v>163</v>
      </c>
      <c r="B39" s="18">
        <v>22</v>
      </c>
      <c r="C39" s="5">
        <v>1.5781264783727443E-4</v>
      </c>
    </row>
    <row r="40" spans="1:3" x14ac:dyDescent="0.25">
      <c r="A40" s="8" t="s">
        <v>124</v>
      </c>
      <c r="B40" s="18">
        <v>35.5</v>
      </c>
      <c r="C40" s="5">
        <v>2.5465222719196556E-4</v>
      </c>
    </row>
    <row r="41" spans="1:3" x14ac:dyDescent="0.25">
      <c r="A41" s="3" t="s">
        <v>186</v>
      </c>
      <c r="B41" s="18">
        <v>2734.3999999999996</v>
      </c>
      <c r="C41" s="5">
        <v>1.9614677465738327E-2</v>
      </c>
    </row>
    <row r="42" spans="1:3" x14ac:dyDescent="0.25">
      <c r="A42" s="8" t="s">
        <v>36</v>
      </c>
      <c r="B42" s="18">
        <v>98</v>
      </c>
      <c r="C42" s="5">
        <v>7.0298361309331344E-4</v>
      </c>
    </row>
    <row r="43" spans="1:3" x14ac:dyDescent="0.25">
      <c r="A43" s="8" t="s">
        <v>75</v>
      </c>
      <c r="B43" s="18">
        <v>20</v>
      </c>
      <c r="C43" s="5">
        <v>1.4346604348843131E-4</v>
      </c>
    </row>
    <row r="44" spans="1:3" x14ac:dyDescent="0.25">
      <c r="A44" s="8" t="s">
        <v>60</v>
      </c>
      <c r="B44" s="18">
        <v>174.8</v>
      </c>
      <c r="C44" s="5">
        <v>1.2538932200888897E-3</v>
      </c>
    </row>
    <row r="45" spans="1:3" x14ac:dyDescent="0.25">
      <c r="A45" s="8" t="s">
        <v>15225</v>
      </c>
      <c r="B45" s="18">
        <v>20</v>
      </c>
      <c r="C45" s="5">
        <v>1.4346604348843131E-4</v>
      </c>
    </row>
    <row r="46" spans="1:3" x14ac:dyDescent="0.25">
      <c r="A46" s="8" t="s">
        <v>15229</v>
      </c>
      <c r="B46" s="18">
        <v>10</v>
      </c>
      <c r="C46" s="5">
        <v>7.1733021744215653E-5</v>
      </c>
    </row>
    <row r="47" spans="1:3" x14ac:dyDescent="0.25">
      <c r="A47" s="8" t="s">
        <v>15231</v>
      </c>
      <c r="B47" s="18">
        <v>10</v>
      </c>
      <c r="C47" s="5">
        <v>7.1733021744215653E-5</v>
      </c>
    </row>
    <row r="48" spans="1:3" x14ac:dyDescent="0.25">
      <c r="A48" s="8" t="s">
        <v>15226</v>
      </c>
      <c r="B48" s="18">
        <v>60</v>
      </c>
      <c r="C48" s="5">
        <v>4.3039813046529392E-4</v>
      </c>
    </row>
    <row r="49" spans="1:3" x14ac:dyDescent="0.25">
      <c r="A49" s="8" t="s">
        <v>15230</v>
      </c>
      <c r="B49" s="18">
        <v>30</v>
      </c>
      <c r="C49" s="5">
        <v>2.1519906523264696E-4</v>
      </c>
    </row>
    <row r="50" spans="1:3" x14ac:dyDescent="0.25">
      <c r="A50" s="8" t="s">
        <v>15271</v>
      </c>
      <c r="B50" s="18">
        <v>80</v>
      </c>
      <c r="C50" s="5">
        <v>5.7386417395372522E-4</v>
      </c>
    </row>
    <row r="51" spans="1:3" x14ac:dyDescent="0.25">
      <c r="A51" s="8" t="s">
        <v>15232</v>
      </c>
      <c r="B51" s="18">
        <v>10</v>
      </c>
      <c r="C51" s="5">
        <v>7.1733021744215653E-5</v>
      </c>
    </row>
    <row r="52" spans="1:3" x14ac:dyDescent="0.25">
      <c r="A52" s="8" t="s">
        <v>15233</v>
      </c>
      <c r="B52" s="18">
        <v>10</v>
      </c>
      <c r="C52" s="5">
        <v>7.1733021744215653E-5</v>
      </c>
    </row>
    <row r="53" spans="1:3" x14ac:dyDescent="0.25">
      <c r="A53" s="8" t="s">
        <v>15228</v>
      </c>
      <c r="B53" s="18">
        <v>10</v>
      </c>
      <c r="C53" s="5">
        <v>7.1733021744215653E-5</v>
      </c>
    </row>
    <row r="54" spans="1:3" x14ac:dyDescent="0.25">
      <c r="A54" s="8" t="s">
        <v>15227</v>
      </c>
      <c r="B54" s="18">
        <v>30</v>
      </c>
      <c r="C54" s="5">
        <v>2.1519906523264696E-4</v>
      </c>
    </row>
    <row r="55" spans="1:3" x14ac:dyDescent="0.25">
      <c r="A55" s="8" t="s">
        <v>285</v>
      </c>
      <c r="B55" s="18">
        <v>168.29999999999998</v>
      </c>
      <c r="C55" s="5">
        <v>1.2072667559551494E-3</v>
      </c>
    </row>
    <row r="56" spans="1:3" x14ac:dyDescent="0.25">
      <c r="A56" s="8" t="s">
        <v>225</v>
      </c>
      <c r="B56" s="18">
        <v>495.3</v>
      </c>
      <c r="C56" s="5">
        <v>3.5529365669910015E-3</v>
      </c>
    </row>
    <row r="57" spans="1:3" x14ac:dyDescent="0.25">
      <c r="A57" s="8" t="s">
        <v>224</v>
      </c>
      <c r="B57" s="18">
        <v>526.4</v>
      </c>
      <c r="C57" s="5">
        <v>3.7760262646155118E-3</v>
      </c>
    </row>
    <row r="58" spans="1:3" x14ac:dyDescent="0.25">
      <c r="A58" s="8" t="s">
        <v>2713</v>
      </c>
      <c r="B58" s="18">
        <v>90</v>
      </c>
      <c r="C58" s="5">
        <v>6.4559719569794085E-4</v>
      </c>
    </row>
    <row r="59" spans="1:3" x14ac:dyDescent="0.25">
      <c r="A59" s="8" t="s">
        <v>245</v>
      </c>
      <c r="B59" s="18">
        <v>95</v>
      </c>
      <c r="C59" s="5">
        <v>6.8146370657004866E-4</v>
      </c>
    </row>
    <row r="60" spans="1:3" x14ac:dyDescent="0.25">
      <c r="A60" s="8" t="s">
        <v>250</v>
      </c>
      <c r="B60" s="18">
        <v>22.2</v>
      </c>
      <c r="C60" s="5">
        <v>1.5924730827215875E-4</v>
      </c>
    </row>
    <row r="61" spans="1:3" x14ac:dyDescent="0.25">
      <c r="A61" s="8" t="s">
        <v>228</v>
      </c>
      <c r="B61" s="18">
        <v>28.5</v>
      </c>
      <c r="C61" s="5">
        <v>2.0443911197101463E-4</v>
      </c>
    </row>
    <row r="62" spans="1:3" x14ac:dyDescent="0.25">
      <c r="A62" s="8" t="s">
        <v>244</v>
      </c>
      <c r="B62" s="18">
        <v>39</v>
      </c>
      <c r="C62" s="5">
        <v>2.7975878480244104E-4</v>
      </c>
    </row>
    <row r="63" spans="1:3" x14ac:dyDescent="0.25">
      <c r="A63" s="8" t="s">
        <v>249</v>
      </c>
      <c r="B63" s="18">
        <v>20</v>
      </c>
      <c r="C63" s="5">
        <v>1.4346604348843131E-4</v>
      </c>
    </row>
    <row r="64" spans="1:3" x14ac:dyDescent="0.25">
      <c r="A64" s="8" t="s">
        <v>294</v>
      </c>
      <c r="B64" s="18">
        <v>26</v>
      </c>
      <c r="C64" s="5">
        <v>1.8650585653496069E-4</v>
      </c>
    </row>
    <row r="65" spans="1:3" x14ac:dyDescent="0.25">
      <c r="A65" s="8" t="s">
        <v>185</v>
      </c>
      <c r="B65" s="18">
        <v>173.2</v>
      </c>
      <c r="C65" s="5">
        <v>1.2424159366098151E-3</v>
      </c>
    </row>
    <row r="66" spans="1:3" x14ac:dyDescent="0.25">
      <c r="A66" s="8" t="s">
        <v>330</v>
      </c>
      <c r="B66" s="18">
        <v>24</v>
      </c>
      <c r="C66" s="5">
        <v>1.7215925218611757E-4</v>
      </c>
    </row>
    <row r="67" spans="1:3" x14ac:dyDescent="0.25">
      <c r="A67" s="8" t="s">
        <v>203</v>
      </c>
      <c r="B67" s="18">
        <v>26.6</v>
      </c>
      <c r="C67" s="5">
        <v>1.9080983783961364E-4</v>
      </c>
    </row>
    <row r="68" spans="1:3" x14ac:dyDescent="0.25">
      <c r="A68" s="8" t="s">
        <v>206</v>
      </c>
      <c r="B68" s="18">
        <v>437.1</v>
      </c>
      <c r="C68" s="5">
        <v>3.1354503804396664E-3</v>
      </c>
    </row>
    <row r="69" spans="1:3" x14ac:dyDescent="0.25">
      <c r="A69" s="3" t="s">
        <v>204</v>
      </c>
      <c r="B69" s="18">
        <v>162.4</v>
      </c>
      <c r="C69" s="5">
        <v>1.1649442731260624E-3</v>
      </c>
    </row>
    <row r="70" spans="1:3" x14ac:dyDescent="0.25">
      <c r="A70" s="8" t="s">
        <v>225</v>
      </c>
      <c r="B70" s="18">
        <v>162.4</v>
      </c>
      <c r="C70" s="5">
        <v>1.1649442731260624E-3</v>
      </c>
    </row>
    <row r="71" spans="1:3" x14ac:dyDescent="0.25">
      <c r="A71" s="3" t="s">
        <v>187</v>
      </c>
      <c r="B71" s="18">
        <v>20</v>
      </c>
      <c r="C71" s="5">
        <v>1.4346604348843131E-4</v>
      </c>
    </row>
    <row r="72" spans="1:3" x14ac:dyDescent="0.25">
      <c r="A72" s="8" t="s">
        <v>245</v>
      </c>
      <c r="B72" s="18">
        <v>20</v>
      </c>
      <c r="C72" s="5">
        <v>1.4346604348843131E-4</v>
      </c>
    </row>
    <row r="73" spans="1:3" x14ac:dyDescent="0.25">
      <c r="A73" s="3" t="s">
        <v>15129</v>
      </c>
      <c r="B73" s="18">
        <v>218</v>
      </c>
      <c r="C73" s="5">
        <v>1.5637798740239012E-3</v>
      </c>
    </row>
    <row r="74" spans="1:3" x14ac:dyDescent="0.25">
      <c r="A74" s="8" t="s">
        <v>36</v>
      </c>
      <c r="B74" s="18">
        <v>57</v>
      </c>
      <c r="C74" s="5">
        <v>4.0887822394202925E-4</v>
      </c>
    </row>
    <row r="75" spans="1:3" x14ac:dyDescent="0.25">
      <c r="A75" s="8" t="s">
        <v>75</v>
      </c>
      <c r="B75" s="18">
        <v>160</v>
      </c>
      <c r="C75" s="5">
        <v>1.1477283479074504E-3</v>
      </c>
    </row>
    <row r="76" spans="1:3" x14ac:dyDescent="0.25">
      <c r="A76" s="8" t="s">
        <v>57</v>
      </c>
      <c r="B76" s="18">
        <v>1</v>
      </c>
      <c r="C76" s="5">
        <v>7.173302174421565E-6</v>
      </c>
    </row>
    <row r="77" spans="1:3" x14ac:dyDescent="0.25">
      <c r="A77" s="3" t="s">
        <v>116</v>
      </c>
      <c r="B77" s="18">
        <v>340.9</v>
      </c>
      <c r="C77" s="5">
        <v>2.4453787112603113E-3</v>
      </c>
    </row>
    <row r="78" spans="1:3" x14ac:dyDescent="0.25">
      <c r="A78" s="8" t="s">
        <v>75</v>
      </c>
      <c r="B78" s="18">
        <v>26</v>
      </c>
      <c r="C78" s="5">
        <v>1.8650585653496069E-4</v>
      </c>
    </row>
    <row r="79" spans="1:3" x14ac:dyDescent="0.25">
      <c r="A79" s="8" t="s">
        <v>57</v>
      </c>
      <c r="B79" s="18">
        <v>314.89999999999998</v>
      </c>
      <c r="C79" s="5">
        <v>2.2588728547253507E-3</v>
      </c>
    </row>
    <row r="80" spans="1:3" x14ac:dyDescent="0.25">
      <c r="A80" s="3" t="s">
        <v>61</v>
      </c>
      <c r="B80" s="18">
        <v>1365.3</v>
      </c>
      <c r="C80" s="5">
        <v>9.7937094587377625E-3</v>
      </c>
    </row>
    <row r="81" spans="1:3" x14ac:dyDescent="0.25">
      <c r="A81" s="8" t="s">
        <v>252</v>
      </c>
      <c r="B81" s="18">
        <v>13</v>
      </c>
      <c r="C81" s="5">
        <v>9.3252928267480346E-5</v>
      </c>
    </row>
    <row r="82" spans="1:3" x14ac:dyDescent="0.25">
      <c r="A82" s="8" t="s">
        <v>282</v>
      </c>
      <c r="B82" s="18">
        <v>341.4</v>
      </c>
      <c r="C82" s="5">
        <v>2.4489653623475222E-3</v>
      </c>
    </row>
    <row r="83" spans="1:3" x14ac:dyDescent="0.25">
      <c r="A83" s="8" t="s">
        <v>92</v>
      </c>
      <c r="B83" s="18">
        <v>215</v>
      </c>
      <c r="C83" s="5">
        <v>1.5422599675006365E-3</v>
      </c>
    </row>
    <row r="84" spans="1:3" x14ac:dyDescent="0.25">
      <c r="A84" s="8" t="s">
        <v>323</v>
      </c>
      <c r="B84" s="18">
        <v>120</v>
      </c>
      <c r="C84" s="5">
        <v>8.6079626093058784E-4</v>
      </c>
    </row>
    <row r="85" spans="1:3" x14ac:dyDescent="0.25">
      <c r="A85" s="8" t="s">
        <v>15279</v>
      </c>
      <c r="B85" s="18">
        <v>25</v>
      </c>
      <c r="C85" s="5">
        <v>1.7933255436053915E-4</v>
      </c>
    </row>
    <row r="86" spans="1:3" x14ac:dyDescent="0.25">
      <c r="A86" s="8" t="s">
        <v>75</v>
      </c>
      <c r="B86" s="18">
        <v>24</v>
      </c>
      <c r="C86" s="5">
        <v>1.7215925218611757E-4</v>
      </c>
    </row>
    <row r="87" spans="1:3" x14ac:dyDescent="0.25">
      <c r="A87" s="8" t="s">
        <v>60</v>
      </c>
      <c r="B87" s="18">
        <v>8</v>
      </c>
      <c r="C87" s="5">
        <v>5.738641739537252E-5</v>
      </c>
    </row>
    <row r="88" spans="1:3" x14ac:dyDescent="0.25">
      <c r="A88" s="8" t="s">
        <v>81</v>
      </c>
      <c r="B88" s="18">
        <v>19.5</v>
      </c>
      <c r="C88" s="5">
        <v>1.3987939240122052E-4</v>
      </c>
    </row>
    <row r="89" spans="1:3" x14ac:dyDescent="0.25">
      <c r="A89" s="8" t="s">
        <v>256</v>
      </c>
      <c r="B89" s="18">
        <v>72</v>
      </c>
      <c r="C89" s="5">
        <v>5.1647775655835274E-4</v>
      </c>
    </row>
    <row r="90" spans="1:3" x14ac:dyDescent="0.25">
      <c r="A90" s="8" t="s">
        <v>250</v>
      </c>
      <c r="B90" s="18">
        <v>45</v>
      </c>
      <c r="C90" s="5">
        <v>3.2279859784897042E-4</v>
      </c>
    </row>
    <row r="91" spans="1:3" x14ac:dyDescent="0.25">
      <c r="A91" s="8" t="s">
        <v>198</v>
      </c>
      <c r="B91" s="18">
        <v>11.4</v>
      </c>
      <c r="C91" s="5">
        <v>8.177564478840585E-5</v>
      </c>
    </row>
    <row r="92" spans="1:3" x14ac:dyDescent="0.25">
      <c r="A92" s="8" t="s">
        <v>227</v>
      </c>
      <c r="B92" s="18">
        <v>10</v>
      </c>
      <c r="C92" s="5">
        <v>7.1733021744215653E-5</v>
      </c>
    </row>
    <row r="93" spans="1:3" x14ac:dyDescent="0.25">
      <c r="A93" s="8" t="s">
        <v>53</v>
      </c>
      <c r="B93" s="18">
        <v>461</v>
      </c>
      <c r="C93" s="5">
        <v>3.3068923024083415E-3</v>
      </c>
    </row>
    <row r="94" spans="1:3" x14ac:dyDescent="0.25">
      <c r="A94" s="3" t="s">
        <v>329</v>
      </c>
      <c r="B94" s="18">
        <v>145.39999999999998</v>
      </c>
      <c r="C94" s="5">
        <v>1.0429981361608953E-3</v>
      </c>
    </row>
    <row r="95" spans="1:3" x14ac:dyDescent="0.25">
      <c r="A95" s="8" t="s">
        <v>334</v>
      </c>
      <c r="B95" s="18">
        <v>94.399999999999991</v>
      </c>
      <c r="C95" s="5">
        <v>6.7715972526539569E-4</v>
      </c>
    </row>
    <row r="96" spans="1:3" x14ac:dyDescent="0.25">
      <c r="A96" s="8" t="s">
        <v>328</v>
      </c>
      <c r="B96" s="18">
        <v>51</v>
      </c>
      <c r="C96" s="5">
        <v>3.6583841089549981E-4</v>
      </c>
    </row>
    <row r="97" spans="1:3" x14ac:dyDescent="0.25">
      <c r="A97" s="3" t="s">
        <v>111</v>
      </c>
      <c r="B97" s="18">
        <v>3248.6</v>
      </c>
      <c r="C97" s="5">
        <v>2.3303189443825898E-2</v>
      </c>
    </row>
    <row r="98" spans="1:3" x14ac:dyDescent="0.25">
      <c r="A98" s="8" t="s">
        <v>36</v>
      </c>
      <c r="B98" s="18">
        <v>64</v>
      </c>
      <c r="C98" s="5">
        <v>4.5909133916298016E-4</v>
      </c>
    </row>
    <row r="99" spans="1:3" x14ac:dyDescent="0.25">
      <c r="A99" s="8" t="s">
        <v>110</v>
      </c>
      <c r="B99" s="18">
        <v>1457</v>
      </c>
      <c r="C99" s="5">
        <v>1.0451501268132221E-2</v>
      </c>
    </row>
    <row r="100" spans="1:3" x14ac:dyDescent="0.25">
      <c r="A100" s="8" t="s">
        <v>306</v>
      </c>
      <c r="B100" s="18">
        <v>1663.6</v>
      </c>
      <c r="C100" s="5">
        <v>1.1933505497367715E-2</v>
      </c>
    </row>
    <row r="101" spans="1:3" x14ac:dyDescent="0.25">
      <c r="A101" s="8" t="s">
        <v>119</v>
      </c>
      <c r="B101" s="18">
        <v>52</v>
      </c>
      <c r="C101" s="5">
        <v>3.7301171306992138E-4</v>
      </c>
    </row>
    <row r="102" spans="1:3" x14ac:dyDescent="0.25">
      <c r="A102" s="8" t="s">
        <v>263</v>
      </c>
      <c r="B102" s="18">
        <v>12</v>
      </c>
      <c r="C102" s="5">
        <v>8.6079626093058786E-5</v>
      </c>
    </row>
    <row r="103" spans="1:3" x14ac:dyDescent="0.25">
      <c r="A103" s="3" t="s">
        <v>15132</v>
      </c>
      <c r="B103" s="18">
        <v>62.4</v>
      </c>
      <c r="C103" s="5">
        <v>4.4761405568390566E-4</v>
      </c>
    </row>
    <row r="104" spans="1:3" x14ac:dyDescent="0.25">
      <c r="A104" s="8" t="s">
        <v>355</v>
      </c>
      <c r="B104" s="18">
        <v>62.4</v>
      </c>
      <c r="C104" s="5">
        <v>4.4761405568390566E-4</v>
      </c>
    </row>
    <row r="105" spans="1:3" x14ac:dyDescent="0.25">
      <c r="A105" s="3" t="s">
        <v>72</v>
      </c>
      <c r="B105" s="18">
        <v>1846.7</v>
      </c>
      <c r="C105" s="5">
        <v>1.3246937125504305E-2</v>
      </c>
    </row>
    <row r="106" spans="1:3" x14ac:dyDescent="0.25">
      <c r="A106" s="8" t="s">
        <v>36</v>
      </c>
      <c r="B106" s="18">
        <v>35</v>
      </c>
      <c r="C106" s="5">
        <v>2.510655761047548E-4</v>
      </c>
    </row>
    <row r="107" spans="1:3" x14ac:dyDescent="0.25">
      <c r="A107" s="8" t="s">
        <v>15279</v>
      </c>
      <c r="B107" s="18">
        <v>79</v>
      </c>
      <c r="C107" s="5">
        <v>5.666908717793037E-4</v>
      </c>
    </row>
    <row r="108" spans="1:3" x14ac:dyDescent="0.25">
      <c r="A108" s="8" t="s">
        <v>219</v>
      </c>
      <c r="B108" s="18">
        <v>72</v>
      </c>
      <c r="C108" s="5">
        <v>5.1647775655835274E-4</v>
      </c>
    </row>
    <row r="109" spans="1:3" x14ac:dyDescent="0.25">
      <c r="A109" s="8" t="s">
        <v>188</v>
      </c>
      <c r="B109" s="18">
        <v>20</v>
      </c>
      <c r="C109" s="5">
        <v>1.4346604348843131E-4</v>
      </c>
    </row>
    <row r="110" spans="1:3" x14ac:dyDescent="0.25">
      <c r="A110" s="8" t="s">
        <v>71</v>
      </c>
      <c r="B110" s="18">
        <v>54</v>
      </c>
      <c r="C110" s="5">
        <v>3.8735831741876453E-4</v>
      </c>
    </row>
    <row r="111" spans="1:3" x14ac:dyDescent="0.25">
      <c r="A111" s="8" t="s">
        <v>205</v>
      </c>
      <c r="B111" s="18">
        <v>47</v>
      </c>
      <c r="C111" s="5">
        <v>3.3714520219781357E-4</v>
      </c>
    </row>
    <row r="112" spans="1:3" x14ac:dyDescent="0.25">
      <c r="A112" s="8" t="s">
        <v>113</v>
      </c>
      <c r="B112" s="18">
        <v>44.7</v>
      </c>
      <c r="C112" s="5">
        <v>3.2064660719664399E-4</v>
      </c>
    </row>
    <row r="113" spans="1:3" x14ac:dyDescent="0.25">
      <c r="A113" s="8" t="s">
        <v>189</v>
      </c>
      <c r="B113" s="18">
        <v>21</v>
      </c>
      <c r="C113" s="5">
        <v>1.5063934566285288E-4</v>
      </c>
    </row>
    <row r="114" spans="1:3" x14ac:dyDescent="0.25">
      <c r="A114" s="8" t="s">
        <v>176</v>
      </c>
      <c r="B114" s="18">
        <v>38</v>
      </c>
      <c r="C114" s="5">
        <v>2.7258548262801947E-4</v>
      </c>
    </row>
    <row r="115" spans="1:3" x14ac:dyDescent="0.25">
      <c r="A115" s="8" t="s">
        <v>148</v>
      </c>
      <c r="B115" s="18">
        <v>19</v>
      </c>
      <c r="C115" s="5">
        <v>1.3629274131400973E-4</v>
      </c>
    </row>
    <row r="116" spans="1:3" x14ac:dyDescent="0.25">
      <c r="A116" s="8" t="s">
        <v>128</v>
      </c>
      <c r="B116" s="18">
        <v>46</v>
      </c>
      <c r="C116" s="5">
        <v>3.29971900023392E-4</v>
      </c>
    </row>
    <row r="117" spans="1:3" x14ac:dyDescent="0.25">
      <c r="A117" s="8" t="s">
        <v>121</v>
      </c>
      <c r="B117" s="18">
        <v>1371</v>
      </c>
      <c r="C117" s="5">
        <v>9.8345972811319654E-3</v>
      </c>
    </row>
    <row r="118" spans="1:3" x14ac:dyDescent="0.25">
      <c r="A118" s="3" t="s">
        <v>340</v>
      </c>
      <c r="B118" s="18">
        <v>38</v>
      </c>
      <c r="C118" s="5">
        <v>2.7258548262801947E-4</v>
      </c>
    </row>
    <row r="119" spans="1:3" x14ac:dyDescent="0.25">
      <c r="A119" s="8" t="s">
        <v>318</v>
      </c>
      <c r="B119" s="18">
        <v>16</v>
      </c>
      <c r="C119" s="5">
        <v>1.1477283479074504E-4</v>
      </c>
    </row>
    <row r="120" spans="1:3" x14ac:dyDescent="0.25">
      <c r="A120" s="8" t="s">
        <v>320</v>
      </c>
      <c r="B120" s="18">
        <v>22</v>
      </c>
      <c r="C120" s="5">
        <v>1.5781264783727443E-4</v>
      </c>
    </row>
    <row r="121" spans="1:3" x14ac:dyDescent="0.25">
      <c r="A121" s="3" t="s">
        <v>15379</v>
      </c>
      <c r="B121" s="18">
        <v>80</v>
      </c>
      <c r="C121" s="5">
        <v>5.7386417395372522E-4</v>
      </c>
    </row>
    <row r="122" spans="1:3" x14ac:dyDescent="0.25">
      <c r="A122" s="8" t="s">
        <v>9124</v>
      </c>
      <c r="B122" s="18">
        <v>80</v>
      </c>
      <c r="C122" s="5">
        <v>5.7386417395372522E-4</v>
      </c>
    </row>
    <row r="123" spans="1:3" x14ac:dyDescent="0.25">
      <c r="A123" s="3" t="s">
        <v>15239</v>
      </c>
      <c r="B123" s="18">
        <v>279.5</v>
      </c>
      <c r="C123" s="5">
        <v>2.0049379577508275E-3</v>
      </c>
    </row>
    <row r="124" spans="1:3" x14ac:dyDescent="0.25">
      <c r="A124" s="8" t="s">
        <v>75</v>
      </c>
      <c r="B124" s="18">
        <v>20.5</v>
      </c>
      <c r="C124" s="5">
        <v>1.4705269457564209E-4</v>
      </c>
    </row>
    <row r="125" spans="1:3" x14ac:dyDescent="0.25">
      <c r="A125" s="8" t="s">
        <v>3598</v>
      </c>
      <c r="B125" s="18">
        <v>259</v>
      </c>
      <c r="C125" s="5">
        <v>1.8578852631751855E-3</v>
      </c>
    </row>
    <row r="126" spans="1:3" x14ac:dyDescent="0.25">
      <c r="A126" s="3" t="s">
        <v>39</v>
      </c>
      <c r="B126" s="18">
        <v>6843.7999999999993</v>
      </c>
      <c r="C126" s="5">
        <v>4.9092645421306307E-2</v>
      </c>
    </row>
    <row r="127" spans="1:3" x14ac:dyDescent="0.25">
      <c r="A127" s="8" t="s">
        <v>295</v>
      </c>
      <c r="B127" s="18">
        <v>200</v>
      </c>
      <c r="C127" s="5">
        <v>1.4346604348843132E-3</v>
      </c>
    </row>
    <row r="128" spans="1:3" x14ac:dyDescent="0.25">
      <c r="A128" s="8" t="s">
        <v>223</v>
      </c>
      <c r="B128" s="18">
        <v>120</v>
      </c>
      <c r="C128" s="5">
        <v>8.6079626093058784E-4</v>
      </c>
    </row>
    <row r="129" spans="1:3" x14ac:dyDescent="0.25">
      <c r="A129" s="8" t="s">
        <v>246</v>
      </c>
      <c r="B129" s="18">
        <v>115</v>
      </c>
      <c r="C129" s="5">
        <v>8.2492975005848002E-4</v>
      </c>
    </row>
    <row r="130" spans="1:3" x14ac:dyDescent="0.25">
      <c r="A130" s="8" t="s">
        <v>336</v>
      </c>
      <c r="B130" s="18">
        <v>402</v>
      </c>
      <c r="C130" s="5">
        <v>2.8836674741174692E-3</v>
      </c>
    </row>
    <row r="131" spans="1:3" x14ac:dyDescent="0.25">
      <c r="A131" s="8" t="s">
        <v>200</v>
      </c>
      <c r="B131" s="18">
        <v>46</v>
      </c>
      <c r="C131" s="5">
        <v>3.29971900023392E-4</v>
      </c>
    </row>
    <row r="132" spans="1:3" x14ac:dyDescent="0.25">
      <c r="A132" s="8" t="s">
        <v>35</v>
      </c>
      <c r="B132" s="18">
        <v>26</v>
      </c>
      <c r="C132" s="5">
        <v>1.8650585653496069E-4</v>
      </c>
    </row>
    <row r="133" spans="1:3" x14ac:dyDescent="0.25">
      <c r="A133" s="8" t="s">
        <v>282</v>
      </c>
      <c r="B133" s="18">
        <v>287</v>
      </c>
      <c r="C133" s="5">
        <v>2.0587377240589891E-3</v>
      </c>
    </row>
    <row r="134" spans="1:3" x14ac:dyDescent="0.25">
      <c r="A134" s="8" t="s">
        <v>320</v>
      </c>
      <c r="B134" s="18">
        <v>176.5</v>
      </c>
      <c r="C134" s="5">
        <v>1.2660878337854063E-3</v>
      </c>
    </row>
    <row r="135" spans="1:3" x14ac:dyDescent="0.25">
      <c r="A135" s="8" t="s">
        <v>174</v>
      </c>
      <c r="B135" s="18">
        <v>91</v>
      </c>
      <c r="C135" s="5">
        <v>6.5277049787236248E-4</v>
      </c>
    </row>
    <row r="136" spans="1:3" x14ac:dyDescent="0.25">
      <c r="A136" s="8" t="s">
        <v>288</v>
      </c>
      <c r="B136" s="18">
        <v>270</v>
      </c>
      <c r="C136" s="5">
        <v>1.9367915870938225E-3</v>
      </c>
    </row>
    <row r="137" spans="1:3" x14ac:dyDescent="0.25">
      <c r="A137" s="8" t="s">
        <v>15279</v>
      </c>
      <c r="B137" s="18">
        <v>36.200000000000003</v>
      </c>
      <c r="C137" s="5">
        <v>2.596735387140607E-4</v>
      </c>
    </row>
    <row r="138" spans="1:3" x14ac:dyDescent="0.25">
      <c r="A138" s="8" t="s">
        <v>75</v>
      </c>
      <c r="B138" s="18">
        <v>58</v>
      </c>
      <c r="C138" s="5">
        <v>4.1605152611645077E-4</v>
      </c>
    </row>
    <row r="139" spans="1:3" x14ac:dyDescent="0.25">
      <c r="A139" s="8" t="s">
        <v>81</v>
      </c>
      <c r="B139" s="18">
        <v>183</v>
      </c>
      <c r="C139" s="5">
        <v>1.3127142979191464E-3</v>
      </c>
    </row>
    <row r="140" spans="1:3" x14ac:dyDescent="0.25">
      <c r="A140" s="8" t="s">
        <v>311</v>
      </c>
      <c r="B140" s="18">
        <v>23</v>
      </c>
      <c r="C140" s="5">
        <v>1.64985950011696E-4</v>
      </c>
    </row>
    <row r="141" spans="1:3" x14ac:dyDescent="0.25">
      <c r="A141" s="8" t="s">
        <v>94</v>
      </c>
      <c r="B141" s="18">
        <v>306</v>
      </c>
      <c r="C141" s="5">
        <v>2.195030465372999E-3</v>
      </c>
    </row>
    <row r="142" spans="1:3" x14ac:dyDescent="0.25">
      <c r="A142" s="8" t="s">
        <v>333</v>
      </c>
      <c r="B142" s="18">
        <v>20</v>
      </c>
      <c r="C142" s="5">
        <v>1.4346604348843131E-4</v>
      </c>
    </row>
    <row r="143" spans="1:3" x14ac:dyDescent="0.25">
      <c r="A143" s="8" t="s">
        <v>300</v>
      </c>
      <c r="B143" s="18">
        <v>24</v>
      </c>
      <c r="C143" s="5">
        <v>1.7215925218611757E-4</v>
      </c>
    </row>
    <row r="144" spans="1:3" x14ac:dyDescent="0.25">
      <c r="A144" s="8" t="s">
        <v>370</v>
      </c>
      <c r="B144" s="18">
        <v>22</v>
      </c>
      <c r="C144" s="5">
        <v>1.5781264783727443E-4</v>
      </c>
    </row>
    <row r="145" spans="1:3" x14ac:dyDescent="0.25">
      <c r="A145" s="8" t="s">
        <v>215</v>
      </c>
      <c r="B145" s="18">
        <v>84.8</v>
      </c>
      <c r="C145" s="5">
        <v>6.0829602439094871E-4</v>
      </c>
    </row>
    <row r="146" spans="1:3" x14ac:dyDescent="0.25">
      <c r="A146" s="8" t="s">
        <v>128</v>
      </c>
      <c r="B146" s="18">
        <v>641</v>
      </c>
      <c r="C146" s="5">
        <v>4.5980866938042236E-3</v>
      </c>
    </row>
    <row r="147" spans="1:3" x14ac:dyDescent="0.25">
      <c r="A147" s="8" t="s">
        <v>324</v>
      </c>
      <c r="B147" s="18">
        <v>130.5</v>
      </c>
      <c r="C147" s="5">
        <v>9.3611593376201428E-4</v>
      </c>
    </row>
    <row r="148" spans="1:3" x14ac:dyDescent="0.25">
      <c r="A148" s="8" t="s">
        <v>181</v>
      </c>
      <c r="B148" s="18">
        <v>120</v>
      </c>
      <c r="C148" s="5">
        <v>8.6079626093058784E-4</v>
      </c>
    </row>
    <row r="149" spans="1:3" x14ac:dyDescent="0.25">
      <c r="A149" s="8" t="s">
        <v>69</v>
      </c>
      <c r="B149" s="18">
        <v>15</v>
      </c>
      <c r="C149" s="5">
        <v>1.0759953261632348E-4</v>
      </c>
    </row>
    <row r="150" spans="1:3" x14ac:dyDescent="0.25">
      <c r="A150" s="8" t="s">
        <v>136</v>
      </c>
      <c r="B150" s="18">
        <v>106.2</v>
      </c>
      <c r="C150" s="5">
        <v>7.6180469092357024E-4</v>
      </c>
    </row>
    <row r="151" spans="1:3" x14ac:dyDescent="0.25">
      <c r="A151" s="8" t="s">
        <v>3145</v>
      </c>
      <c r="B151" s="18">
        <v>7</v>
      </c>
      <c r="C151" s="5">
        <v>5.021311522095096E-5</v>
      </c>
    </row>
    <row r="152" spans="1:3" x14ac:dyDescent="0.25">
      <c r="A152" s="8" t="s">
        <v>312</v>
      </c>
      <c r="B152" s="18">
        <v>100</v>
      </c>
      <c r="C152" s="5">
        <v>7.1733021744215658E-4</v>
      </c>
    </row>
    <row r="153" spans="1:3" x14ac:dyDescent="0.25">
      <c r="A153" s="8" t="s">
        <v>347</v>
      </c>
      <c r="B153" s="18">
        <v>248</v>
      </c>
      <c r="C153" s="5">
        <v>1.7789789392565483E-3</v>
      </c>
    </row>
    <row r="154" spans="1:3" x14ac:dyDescent="0.25">
      <c r="A154" s="8" t="s">
        <v>191</v>
      </c>
      <c r="B154" s="18">
        <v>25</v>
      </c>
      <c r="C154" s="5">
        <v>1.7933255436053915E-4</v>
      </c>
    </row>
    <row r="155" spans="1:3" x14ac:dyDescent="0.25">
      <c r="A155" s="8" t="s">
        <v>38</v>
      </c>
      <c r="B155" s="18">
        <v>87.2</v>
      </c>
      <c r="C155" s="5">
        <v>6.2551194960956051E-4</v>
      </c>
    </row>
    <row r="156" spans="1:3" x14ac:dyDescent="0.25">
      <c r="A156" s="8" t="s">
        <v>322</v>
      </c>
      <c r="B156" s="18">
        <v>52</v>
      </c>
      <c r="C156" s="5">
        <v>3.7301171306992138E-4</v>
      </c>
    </row>
    <row r="157" spans="1:3" x14ac:dyDescent="0.25">
      <c r="A157" s="8" t="s">
        <v>43</v>
      </c>
      <c r="B157" s="18">
        <v>44.4</v>
      </c>
      <c r="C157" s="5">
        <v>3.184946165443175E-4</v>
      </c>
    </row>
    <row r="158" spans="1:3" x14ac:dyDescent="0.25">
      <c r="A158" s="8" t="s">
        <v>364</v>
      </c>
      <c r="B158" s="18">
        <v>52</v>
      </c>
      <c r="C158" s="5">
        <v>3.7301171306992138E-4</v>
      </c>
    </row>
    <row r="159" spans="1:3" x14ac:dyDescent="0.25">
      <c r="A159" s="8" t="s">
        <v>296</v>
      </c>
      <c r="B159" s="18">
        <v>20</v>
      </c>
      <c r="C159" s="5">
        <v>1.4346604348843131E-4</v>
      </c>
    </row>
    <row r="160" spans="1:3" x14ac:dyDescent="0.25">
      <c r="A160" s="8" t="s">
        <v>365</v>
      </c>
      <c r="B160" s="18">
        <v>33</v>
      </c>
      <c r="C160" s="5">
        <v>2.3671897175591165E-4</v>
      </c>
    </row>
    <row r="161" spans="1:3" x14ac:dyDescent="0.25">
      <c r="A161" s="8" t="s">
        <v>337</v>
      </c>
      <c r="B161" s="18">
        <v>120</v>
      </c>
      <c r="C161" s="5">
        <v>8.6079626093058784E-4</v>
      </c>
    </row>
    <row r="162" spans="1:3" x14ac:dyDescent="0.25">
      <c r="A162" s="8" t="s">
        <v>299</v>
      </c>
      <c r="B162" s="18">
        <v>121</v>
      </c>
      <c r="C162" s="5">
        <v>8.6796956310500935E-4</v>
      </c>
    </row>
    <row r="163" spans="1:3" x14ac:dyDescent="0.25">
      <c r="A163" s="8" t="s">
        <v>319</v>
      </c>
      <c r="B163" s="18">
        <v>101.5</v>
      </c>
      <c r="C163" s="5">
        <v>7.2809017070378892E-4</v>
      </c>
    </row>
    <row r="164" spans="1:3" x14ac:dyDescent="0.25">
      <c r="A164" s="8" t="s">
        <v>42</v>
      </c>
      <c r="B164" s="18">
        <v>211.2</v>
      </c>
      <c r="C164" s="5">
        <v>1.5150014192378345E-3</v>
      </c>
    </row>
    <row r="165" spans="1:3" x14ac:dyDescent="0.25">
      <c r="A165" s="8" t="s">
        <v>346</v>
      </c>
      <c r="B165" s="18">
        <v>56</v>
      </c>
      <c r="C165" s="5">
        <v>4.0170492176760768E-4</v>
      </c>
    </row>
    <row r="166" spans="1:3" x14ac:dyDescent="0.25">
      <c r="A166" s="8" t="s">
        <v>178</v>
      </c>
      <c r="B166" s="18">
        <v>622.5</v>
      </c>
      <c r="C166" s="5">
        <v>4.4653806035774247E-3</v>
      </c>
    </row>
    <row r="167" spans="1:3" x14ac:dyDescent="0.25">
      <c r="A167" s="8" t="s">
        <v>254</v>
      </c>
      <c r="B167" s="18">
        <v>135</v>
      </c>
      <c r="C167" s="5">
        <v>9.6839579354691127E-4</v>
      </c>
    </row>
    <row r="168" spans="1:3" x14ac:dyDescent="0.25">
      <c r="A168" s="8" t="s">
        <v>369</v>
      </c>
      <c r="B168" s="18">
        <v>347.4</v>
      </c>
      <c r="C168" s="5">
        <v>2.4920051753940515E-3</v>
      </c>
    </row>
    <row r="169" spans="1:3" x14ac:dyDescent="0.25">
      <c r="A169" s="8" t="s">
        <v>82</v>
      </c>
      <c r="B169" s="18">
        <v>407</v>
      </c>
      <c r="C169" s="5">
        <v>2.9195339849895771E-3</v>
      </c>
    </row>
    <row r="170" spans="1:3" x14ac:dyDescent="0.25">
      <c r="A170" s="8" t="s">
        <v>253</v>
      </c>
      <c r="B170" s="18">
        <v>22</v>
      </c>
      <c r="C170" s="5">
        <v>1.5781264783727443E-4</v>
      </c>
    </row>
    <row r="171" spans="1:3" x14ac:dyDescent="0.25">
      <c r="A171" s="8" t="s">
        <v>271</v>
      </c>
      <c r="B171" s="18">
        <v>212</v>
      </c>
      <c r="C171" s="5">
        <v>1.5207400609773718E-3</v>
      </c>
    </row>
    <row r="172" spans="1:3" x14ac:dyDescent="0.25">
      <c r="A172" s="8" t="s">
        <v>321</v>
      </c>
      <c r="B172" s="18">
        <v>7</v>
      </c>
      <c r="C172" s="5">
        <v>5.021311522095096E-5</v>
      </c>
    </row>
    <row r="173" spans="1:3" x14ac:dyDescent="0.25">
      <c r="A173" s="8" t="s">
        <v>335</v>
      </c>
      <c r="B173" s="18">
        <v>126.8</v>
      </c>
      <c r="C173" s="5">
        <v>9.0957471571665447E-4</v>
      </c>
    </row>
    <row r="174" spans="1:3" x14ac:dyDescent="0.25">
      <c r="A174" s="8" t="s">
        <v>132</v>
      </c>
      <c r="B174" s="18">
        <v>182.6</v>
      </c>
      <c r="C174" s="5">
        <v>1.3098449770493777E-3</v>
      </c>
    </row>
    <row r="175" spans="1:3" x14ac:dyDescent="0.25">
      <c r="A175" s="3" t="s">
        <v>55</v>
      </c>
      <c r="B175" s="18">
        <v>81.5</v>
      </c>
      <c r="C175" s="5">
        <v>5.8462412721535756E-4</v>
      </c>
    </row>
    <row r="176" spans="1:3" x14ac:dyDescent="0.25">
      <c r="A176" s="8" t="s">
        <v>78</v>
      </c>
      <c r="B176" s="18">
        <v>81.5</v>
      </c>
      <c r="C176" s="5">
        <v>5.8462412721535756E-4</v>
      </c>
    </row>
    <row r="177" spans="1:3" x14ac:dyDescent="0.25">
      <c r="A177" s="3" t="s">
        <v>375</v>
      </c>
      <c r="B177" s="18">
        <v>1108.5999999999999</v>
      </c>
      <c r="C177" s="5">
        <v>7.9523227905637459E-3</v>
      </c>
    </row>
    <row r="178" spans="1:3" x14ac:dyDescent="0.25">
      <c r="A178" s="8" t="s">
        <v>377</v>
      </c>
      <c r="B178" s="18">
        <v>245</v>
      </c>
      <c r="C178" s="5">
        <v>1.7574590327332836E-3</v>
      </c>
    </row>
    <row r="179" spans="1:3" x14ac:dyDescent="0.25">
      <c r="A179" s="8" t="s">
        <v>205</v>
      </c>
      <c r="B179" s="18">
        <v>863.6</v>
      </c>
      <c r="C179" s="5">
        <v>6.1948637578304643E-3</v>
      </c>
    </row>
    <row r="180" spans="1:3" x14ac:dyDescent="0.25">
      <c r="A180" s="3" t="s">
        <v>18</v>
      </c>
      <c r="B180" s="18">
        <v>5148.3999999999996</v>
      </c>
      <c r="C180" s="5">
        <v>3.6931028914791983E-2</v>
      </c>
    </row>
    <row r="181" spans="1:3" x14ac:dyDescent="0.25">
      <c r="A181" s="8" t="s">
        <v>158</v>
      </c>
      <c r="B181" s="18">
        <v>123</v>
      </c>
      <c r="C181" s="5">
        <v>8.823161674538525E-4</v>
      </c>
    </row>
    <row r="182" spans="1:3" x14ac:dyDescent="0.25">
      <c r="A182" s="8" t="s">
        <v>352</v>
      </c>
      <c r="B182" s="18">
        <v>684</v>
      </c>
      <c r="C182" s="5">
        <v>4.9065386873043508E-3</v>
      </c>
    </row>
    <row r="183" spans="1:3" x14ac:dyDescent="0.25">
      <c r="A183" s="8" t="s">
        <v>9627</v>
      </c>
      <c r="B183" s="18">
        <v>1500</v>
      </c>
      <c r="C183" s="5">
        <v>1.0759953261632349E-2</v>
      </c>
    </row>
    <row r="184" spans="1:3" x14ac:dyDescent="0.25">
      <c r="A184" s="8" t="s">
        <v>363</v>
      </c>
      <c r="B184" s="18">
        <v>20</v>
      </c>
      <c r="C184" s="5">
        <v>1.4346604348843131E-4</v>
      </c>
    </row>
    <row r="185" spans="1:3" x14ac:dyDescent="0.25">
      <c r="A185" s="8" t="s">
        <v>277</v>
      </c>
      <c r="B185" s="18">
        <v>117</v>
      </c>
      <c r="C185" s="5">
        <v>8.3927635440732317E-4</v>
      </c>
    </row>
    <row r="186" spans="1:3" x14ac:dyDescent="0.25">
      <c r="A186" s="8" t="s">
        <v>279</v>
      </c>
      <c r="B186" s="18">
        <v>138</v>
      </c>
      <c r="C186" s="5">
        <v>9.8991570007017594E-4</v>
      </c>
    </row>
    <row r="187" spans="1:3" x14ac:dyDescent="0.25">
      <c r="A187" s="8" t="s">
        <v>216</v>
      </c>
      <c r="B187" s="18">
        <v>866.2</v>
      </c>
      <c r="C187" s="5">
        <v>6.2135143434839599E-3</v>
      </c>
    </row>
    <row r="188" spans="1:3" x14ac:dyDescent="0.25">
      <c r="A188" s="8" t="s">
        <v>7153</v>
      </c>
      <c r="B188" s="18">
        <v>270</v>
      </c>
      <c r="C188" s="5">
        <v>1.9367915870938225E-3</v>
      </c>
    </row>
    <row r="189" spans="1:3" x14ac:dyDescent="0.25">
      <c r="A189" s="8" t="s">
        <v>217</v>
      </c>
      <c r="B189" s="18">
        <v>470.4</v>
      </c>
      <c r="C189" s="5">
        <v>3.3743213428479042E-3</v>
      </c>
    </row>
    <row r="190" spans="1:3" x14ac:dyDescent="0.25">
      <c r="A190" s="8" t="s">
        <v>278</v>
      </c>
      <c r="B190" s="18">
        <v>586</v>
      </c>
      <c r="C190" s="5">
        <v>4.2035550742110369E-3</v>
      </c>
    </row>
    <row r="191" spans="1:3" x14ac:dyDescent="0.25">
      <c r="A191" s="8" t="s">
        <v>276</v>
      </c>
      <c r="B191" s="18">
        <v>166</v>
      </c>
      <c r="C191" s="5">
        <v>1.1907681609539798E-3</v>
      </c>
    </row>
    <row r="192" spans="1:3" x14ac:dyDescent="0.25">
      <c r="A192" s="8" t="s">
        <v>275</v>
      </c>
      <c r="B192" s="18">
        <v>207.8</v>
      </c>
      <c r="C192" s="5">
        <v>1.4906121918448014E-3</v>
      </c>
    </row>
    <row r="193" spans="1:3" x14ac:dyDescent="0.25">
      <c r="A193" s="3" t="s">
        <v>15151</v>
      </c>
      <c r="B193" s="18">
        <v>28725.600000000002</v>
      </c>
      <c r="C193" s="5">
        <v>0.20605740894156413</v>
      </c>
    </row>
    <row r="194" spans="1:3" x14ac:dyDescent="0.25">
      <c r="A194" s="8" t="s">
        <v>15279</v>
      </c>
      <c r="B194" s="18">
        <v>9293.4</v>
      </c>
      <c r="C194" s="5">
        <v>6.6664366427769378E-2</v>
      </c>
    </row>
    <row r="195" spans="1:3" x14ac:dyDescent="0.25">
      <c r="A195" s="8" t="s">
        <v>75</v>
      </c>
      <c r="B195" s="18">
        <v>54.2</v>
      </c>
      <c r="C195" s="5">
        <v>3.8879297785364886E-4</v>
      </c>
    </row>
    <row r="196" spans="1:3" x14ac:dyDescent="0.25">
      <c r="A196" s="8" t="s">
        <v>196</v>
      </c>
      <c r="B196" s="18">
        <v>340</v>
      </c>
      <c r="C196" s="5">
        <v>2.4389227393033321E-3</v>
      </c>
    </row>
    <row r="197" spans="1:3" x14ac:dyDescent="0.25">
      <c r="A197" s="8" t="s">
        <v>120</v>
      </c>
      <c r="B197" s="18">
        <v>12</v>
      </c>
      <c r="C197" s="5">
        <v>8.6079626093058786E-5</v>
      </c>
    </row>
    <row r="198" spans="1:3" x14ac:dyDescent="0.25">
      <c r="A198" s="8" t="s">
        <v>237</v>
      </c>
      <c r="B198" s="18">
        <v>314.90000000000003</v>
      </c>
      <c r="C198" s="5">
        <v>2.2588728547253511E-3</v>
      </c>
    </row>
    <row r="199" spans="1:3" x14ac:dyDescent="0.25">
      <c r="A199" s="8" t="s">
        <v>170</v>
      </c>
      <c r="B199" s="18">
        <v>610</v>
      </c>
      <c r="C199" s="5">
        <v>4.3757143263971551E-3</v>
      </c>
    </row>
    <row r="200" spans="1:3" x14ac:dyDescent="0.25">
      <c r="A200" s="8" t="s">
        <v>300</v>
      </c>
      <c r="B200" s="18">
        <v>409</v>
      </c>
      <c r="C200" s="5">
        <v>2.9338805893384203E-3</v>
      </c>
    </row>
    <row r="201" spans="1:3" x14ac:dyDescent="0.25">
      <c r="A201" s="8" t="s">
        <v>281</v>
      </c>
      <c r="B201" s="18">
        <v>56</v>
      </c>
      <c r="C201" s="5">
        <v>4.0170492176760768E-4</v>
      </c>
    </row>
    <row r="202" spans="1:3" x14ac:dyDescent="0.25">
      <c r="A202" s="8" t="s">
        <v>314</v>
      </c>
      <c r="B202" s="18">
        <v>284</v>
      </c>
      <c r="C202" s="5">
        <v>2.0372178175357245E-3</v>
      </c>
    </row>
    <row r="203" spans="1:3" x14ac:dyDescent="0.25">
      <c r="A203" s="8" t="s">
        <v>280</v>
      </c>
      <c r="B203" s="18">
        <v>87</v>
      </c>
      <c r="C203" s="5">
        <v>6.2407728917467618E-4</v>
      </c>
    </row>
    <row r="204" spans="1:3" x14ac:dyDescent="0.25">
      <c r="A204" s="8" t="s">
        <v>218</v>
      </c>
      <c r="B204" s="18">
        <v>1300</v>
      </c>
      <c r="C204" s="5">
        <v>9.3252928267480353E-3</v>
      </c>
    </row>
    <row r="205" spans="1:3" x14ac:dyDescent="0.25">
      <c r="A205" s="8" t="s">
        <v>102</v>
      </c>
      <c r="B205" s="18">
        <v>1873.5</v>
      </c>
      <c r="C205" s="5">
        <v>1.3439181623778803E-2</v>
      </c>
    </row>
    <row r="206" spans="1:3" x14ac:dyDescent="0.25">
      <c r="A206" s="8" t="s">
        <v>267</v>
      </c>
      <c r="B206" s="18">
        <v>203</v>
      </c>
      <c r="C206" s="5">
        <v>1.4561803414075778E-3</v>
      </c>
    </row>
    <row r="207" spans="1:3" x14ac:dyDescent="0.25">
      <c r="A207" s="8" t="s">
        <v>104</v>
      </c>
      <c r="B207" s="18">
        <v>1641</v>
      </c>
      <c r="C207" s="5">
        <v>1.1771388868225789E-2</v>
      </c>
    </row>
    <row r="208" spans="1:3" x14ac:dyDescent="0.25">
      <c r="A208" s="8" t="s">
        <v>105</v>
      </c>
      <c r="B208" s="18">
        <v>2075.4</v>
      </c>
      <c r="C208" s="5">
        <v>1.4887471332794517E-2</v>
      </c>
    </row>
    <row r="209" spans="1:3" x14ac:dyDescent="0.25">
      <c r="A209" s="8" t="s">
        <v>316</v>
      </c>
      <c r="B209" s="18">
        <v>102</v>
      </c>
      <c r="C209" s="5">
        <v>7.3167682179099962E-4</v>
      </c>
    </row>
    <row r="210" spans="1:3" x14ac:dyDescent="0.25">
      <c r="A210" s="8" t="s">
        <v>96</v>
      </c>
      <c r="B210" s="18">
        <v>584.5</v>
      </c>
      <c r="C210" s="5">
        <v>4.192795120949405E-3</v>
      </c>
    </row>
    <row r="211" spans="1:3" x14ac:dyDescent="0.25">
      <c r="A211" s="8" t="s">
        <v>169</v>
      </c>
      <c r="B211" s="18">
        <v>222</v>
      </c>
      <c r="C211" s="5">
        <v>1.5924730827215875E-3</v>
      </c>
    </row>
    <row r="212" spans="1:3" x14ac:dyDescent="0.25">
      <c r="A212" s="8" t="s">
        <v>97</v>
      </c>
      <c r="B212" s="18">
        <v>566.79999999999995</v>
      </c>
      <c r="C212" s="5">
        <v>4.0658276724621426E-3</v>
      </c>
    </row>
    <row r="213" spans="1:3" x14ac:dyDescent="0.25">
      <c r="A213" s="8" t="s">
        <v>98</v>
      </c>
      <c r="B213" s="18">
        <v>4503</v>
      </c>
      <c r="C213" s="5">
        <v>3.2301379691420308E-2</v>
      </c>
    </row>
    <row r="214" spans="1:3" x14ac:dyDescent="0.25">
      <c r="A214" s="8" t="s">
        <v>194</v>
      </c>
      <c r="B214" s="18">
        <v>3</v>
      </c>
      <c r="C214" s="5">
        <v>2.1519906523264697E-5</v>
      </c>
    </row>
    <row r="215" spans="1:3" x14ac:dyDescent="0.25">
      <c r="A215" s="8" t="s">
        <v>182</v>
      </c>
      <c r="B215" s="18">
        <v>78</v>
      </c>
      <c r="C215" s="5">
        <v>5.5951756960488208E-4</v>
      </c>
    </row>
    <row r="216" spans="1:3" x14ac:dyDescent="0.25">
      <c r="A216" s="8" t="s">
        <v>378</v>
      </c>
      <c r="B216" s="18">
        <v>220</v>
      </c>
      <c r="C216" s="5">
        <v>1.5781264783727444E-3</v>
      </c>
    </row>
    <row r="217" spans="1:3" x14ac:dyDescent="0.25">
      <c r="A217" s="8" t="s">
        <v>3533</v>
      </c>
      <c r="B217" s="18">
        <v>35</v>
      </c>
      <c r="C217" s="5">
        <v>2.510655761047548E-4</v>
      </c>
    </row>
    <row r="218" spans="1:3" x14ac:dyDescent="0.25">
      <c r="A218" s="8" t="s">
        <v>313</v>
      </c>
      <c r="B218" s="18">
        <v>249</v>
      </c>
      <c r="C218" s="5">
        <v>1.7861522414309697E-3</v>
      </c>
    </row>
    <row r="219" spans="1:3" x14ac:dyDescent="0.25">
      <c r="A219" s="8" t="s">
        <v>195</v>
      </c>
      <c r="B219" s="18">
        <v>759</v>
      </c>
      <c r="C219" s="5">
        <v>5.4445363503859683E-3</v>
      </c>
    </row>
    <row r="220" spans="1:3" x14ac:dyDescent="0.25">
      <c r="A220" s="8" t="s">
        <v>268</v>
      </c>
      <c r="B220" s="18">
        <v>510</v>
      </c>
      <c r="C220" s="5">
        <v>3.6583841089549984E-3</v>
      </c>
    </row>
    <row r="221" spans="1:3" x14ac:dyDescent="0.25">
      <c r="A221" s="8" t="s">
        <v>3539</v>
      </c>
      <c r="B221" s="18">
        <v>75</v>
      </c>
      <c r="C221" s="5">
        <v>5.3799766308161741E-4</v>
      </c>
    </row>
    <row r="222" spans="1:3" x14ac:dyDescent="0.25">
      <c r="A222" s="8" t="s">
        <v>302</v>
      </c>
      <c r="B222" s="18">
        <v>192</v>
      </c>
      <c r="C222" s="5">
        <v>1.3772740174889406E-3</v>
      </c>
    </row>
    <row r="223" spans="1:3" x14ac:dyDescent="0.25">
      <c r="A223" s="8" t="s">
        <v>3541</v>
      </c>
      <c r="B223" s="18">
        <v>249</v>
      </c>
      <c r="C223" s="5">
        <v>1.7861522414309697E-3</v>
      </c>
    </row>
    <row r="224" spans="1:3" x14ac:dyDescent="0.25">
      <c r="A224" s="8" t="s">
        <v>371</v>
      </c>
      <c r="B224" s="18">
        <v>70</v>
      </c>
      <c r="C224" s="5">
        <v>5.021311522095096E-4</v>
      </c>
    </row>
    <row r="225" spans="1:3" x14ac:dyDescent="0.25">
      <c r="A225" s="8" t="s">
        <v>99</v>
      </c>
      <c r="B225" s="18">
        <v>438</v>
      </c>
      <c r="C225" s="5">
        <v>3.1419063523966456E-3</v>
      </c>
    </row>
    <row r="226" spans="1:3" x14ac:dyDescent="0.25">
      <c r="A226" s="8" t="s">
        <v>181</v>
      </c>
      <c r="B226" s="18">
        <v>68</v>
      </c>
      <c r="C226" s="5">
        <v>4.8778454786066645E-4</v>
      </c>
    </row>
    <row r="227" spans="1:3" x14ac:dyDescent="0.25">
      <c r="A227" s="8" t="s">
        <v>226</v>
      </c>
      <c r="B227" s="18">
        <v>353</v>
      </c>
      <c r="C227" s="5">
        <v>2.5321756675708127E-3</v>
      </c>
    </row>
    <row r="228" spans="1:3" x14ac:dyDescent="0.25">
      <c r="A228" s="8" t="s">
        <v>3550</v>
      </c>
      <c r="B228" s="18">
        <v>346</v>
      </c>
      <c r="C228" s="5">
        <v>2.4819625523498615E-3</v>
      </c>
    </row>
    <row r="229" spans="1:3" x14ac:dyDescent="0.25">
      <c r="A229" s="8" t="s">
        <v>3425</v>
      </c>
      <c r="B229" s="18">
        <v>70.400000000000006</v>
      </c>
      <c r="C229" s="5">
        <v>5.0500047307927825E-4</v>
      </c>
    </row>
    <row r="230" spans="1:3" x14ac:dyDescent="0.25">
      <c r="A230" s="8" t="s">
        <v>3553</v>
      </c>
      <c r="B230" s="18">
        <v>25</v>
      </c>
      <c r="C230" s="5">
        <v>1.7933255436053915E-4</v>
      </c>
    </row>
    <row r="231" spans="1:3" x14ac:dyDescent="0.25">
      <c r="A231" s="8" t="s">
        <v>107</v>
      </c>
      <c r="B231" s="18">
        <v>245.5</v>
      </c>
      <c r="C231" s="5">
        <v>1.7610456838204943E-3</v>
      </c>
    </row>
    <row r="232" spans="1:3" x14ac:dyDescent="0.25">
      <c r="A232" s="8" t="s">
        <v>3530</v>
      </c>
      <c r="B232" s="18">
        <v>31</v>
      </c>
      <c r="C232" s="5">
        <v>2.2237236740706853E-4</v>
      </c>
    </row>
    <row r="233" spans="1:3" x14ac:dyDescent="0.25">
      <c r="A233" s="8" t="s">
        <v>106</v>
      </c>
      <c r="B233" s="18">
        <v>177</v>
      </c>
      <c r="C233" s="5">
        <v>1.269674484872617E-3</v>
      </c>
    </row>
    <row r="234" spans="1:3" x14ac:dyDescent="0.25">
      <c r="A234" s="3" t="s">
        <v>15146</v>
      </c>
      <c r="B234" s="18">
        <v>25.4</v>
      </c>
      <c r="C234" s="5">
        <v>1.8220187523030774E-4</v>
      </c>
    </row>
    <row r="235" spans="1:3" x14ac:dyDescent="0.25">
      <c r="A235" s="8" t="s">
        <v>289</v>
      </c>
      <c r="B235" s="18">
        <v>25.4</v>
      </c>
      <c r="C235" s="5">
        <v>1.8220187523030774E-4</v>
      </c>
    </row>
    <row r="236" spans="1:3" x14ac:dyDescent="0.25">
      <c r="A236" s="3" t="s">
        <v>15120</v>
      </c>
      <c r="B236" s="18">
        <v>146</v>
      </c>
      <c r="C236" s="5">
        <v>1.0473021174655485E-3</v>
      </c>
    </row>
    <row r="237" spans="1:3" x14ac:dyDescent="0.25">
      <c r="A237" s="8" t="s">
        <v>110</v>
      </c>
      <c r="B237" s="18">
        <v>117</v>
      </c>
      <c r="C237" s="5">
        <v>8.3927635440732317E-4</v>
      </c>
    </row>
    <row r="238" spans="1:3" x14ac:dyDescent="0.25">
      <c r="A238" s="8" t="s">
        <v>92</v>
      </c>
      <c r="B238" s="18">
        <v>29</v>
      </c>
      <c r="C238" s="5">
        <v>2.0802576305822539E-4</v>
      </c>
    </row>
    <row r="239" spans="1:3" x14ac:dyDescent="0.25">
      <c r="A239" s="3" t="s">
        <v>15152</v>
      </c>
      <c r="B239" s="18">
        <v>1171.4000000000001</v>
      </c>
      <c r="C239" s="5">
        <v>8.4028061671174228E-3</v>
      </c>
    </row>
    <row r="240" spans="1:3" x14ac:dyDescent="0.25">
      <c r="A240" s="8" t="s">
        <v>190</v>
      </c>
      <c r="B240" s="18">
        <v>65</v>
      </c>
      <c r="C240" s="5">
        <v>4.6626464133740173E-4</v>
      </c>
    </row>
    <row r="241" spans="1:3" x14ac:dyDescent="0.25">
      <c r="A241" s="8" t="s">
        <v>234</v>
      </c>
      <c r="B241" s="18">
        <v>17</v>
      </c>
      <c r="C241" s="5">
        <v>1.2194613696516661E-4</v>
      </c>
    </row>
    <row r="242" spans="1:3" x14ac:dyDescent="0.25">
      <c r="A242" s="8" t="s">
        <v>286</v>
      </c>
      <c r="B242" s="18">
        <v>1089.4000000000001</v>
      </c>
      <c r="C242" s="5">
        <v>7.8145953888148541E-3</v>
      </c>
    </row>
    <row r="243" spans="1:3" x14ac:dyDescent="0.25">
      <c r="A243" s="3" t="s">
        <v>15</v>
      </c>
      <c r="B243" s="18">
        <v>8846.5</v>
      </c>
      <c r="C243" s="5">
        <v>6.3458617686020374E-2</v>
      </c>
    </row>
    <row r="244" spans="1:3" x14ac:dyDescent="0.25">
      <c r="A244" s="8" t="s">
        <v>36</v>
      </c>
      <c r="B244" s="18">
        <v>24</v>
      </c>
      <c r="C244" s="5">
        <v>1.7215925218611757E-4</v>
      </c>
    </row>
    <row r="245" spans="1:3" x14ac:dyDescent="0.25">
      <c r="A245" s="8" t="s">
        <v>144</v>
      </c>
      <c r="B245" s="18">
        <v>3</v>
      </c>
      <c r="C245" s="5">
        <v>2.1519906523264697E-5</v>
      </c>
    </row>
    <row r="246" spans="1:3" x14ac:dyDescent="0.25">
      <c r="A246" s="8" t="s">
        <v>147</v>
      </c>
      <c r="B246" s="18">
        <v>67</v>
      </c>
      <c r="C246" s="5">
        <v>4.8061124568624488E-4</v>
      </c>
    </row>
    <row r="247" spans="1:3" x14ac:dyDescent="0.25">
      <c r="A247" s="8" t="s">
        <v>150</v>
      </c>
      <c r="B247" s="18">
        <v>24</v>
      </c>
      <c r="C247" s="5">
        <v>1.7215925218611757E-4</v>
      </c>
    </row>
    <row r="248" spans="1:3" x14ac:dyDescent="0.25">
      <c r="A248" s="8" t="s">
        <v>229</v>
      </c>
      <c r="B248" s="18">
        <v>130</v>
      </c>
      <c r="C248" s="5">
        <v>9.3252928267480346E-4</v>
      </c>
    </row>
    <row r="249" spans="1:3" x14ac:dyDescent="0.25">
      <c r="A249" s="8" t="s">
        <v>152</v>
      </c>
      <c r="B249" s="18">
        <v>40</v>
      </c>
      <c r="C249" s="5">
        <v>2.8693208697686261E-4</v>
      </c>
    </row>
    <row r="250" spans="1:3" x14ac:dyDescent="0.25">
      <c r="A250" s="8" t="s">
        <v>179</v>
      </c>
      <c r="B250" s="18">
        <v>28</v>
      </c>
      <c r="C250" s="5">
        <v>2.0085246088380384E-4</v>
      </c>
    </row>
    <row r="251" spans="1:3" x14ac:dyDescent="0.25">
      <c r="A251" s="8" t="s">
        <v>153</v>
      </c>
      <c r="B251" s="18">
        <v>449</v>
      </c>
      <c r="C251" s="5">
        <v>3.2208126763152828E-3</v>
      </c>
    </row>
    <row r="252" spans="1:3" x14ac:dyDescent="0.25">
      <c r="A252" s="8" t="s">
        <v>232</v>
      </c>
      <c r="B252" s="18">
        <v>350</v>
      </c>
      <c r="C252" s="5">
        <v>2.510655761047548E-3</v>
      </c>
    </row>
    <row r="253" spans="1:3" x14ac:dyDescent="0.25">
      <c r="A253" s="8" t="s">
        <v>78</v>
      </c>
      <c r="B253" s="18">
        <v>297</v>
      </c>
      <c r="C253" s="5">
        <v>2.130470745803205E-3</v>
      </c>
    </row>
    <row r="254" spans="1:3" x14ac:dyDescent="0.25">
      <c r="A254" s="8" t="s">
        <v>92</v>
      </c>
      <c r="B254" s="18">
        <v>27</v>
      </c>
      <c r="C254" s="5">
        <v>1.9367915870938227E-4</v>
      </c>
    </row>
    <row r="255" spans="1:3" x14ac:dyDescent="0.25">
      <c r="A255" s="8" t="s">
        <v>154</v>
      </c>
      <c r="B255" s="18">
        <v>71</v>
      </c>
      <c r="C255" s="5">
        <v>5.0930445438393112E-4</v>
      </c>
    </row>
    <row r="256" spans="1:3" x14ac:dyDescent="0.25">
      <c r="A256" s="8" t="s">
        <v>233</v>
      </c>
      <c r="B256" s="18">
        <v>33</v>
      </c>
      <c r="C256" s="5">
        <v>2.3671897175591165E-4</v>
      </c>
    </row>
    <row r="257" spans="1:3" x14ac:dyDescent="0.25">
      <c r="A257" s="8" t="s">
        <v>156</v>
      </c>
      <c r="B257" s="18">
        <v>45</v>
      </c>
      <c r="C257" s="5">
        <v>3.2279859784897042E-4</v>
      </c>
    </row>
    <row r="258" spans="1:3" x14ac:dyDescent="0.25">
      <c r="A258" s="8" t="s">
        <v>222</v>
      </c>
      <c r="B258" s="18">
        <v>206</v>
      </c>
      <c r="C258" s="5">
        <v>1.4777002479308425E-3</v>
      </c>
    </row>
    <row r="259" spans="1:3" x14ac:dyDescent="0.25">
      <c r="A259" s="8" t="s">
        <v>366</v>
      </c>
      <c r="B259" s="18">
        <v>504</v>
      </c>
      <c r="C259" s="5">
        <v>3.6153442959084691E-3</v>
      </c>
    </row>
    <row r="260" spans="1:3" x14ac:dyDescent="0.25">
      <c r="A260" s="8" t="s">
        <v>270</v>
      </c>
      <c r="B260" s="18">
        <v>72</v>
      </c>
      <c r="C260" s="5">
        <v>5.1647775655835274E-4</v>
      </c>
    </row>
    <row r="261" spans="1:3" x14ac:dyDescent="0.25">
      <c r="A261" s="8" t="s">
        <v>157</v>
      </c>
      <c r="B261" s="18">
        <v>147</v>
      </c>
      <c r="C261" s="5">
        <v>1.0544754196399702E-3</v>
      </c>
    </row>
    <row r="262" spans="1:3" x14ac:dyDescent="0.25">
      <c r="A262" s="8" t="s">
        <v>44</v>
      </c>
      <c r="B262" s="18">
        <v>254</v>
      </c>
      <c r="C262" s="5">
        <v>1.8220187523030776E-3</v>
      </c>
    </row>
    <row r="263" spans="1:3" x14ac:dyDescent="0.25">
      <c r="A263" s="8" t="s">
        <v>158</v>
      </c>
      <c r="B263" s="18">
        <v>804</v>
      </c>
      <c r="C263" s="5">
        <v>5.7673349482349383E-3</v>
      </c>
    </row>
    <row r="264" spans="1:3" x14ac:dyDescent="0.25">
      <c r="A264" s="8" t="s">
        <v>290</v>
      </c>
      <c r="B264" s="18">
        <v>26</v>
      </c>
      <c r="C264" s="5">
        <v>1.8650585653496069E-4</v>
      </c>
    </row>
    <row r="265" spans="1:3" x14ac:dyDescent="0.25">
      <c r="A265" s="8" t="s">
        <v>159</v>
      </c>
      <c r="B265" s="18">
        <v>1001</v>
      </c>
      <c r="C265" s="5">
        <v>7.180475476595987E-3</v>
      </c>
    </row>
    <row r="266" spans="1:3" x14ac:dyDescent="0.25">
      <c r="A266" s="8" t="s">
        <v>161</v>
      </c>
      <c r="B266" s="18">
        <v>99</v>
      </c>
      <c r="C266" s="5">
        <v>7.1015691526773496E-4</v>
      </c>
    </row>
    <row r="267" spans="1:3" x14ac:dyDescent="0.25">
      <c r="A267" s="8" t="s">
        <v>162</v>
      </c>
      <c r="B267" s="18">
        <v>258</v>
      </c>
      <c r="C267" s="5">
        <v>1.8507119610007639E-3</v>
      </c>
    </row>
    <row r="268" spans="1:3" x14ac:dyDescent="0.25">
      <c r="A268" s="8" t="s">
        <v>234</v>
      </c>
      <c r="B268" s="18">
        <v>132</v>
      </c>
      <c r="C268" s="5">
        <v>9.4687588702364661E-4</v>
      </c>
    </row>
    <row r="269" spans="1:3" x14ac:dyDescent="0.25">
      <c r="A269" s="8" t="s">
        <v>3366</v>
      </c>
      <c r="B269" s="18">
        <v>183</v>
      </c>
      <c r="C269" s="5">
        <v>1.3127142979191464E-3</v>
      </c>
    </row>
    <row r="270" spans="1:3" x14ac:dyDescent="0.25">
      <c r="A270" s="8" t="s">
        <v>163</v>
      </c>
      <c r="B270" s="18">
        <v>176</v>
      </c>
      <c r="C270" s="5">
        <v>1.2625011826981954E-3</v>
      </c>
    </row>
    <row r="271" spans="1:3" x14ac:dyDescent="0.25">
      <c r="A271" s="8" t="s">
        <v>210</v>
      </c>
      <c r="B271" s="18">
        <v>7</v>
      </c>
      <c r="C271" s="5">
        <v>5.021311522095096E-5</v>
      </c>
    </row>
    <row r="272" spans="1:3" x14ac:dyDescent="0.25">
      <c r="A272" s="8" t="s">
        <v>164</v>
      </c>
      <c r="B272" s="18">
        <v>210</v>
      </c>
      <c r="C272" s="5">
        <v>1.5063934566285288E-3</v>
      </c>
    </row>
    <row r="273" spans="1:3" x14ac:dyDescent="0.25">
      <c r="A273" s="8" t="s">
        <v>3565</v>
      </c>
      <c r="B273" s="18">
        <v>146</v>
      </c>
      <c r="C273" s="5">
        <v>1.0473021174655485E-3</v>
      </c>
    </row>
    <row r="274" spans="1:3" x14ac:dyDescent="0.25">
      <c r="A274" s="8" t="s">
        <v>165</v>
      </c>
      <c r="B274" s="18">
        <v>890</v>
      </c>
      <c r="C274" s="5">
        <v>6.3842389352351935E-3</v>
      </c>
    </row>
    <row r="275" spans="1:3" x14ac:dyDescent="0.25">
      <c r="A275" s="8" t="s">
        <v>211</v>
      </c>
      <c r="B275" s="18">
        <v>358</v>
      </c>
      <c r="C275" s="5">
        <v>2.5680421784429206E-3</v>
      </c>
    </row>
    <row r="276" spans="1:3" x14ac:dyDescent="0.25">
      <c r="A276" s="8" t="s">
        <v>166</v>
      </c>
      <c r="B276" s="18">
        <v>134</v>
      </c>
      <c r="C276" s="5">
        <v>9.6122249137248976E-4</v>
      </c>
    </row>
    <row r="277" spans="1:3" x14ac:dyDescent="0.25">
      <c r="A277" s="8" t="s">
        <v>355</v>
      </c>
      <c r="B277" s="18">
        <v>8</v>
      </c>
      <c r="C277" s="5">
        <v>5.738641739537252E-5</v>
      </c>
    </row>
    <row r="278" spans="1:3" x14ac:dyDescent="0.25">
      <c r="A278" s="8" t="s">
        <v>212</v>
      </c>
      <c r="B278" s="18">
        <v>73</v>
      </c>
      <c r="C278" s="5">
        <v>5.2365105873277426E-4</v>
      </c>
    </row>
    <row r="279" spans="1:3" x14ac:dyDescent="0.25">
      <c r="A279" s="8" t="s">
        <v>209</v>
      </c>
      <c r="B279" s="18">
        <v>13.5</v>
      </c>
      <c r="C279" s="5">
        <v>9.6839579354691133E-5</v>
      </c>
    </row>
    <row r="280" spans="1:3" x14ac:dyDescent="0.25">
      <c r="A280" s="8" t="s">
        <v>286</v>
      </c>
      <c r="B280" s="18">
        <v>136</v>
      </c>
      <c r="C280" s="5">
        <v>9.755690957213329E-4</v>
      </c>
    </row>
    <row r="281" spans="1:3" x14ac:dyDescent="0.25">
      <c r="A281" s="8" t="s">
        <v>134</v>
      </c>
      <c r="B281" s="18">
        <v>150</v>
      </c>
      <c r="C281" s="5">
        <v>1.0759953261632348E-3</v>
      </c>
    </row>
    <row r="282" spans="1:3" x14ac:dyDescent="0.25">
      <c r="A282" s="8" t="s">
        <v>345</v>
      </c>
      <c r="B282" s="18">
        <v>441</v>
      </c>
      <c r="C282" s="5">
        <v>3.1634262589199103E-3</v>
      </c>
    </row>
    <row r="283" spans="1:3" x14ac:dyDescent="0.25">
      <c r="A283" s="8" t="s">
        <v>239</v>
      </c>
      <c r="B283" s="18">
        <v>710</v>
      </c>
      <c r="C283" s="5">
        <v>5.0930445438393118E-3</v>
      </c>
    </row>
    <row r="284" spans="1:3" x14ac:dyDescent="0.25">
      <c r="A284" s="8" t="s">
        <v>124</v>
      </c>
      <c r="B284" s="18">
        <v>99</v>
      </c>
      <c r="C284" s="5">
        <v>7.1015691526773496E-4</v>
      </c>
    </row>
    <row r="285" spans="1:3" x14ac:dyDescent="0.25">
      <c r="A285" s="8" t="s">
        <v>121</v>
      </c>
      <c r="B285" s="18">
        <v>21</v>
      </c>
      <c r="C285" s="5">
        <v>1.5063934566285288E-4</v>
      </c>
    </row>
    <row r="286" spans="1:3" x14ac:dyDescent="0.25">
      <c r="A286" s="3" t="s">
        <v>58</v>
      </c>
      <c r="B286" s="18">
        <v>2596.6</v>
      </c>
      <c r="C286" s="5">
        <v>1.8626196426103036E-2</v>
      </c>
    </row>
    <row r="287" spans="1:3" x14ac:dyDescent="0.25">
      <c r="A287" s="8" t="s">
        <v>75</v>
      </c>
      <c r="B287" s="18">
        <v>251.8</v>
      </c>
      <c r="C287" s="5">
        <v>1.8062374875193502E-3</v>
      </c>
    </row>
    <row r="288" spans="1:3" x14ac:dyDescent="0.25">
      <c r="A288" s="8" t="s">
        <v>57</v>
      </c>
      <c r="B288" s="18">
        <v>2320.6</v>
      </c>
      <c r="C288" s="5">
        <v>1.6646365025962683E-2</v>
      </c>
    </row>
    <row r="289" spans="1:3" x14ac:dyDescent="0.25">
      <c r="A289" s="8" t="s">
        <v>90</v>
      </c>
      <c r="B289" s="18">
        <v>4.2</v>
      </c>
      <c r="C289" s="5">
        <v>3.0127869132570575E-5</v>
      </c>
    </row>
    <row r="290" spans="1:3" x14ac:dyDescent="0.25">
      <c r="A290" s="8" t="s">
        <v>344</v>
      </c>
      <c r="B290" s="18">
        <v>20</v>
      </c>
      <c r="C290" s="5">
        <v>1.4346604348843131E-4</v>
      </c>
    </row>
    <row r="291" spans="1:3" x14ac:dyDescent="0.25">
      <c r="A291" s="3" t="s">
        <v>57</v>
      </c>
      <c r="B291" s="18">
        <v>583.5</v>
      </c>
      <c r="C291" s="5">
        <v>4.1856218187749832E-3</v>
      </c>
    </row>
    <row r="292" spans="1:3" x14ac:dyDescent="0.25">
      <c r="A292" s="8" t="s">
        <v>36</v>
      </c>
      <c r="B292" s="18">
        <v>345.5</v>
      </c>
      <c r="C292" s="5">
        <v>2.478375901262651E-3</v>
      </c>
    </row>
    <row r="293" spans="1:3" x14ac:dyDescent="0.25">
      <c r="A293" s="8" t="s">
        <v>75</v>
      </c>
      <c r="B293" s="18">
        <v>83</v>
      </c>
      <c r="C293" s="5">
        <v>5.9538408047698989E-4</v>
      </c>
    </row>
    <row r="294" spans="1:3" x14ac:dyDescent="0.25">
      <c r="A294" s="8" t="s">
        <v>57</v>
      </c>
      <c r="B294" s="18">
        <v>147</v>
      </c>
      <c r="C294" s="5">
        <v>1.0544754196399702E-3</v>
      </c>
    </row>
    <row r="295" spans="1:3" x14ac:dyDescent="0.25">
      <c r="A295" s="8" t="s">
        <v>1165</v>
      </c>
      <c r="B295" s="18">
        <v>8</v>
      </c>
      <c r="C295" s="5">
        <v>5.738641739537252E-5</v>
      </c>
    </row>
    <row r="296" spans="1:3" x14ac:dyDescent="0.25">
      <c r="A296" s="3" t="s">
        <v>173</v>
      </c>
      <c r="B296" s="18">
        <v>1163.4000000000001</v>
      </c>
      <c r="C296" s="5">
        <v>8.3454197497220498E-3</v>
      </c>
    </row>
    <row r="297" spans="1:3" x14ac:dyDescent="0.25">
      <c r="A297" s="8" t="s">
        <v>303</v>
      </c>
      <c r="B297" s="18">
        <v>8.1999999999999993</v>
      </c>
      <c r="C297" s="5">
        <v>5.8821077830256832E-5</v>
      </c>
    </row>
    <row r="298" spans="1:3" x14ac:dyDescent="0.25">
      <c r="A298" s="8" t="s">
        <v>368</v>
      </c>
      <c r="B298" s="18">
        <v>60</v>
      </c>
      <c r="C298" s="5">
        <v>4.3039813046529392E-4</v>
      </c>
    </row>
    <row r="299" spans="1:3" x14ac:dyDescent="0.25">
      <c r="A299" s="8" t="s">
        <v>65</v>
      </c>
      <c r="B299" s="18">
        <v>56</v>
      </c>
      <c r="C299" s="5">
        <v>4.0170492176760768E-4</v>
      </c>
    </row>
    <row r="300" spans="1:3" x14ac:dyDescent="0.25">
      <c r="A300" s="8" t="s">
        <v>230</v>
      </c>
      <c r="B300" s="18">
        <v>312</v>
      </c>
      <c r="C300" s="5">
        <v>2.2380702784195283E-3</v>
      </c>
    </row>
    <row r="301" spans="1:3" x14ac:dyDescent="0.25">
      <c r="A301" s="8" t="s">
        <v>238</v>
      </c>
      <c r="B301" s="18">
        <v>100</v>
      </c>
      <c r="C301" s="5">
        <v>7.1733021744215658E-4</v>
      </c>
    </row>
    <row r="302" spans="1:3" x14ac:dyDescent="0.25">
      <c r="A302" s="8" t="s">
        <v>172</v>
      </c>
      <c r="B302" s="18">
        <v>20.2</v>
      </c>
      <c r="C302" s="5">
        <v>1.449007039233156E-4</v>
      </c>
    </row>
    <row r="303" spans="1:3" x14ac:dyDescent="0.25">
      <c r="A303" s="8" t="s">
        <v>15267</v>
      </c>
      <c r="B303" s="18">
        <v>162</v>
      </c>
      <c r="C303" s="5">
        <v>1.1620749522562935E-3</v>
      </c>
    </row>
    <row r="304" spans="1:3" x14ac:dyDescent="0.25">
      <c r="A304" s="8" t="s">
        <v>255</v>
      </c>
      <c r="B304" s="18">
        <v>75</v>
      </c>
      <c r="C304" s="5">
        <v>5.3799766308161741E-4</v>
      </c>
    </row>
    <row r="305" spans="1:3" x14ac:dyDescent="0.25">
      <c r="A305" s="8" t="s">
        <v>15249</v>
      </c>
      <c r="B305" s="18">
        <v>85</v>
      </c>
      <c r="C305" s="5">
        <v>6.0973068482583304E-4</v>
      </c>
    </row>
    <row r="306" spans="1:3" x14ac:dyDescent="0.25">
      <c r="A306" s="8" t="s">
        <v>284</v>
      </c>
      <c r="B306" s="18">
        <v>285</v>
      </c>
      <c r="C306" s="5">
        <v>2.0443911197101463E-3</v>
      </c>
    </row>
    <row r="307" spans="1:3" x14ac:dyDescent="0.25">
      <c r="A307" s="3" t="s">
        <v>21</v>
      </c>
      <c r="B307" s="18">
        <v>1582.4</v>
      </c>
      <c r="C307" s="5">
        <v>1.1351033360804686E-2</v>
      </c>
    </row>
    <row r="308" spans="1:3" x14ac:dyDescent="0.25">
      <c r="A308" s="8" t="s">
        <v>64</v>
      </c>
      <c r="B308" s="18">
        <v>1567.4</v>
      </c>
      <c r="C308" s="5">
        <v>1.1243433828188362E-2</v>
      </c>
    </row>
    <row r="309" spans="1:3" x14ac:dyDescent="0.25">
      <c r="A309" s="8" t="s">
        <v>75</v>
      </c>
      <c r="B309" s="18">
        <v>15</v>
      </c>
      <c r="C309" s="5">
        <v>1.0759953261632348E-4</v>
      </c>
    </row>
    <row r="310" spans="1:3" x14ac:dyDescent="0.25">
      <c r="A310" s="3" t="s">
        <v>25</v>
      </c>
      <c r="B310" s="18">
        <v>17479.400000000001</v>
      </c>
      <c r="C310" s="5">
        <v>0.12538501802758431</v>
      </c>
    </row>
    <row r="311" spans="1:3" x14ac:dyDescent="0.25">
      <c r="A311" s="8" t="s">
        <v>36</v>
      </c>
      <c r="B311" s="18">
        <v>1756.3000000000004</v>
      </c>
      <c r="C311" s="5">
        <v>1.2598470608936598E-2</v>
      </c>
    </row>
    <row r="312" spans="1:3" x14ac:dyDescent="0.25">
      <c r="A312" s="8" t="s">
        <v>114</v>
      </c>
      <c r="B312" s="18">
        <v>30</v>
      </c>
      <c r="C312" s="5">
        <v>2.1519906523264696E-4</v>
      </c>
    </row>
    <row r="313" spans="1:3" x14ac:dyDescent="0.25">
      <c r="A313" s="8" t="s">
        <v>110</v>
      </c>
      <c r="B313" s="18">
        <v>241</v>
      </c>
      <c r="C313" s="5">
        <v>1.7287658240355973E-3</v>
      </c>
    </row>
    <row r="314" spans="1:3" x14ac:dyDescent="0.25">
      <c r="A314" s="8" t="s">
        <v>92</v>
      </c>
      <c r="B314" s="18">
        <v>118</v>
      </c>
      <c r="C314" s="5">
        <v>8.4644965658174469E-4</v>
      </c>
    </row>
    <row r="315" spans="1:3" x14ac:dyDescent="0.25">
      <c r="A315" s="8" t="s">
        <v>64</v>
      </c>
      <c r="B315" s="18">
        <v>15</v>
      </c>
      <c r="C315" s="5">
        <v>1.0759953261632348E-4</v>
      </c>
    </row>
    <row r="316" spans="1:3" x14ac:dyDescent="0.25">
      <c r="A316" s="8" t="s">
        <v>838</v>
      </c>
      <c r="B316" s="18">
        <v>10</v>
      </c>
      <c r="C316" s="5">
        <v>7.1733021744215653E-5</v>
      </c>
    </row>
    <row r="317" spans="1:3" x14ac:dyDescent="0.25">
      <c r="A317" s="8" t="s">
        <v>15279</v>
      </c>
      <c r="B317" s="18">
        <v>651.6</v>
      </c>
      <c r="C317" s="5">
        <v>4.6741236968530922E-3</v>
      </c>
    </row>
    <row r="318" spans="1:3" x14ac:dyDescent="0.25">
      <c r="A318" s="8" t="s">
        <v>75</v>
      </c>
      <c r="B318" s="18">
        <v>6598.5</v>
      </c>
      <c r="C318" s="5">
        <v>4.7333034397920699E-2</v>
      </c>
    </row>
    <row r="319" spans="1:3" x14ac:dyDescent="0.25">
      <c r="A319" s="8" t="s">
        <v>60</v>
      </c>
      <c r="B319" s="18">
        <v>6114.9000000000005</v>
      </c>
      <c r="C319" s="5">
        <v>4.3864025466370436E-2</v>
      </c>
    </row>
    <row r="320" spans="1:3" x14ac:dyDescent="0.25">
      <c r="A320" s="8" t="s">
        <v>81</v>
      </c>
      <c r="B320" s="18">
        <v>62</v>
      </c>
      <c r="C320" s="5">
        <v>4.4474473481413706E-4</v>
      </c>
    </row>
    <row r="321" spans="1:3" x14ac:dyDescent="0.25">
      <c r="A321" s="8" t="s">
        <v>1003</v>
      </c>
      <c r="B321" s="18">
        <v>15</v>
      </c>
      <c r="C321" s="5">
        <v>1.0759953261632348E-4</v>
      </c>
    </row>
    <row r="322" spans="1:3" x14ac:dyDescent="0.25">
      <c r="A322" s="8" t="s">
        <v>15123</v>
      </c>
      <c r="B322" s="18">
        <v>20.2</v>
      </c>
      <c r="C322" s="5">
        <v>1.449007039233156E-4</v>
      </c>
    </row>
    <row r="323" spans="1:3" x14ac:dyDescent="0.25">
      <c r="A323" s="8" t="s">
        <v>224</v>
      </c>
      <c r="B323" s="18">
        <v>79.099999999999994</v>
      </c>
      <c r="C323" s="5">
        <v>5.6740820199674576E-4</v>
      </c>
    </row>
    <row r="324" spans="1:3" x14ac:dyDescent="0.25">
      <c r="A324" s="8" t="s">
        <v>2713</v>
      </c>
      <c r="B324" s="18">
        <v>30</v>
      </c>
      <c r="C324" s="5">
        <v>2.1519906523264696E-4</v>
      </c>
    </row>
    <row r="325" spans="1:3" x14ac:dyDescent="0.25">
      <c r="A325" s="8" t="s">
        <v>325</v>
      </c>
      <c r="B325" s="18">
        <v>394</v>
      </c>
      <c r="C325" s="5">
        <v>2.8262810567220966E-3</v>
      </c>
    </row>
    <row r="326" spans="1:3" x14ac:dyDescent="0.25">
      <c r="A326" s="8" t="s">
        <v>15276</v>
      </c>
      <c r="B326" s="18">
        <v>40</v>
      </c>
      <c r="C326" s="5">
        <v>2.8693208697686261E-4</v>
      </c>
    </row>
    <row r="327" spans="1:3" x14ac:dyDescent="0.25">
      <c r="A327" s="8" t="s">
        <v>259</v>
      </c>
      <c r="B327" s="18">
        <v>20</v>
      </c>
      <c r="C327" s="5">
        <v>1.4346604348843131E-4</v>
      </c>
    </row>
    <row r="328" spans="1:3" x14ac:dyDescent="0.25">
      <c r="A328" s="8" t="s">
        <v>235</v>
      </c>
      <c r="B328" s="18">
        <v>2.6</v>
      </c>
      <c r="C328" s="5">
        <v>1.8650585653496069E-5</v>
      </c>
    </row>
    <row r="329" spans="1:3" x14ac:dyDescent="0.25">
      <c r="A329" s="8" t="s">
        <v>113</v>
      </c>
      <c r="B329" s="18">
        <v>29</v>
      </c>
      <c r="C329" s="5">
        <v>2.0802576305822539E-4</v>
      </c>
    </row>
    <row r="330" spans="1:3" x14ac:dyDescent="0.25">
      <c r="A330" s="8" t="s">
        <v>189</v>
      </c>
      <c r="B330" s="18">
        <v>64</v>
      </c>
      <c r="C330" s="5">
        <v>4.5909133916298016E-4</v>
      </c>
    </row>
    <row r="331" spans="1:3" x14ac:dyDescent="0.25">
      <c r="A331" s="8" t="s">
        <v>176</v>
      </c>
      <c r="B331" s="18">
        <v>30</v>
      </c>
      <c r="C331" s="5">
        <v>2.1519906523264696E-4</v>
      </c>
    </row>
    <row r="332" spans="1:3" x14ac:dyDescent="0.25">
      <c r="A332" s="8" t="s">
        <v>119</v>
      </c>
      <c r="B332" s="18">
        <v>498</v>
      </c>
      <c r="C332" s="5">
        <v>3.5723044828619393E-3</v>
      </c>
    </row>
    <row r="333" spans="1:3" x14ac:dyDescent="0.25">
      <c r="A333" s="8" t="s">
        <v>220</v>
      </c>
      <c r="B333" s="18">
        <v>256</v>
      </c>
      <c r="C333" s="5">
        <v>1.8363653566519206E-3</v>
      </c>
    </row>
    <row r="334" spans="1:3" x14ac:dyDescent="0.25">
      <c r="A334" s="8" t="s">
        <v>291</v>
      </c>
      <c r="B334" s="18">
        <v>51</v>
      </c>
      <c r="C334" s="5">
        <v>3.6583841089549981E-4</v>
      </c>
    </row>
    <row r="335" spans="1:3" x14ac:dyDescent="0.25">
      <c r="A335" s="8" t="s">
        <v>128</v>
      </c>
      <c r="B335" s="18">
        <v>1.2</v>
      </c>
      <c r="C335" s="5">
        <v>8.6079626093058786E-6</v>
      </c>
    </row>
    <row r="336" spans="1:3" x14ac:dyDescent="0.25">
      <c r="A336" s="8" t="s">
        <v>3533</v>
      </c>
      <c r="B336" s="18">
        <v>92</v>
      </c>
      <c r="C336" s="5">
        <v>6.59943800046784E-4</v>
      </c>
    </row>
    <row r="337" spans="1:3" x14ac:dyDescent="0.25">
      <c r="A337" s="8" t="s">
        <v>302</v>
      </c>
      <c r="B337" s="18">
        <v>115</v>
      </c>
      <c r="C337" s="5">
        <v>8.2492975005848002E-4</v>
      </c>
    </row>
    <row r="338" spans="1:3" x14ac:dyDescent="0.25">
      <c r="A338" s="8" t="s">
        <v>136</v>
      </c>
      <c r="B338" s="18">
        <v>29</v>
      </c>
      <c r="C338" s="5">
        <v>2.0802576305822539E-4</v>
      </c>
    </row>
    <row r="339" spans="1:3" x14ac:dyDescent="0.25">
      <c r="A339" s="8" t="s">
        <v>124</v>
      </c>
      <c r="B339" s="18">
        <v>4.2</v>
      </c>
      <c r="C339" s="5">
        <v>3.0127869132570575E-5</v>
      </c>
    </row>
    <row r="340" spans="1:3" x14ac:dyDescent="0.25">
      <c r="A340" s="8" t="s">
        <v>338</v>
      </c>
      <c r="B340" s="18">
        <v>50</v>
      </c>
      <c r="C340" s="5">
        <v>3.5866510872107829E-4</v>
      </c>
    </row>
    <row r="341" spans="1:3" x14ac:dyDescent="0.25">
      <c r="A341" s="8" t="s">
        <v>350</v>
      </c>
      <c r="B341" s="18">
        <v>22</v>
      </c>
      <c r="C341" s="5">
        <v>1.5781264783727443E-4</v>
      </c>
    </row>
    <row r="342" spans="1:3" x14ac:dyDescent="0.25">
      <c r="A342" s="8" t="s">
        <v>15124</v>
      </c>
      <c r="B342" s="18">
        <v>39.799999999999997</v>
      </c>
      <c r="C342" s="5">
        <v>2.8549742654197829E-4</v>
      </c>
    </row>
    <row r="343" spans="1:3" x14ac:dyDescent="0.25">
      <c r="A343" s="3" t="s">
        <v>15268</v>
      </c>
      <c r="B343" s="18">
        <v>117</v>
      </c>
      <c r="C343" s="5">
        <v>8.3927635440732317E-4</v>
      </c>
    </row>
    <row r="344" spans="1:3" x14ac:dyDescent="0.25">
      <c r="A344" s="8" t="s">
        <v>1506</v>
      </c>
      <c r="B344" s="18">
        <v>117</v>
      </c>
      <c r="C344" s="5">
        <v>8.3927635440732317E-4</v>
      </c>
    </row>
    <row r="345" spans="1:3" x14ac:dyDescent="0.25">
      <c r="A345" s="3" t="s">
        <v>15269</v>
      </c>
      <c r="B345" s="18">
        <v>63</v>
      </c>
      <c r="C345" s="5">
        <v>4.5191803698855864E-4</v>
      </c>
    </row>
    <row r="346" spans="1:3" x14ac:dyDescent="0.25">
      <c r="A346" s="8" t="s">
        <v>15266</v>
      </c>
      <c r="B346" s="18">
        <v>63</v>
      </c>
      <c r="C346" s="5">
        <v>4.5191803698855864E-4</v>
      </c>
    </row>
    <row r="347" spans="1:3" x14ac:dyDescent="0.25">
      <c r="A347" s="3" t="s">
        <v>62</v>
      </c>
      <c r="B347" s="18">
        <v>429.7</v>
      </c>
      <c r="C347" s="5">
        <v>3.0823679443489466E-3</v>
      </c>
    </row>
    <row r="348" spans="1:3" x14ac:dyDescent="0.25">
      <c r="A348" s="8" t="s">
        <v>36</v>
      </c>
      <c r="B348" s="18">
        <v>70</v>
      </c>
      <c r="C348" s="5">
        <v>5.021311522095096E-4</v>
      </c>
    </row>
    <row r="349" spans="1:3" x14ac:dyDescent="0.25">
      <c r="A349" s="8" t="s">
        <v>15278</v>
      </c>
      <c r="B349" s="18">
        <v>100.8</v>
      </c>
      <c r="C349" s="5">
        <v>7.2306885918169378E-4</v>
      </c>
    </row>
    <row r="350" spans="1:3" x14ac:dyDescent="0.25">
      <c r="A350" s="8" t="s">
        <v>359</v>
      </c>
      <c r="B350" s="18">
        <v>131.6</v>
      </c>
      <c r="C350" s="5">
        <v>9.4400656615387796E-4</v>
      </c>
    </row>
    <row r="351" spans="1:3" x14ac:dyDescent="0.25">
      <c r="A351" s="8" t="s">
        <v>4796</v>
      </c>
      <c r="B351" s="18">
        <v>20</v>
      </c>
      <c r="C351" s="5">
        <v>1.4346604348843131E-4</v>
      </c>
    </row>
    <row r="352" spans="1:3" x14ac:dyDescent="0.25">
      <c r="A352" s="8" t="s">
        <v>3820</v>
      </c>
      <c r="B352" s="18">
        <v>20.3</v>
      </c>
      <c r="C352" s="5">
        <v>1.4561803414075779E-4</v>
      </c>
    </row>
    <row r="353" spans="1:3" x14ac:dyDescent="0.25">
      <c r="A353" s="8" t="s">
        <v>228</v>
      </c>
      <c r="B353" s="18">
        <v>40</v>
      </c>
      <c r="C353" s="5">
        <v>2.8693208697686261E-4</v>
      </c>
    </row>
    <row r="354" spans="1:3" x14ac:dyDescent="0.25">
      <c r="A354" s="8" t="s">
        <v>131</v>
      </c>
      <c r="B354" s="18">
        <v>22</v>
      </c>
      <c r="C354" s="5">
        <v>1.5781264783727443E-4</v>
      </c>
    </row>
    <row r="355" spans="1:3" x14ac:dyDescent="0.25">
      <c r="A355" s="8" t="s">
        <v>3616</v>
      </c>
      <c r="B355" s="18">
        <v>25</v>
      </c>
      <c r="C355" s="5">
        <v>1.7933255436053915E-4</v>
      </c>
    </row>
    <row r="356" spans="1:3" x14ac:dyDescent="0.25">
      <c r="A356" s="3" t="s">
        <v>95</v>
      </c>
      <c r="B356" s="18">
        <v>1190.2</v>
      </c>
      <c r="C356" s="5">
        <v>8.5376642479965473E-3</v>
      </c>
    </row>
    <row r="357" spans="1:3" x14ac:dyDescent="0.25">
      <c r="A357" s="8" t="s">
        <v>804</v>
      </c>
      <c r="B357" s="18">
        <v>525</v>
      </c>
      <c r="C357" s="5">
        <v>3.7659836415713218E-3</v>
      </c>
    </row>
    <row r="358" spans="1:3" x14ac:dyDescent="0.25">
      <c r="A358" s="8" t="s">
        <v>75</v>
      </c>
      <c r="B358" s="18">
        <v>172</v>
      </c>
      <c r="C358" s="5">
        <v>1.2338079740005093E-3</v>
      </c>
    </row>
    <row r="359" spans="1:3" x14ac:dyDescent="0.25">
      <c r="A359" s="8" t="s">
        <v>213</v>
      </c>
      <c r="B359" s="18">
        <v>446</v>
      </c>
      <c r="C359" s="5">
        <v>3.1992927697920182E-3</v>
      </c>
    </row>
    <row r="360" spans="1:3" x14ac:dyDescent="0.25">
      <c r="A360" s="8" t="s">
        <v>15251</v>
      </c>
      <c r="B360" s="18">
        <v>20</v>
      </c>
      <c r="C360" s="5">
        <v>1.4346604348843131E-4</v>
      </c>
    </row>
    <row r="361" spans="1:3" x14ac:dyDescent="0.25">
      <c r="A361" s="8" t="s">
        <v>263</v>
      </c>
      <c r="B361" s="18">
        <v>27.2</v>
      </c>
      <c r="C361" s="5">
        <v>1.9511381914426656E-4</v>
      </c>
    </row>
    <row r="362" spans="1:3" x14ac:dyDescent="0.25">
      <c r="A362" s="3" t="s">
        <v>15153</v>
      </c>
      <c r="B362" s="18">
        <v>450</v>
      </c>
      <c r="C362" s="5">
        <v>3.2279859784897042E-3</v>
      </c>
    </row>
    <row r="363" spans="1:3" x14ac:dyDescent="0.25">
      <c r="A363" s="8" t="s">
        <v>241</v>
      </c>
      <c r="B363" s="18">
        <v>450</v>
      </c>
      <c r="C363" s="5">
        <v>3.2279859784897042E-3</v>
      </c>
    </row>
    <row r="364" spans="1:3" x14ac:dyDescent="0.25">
      <c r="A364" s="3" t="s">
        <v>149</v>
      </c>
      <c r="B364" s="18">
        <v>576</v>
      </c>
      <c r="C364" s="5">
        <v>4.131822052466822E-3</v>
      </c>
    </row>
    <row r="365" spans="1:3" x14ac:dyDescent="0.25">
      <c r="A365" s="8" t="s">
        <v>36</v>
      </c>
      <c r="B365" s="18">
        <v>204</v>
      </c>
      <c r="C365" s="5">
        <v>1.4633536435819992E-3</v>
      </c>
    </row>
    <row r="366" spans="1:3" x14ac:dyDescent="0.25">
      <c r="A366" s="8" t="s">
        <v>317</v>
      </c>
      <c r="B366" s="18">
        <v>159</v>
      </c>
      <c r="C366" s="5">
        <v>1.1405550457330288E-3</v>
      </c>
    </row>
    <row r="367" spans="1:3" x14ac:dyDescent="0.25">
      <c r="A367" s="8" t="s">
        <v>149</v>
      </c>
      <c r="B367" s="18">
        <v>213</v>
      </c>
      <c r="C367" s="5">
        <v>1.5279133631517935E-3</v>
      </c>
    </row>
    <row r="368" spans="1:3" x14ac:dyDescent="0.25">
      <c r="A368" s="3" t="s">
        <v>15281</v>
      </c>
      <c r="B368" s="18">
        <v>101.8</v>
      </c>
      <c r="C368" s="5">
        <v>7.302421613561153E-4</v>
      </c>
    </row>
    <row r="369" spans="1:3" x14ac:dyDescent="0.25">
      <c r="A369" s="8" t="s">
        <v>3058</v>
      </c>
      <c r="B369" s="18">
        <v>101.8</v>
      </c>
      <c r="C369" s="5">
        <v>7.302421613561153E-4</v>
      </c>
    </row>
    <row r="370" spans="1:3" x14ac:dyDescent="0.25">
      <c r="A370" s="3" t="s">
        <v>305</v>
      </c>
      <c r="B370" s="18">
        <v>19</v>
      </c>
      <c r="C370" s="5">
        <v>1.3629274131400973E-4</v>
      </c>
    </row>
    <row r="371" spans="1:3" x14ac:dyDescent="0.25">
      <c r="A371" s="8" t="s">
        <v>15252</v>
      </c>
      <c r="B371" s="18">
        <v>19</v>
      </c>
      <c r="C371" s="5">
        <v>1.3629274131400973E-4</v>
      </c>
    </row>
    <row r="372" spans="1:3" x14ac:dyDescent="0.25">
      <c r="A372" s="3" t="s">
        <v>15265</v>
      </c>
      <c r="B372" s="18">
        <v>240</v>
      </c>
      <c r="C372" s="5">
        <v>1.7215925218611757E-3</v>
      </c>
    </row>
    <row r="373" spans="1:3" x14ac:dyDescent="0.25">
      <c r="A373" s="8" t="s">
        <v>336</v>
      </c>
      <c r="B373" s="18">
        <v>160</v>
      </c>
      <c r="C373" s="5">
        <v>1.1477283479074504E-3</v>
      </c>
    </row>
    <row r="374" spans="1:3" x14ac:dyDescent="0.25">
      <c r="A374" s="8" t="s">
        <v>2997</v>
      </c>
      <c r="B374" s="18">
        <v>80</v>
      </c>
      <c r="C374" s="5">
        <v>5.7386417395372522E-4</v>
      </c>
    </row>
    <row r="375" spans="1:3" x14ac:dyDescent="0.25">
      <c r="A375" s="3" t="s">
        <v>13</v>
      </c>
      <c r="B375" s="18">
        <v>296.5</v>
      </c>
      <c r="C375" s="5">
        <v>2.1268840947159941E-3</v>
      </c>
    </row>
    <row r="376" spans="1:3" x14ac:dyDescent="0.25">
      <c r="A376" s="8" t="s">
        <v>75</v>
      </c>
      <c r="B376" s="18">
        <v>20.5</v>
      </c>
      <c r="C376" s="5">
        <v>1.4705269457564209E-4</v>
      </c>
    </row>
    <row r="377" spans="1:3" x14ac:dyDescent="0.25">
      <c r="A377" s="8" t="s">
        <v>261</v>
      </c>
      <c r="B377" s="18">
        <v>276</v>
      </c>
      <c r="C377" s="5">
        <v>1.9798314001403519E-3</v>
      </c>
    </row>
    <row r="378" spans="1:3" x14ac:dyDescent="0.25">
      <c r="A378" s="3" t="s">
        <v>177</v>
      </c>
      <c r="B378" s="18">
        <v>4985.9000000000005</v>
      </c>
      <c r="C378" s="5">
        <v>3.5765367311448484E-2</v>
      </c>
    </row>
    <row r="379" spans="1:3" x14ac:dyDescent="0.25">
      <c r="A379" s="8" t="s">
        <v>36</v>
      </c>
      <c r="B379" s="18">
        <v>809.3</v>
      </c>
      <c r="C379" s="5">
        <v>5.8053534497593722E-3</v>
      </c>
    </row>
    <row r="380" spans="1:3" x14ac:dyDescent="0.25">
      <c r="A380" s="8" t="s">
        <v>75</v>
      </c>
      <c r="B380" s="18">
        <v>980.1</v>
      </c>
      <c r="C380" s="5">
        <v>7.0305534611505762E-3</v>
      </c>
    </row>
    <row r="381" spans="1:3" x14ac:dyDescent="0.25">
      <c r="A381" s="8" t="s">
        <v>60</v>
      </c>
      <c r="B381" s="18">
        <v>1603.6</v>
      </c>
      <c r="C381" s="5">
        <v>1.1503107366902422E-2</v>
      </c>
    </row>
    <row r="382" spans="1:3" x14ac:dyDescent="0.25">
      <c r="A382" s="8" t="s">
        <v>81</v>
      </c>
      <c r="B382" s="18">
        <v>239</v>
      </c>
      <c r="C382" s="5">
        <v>1.714419219686754E-3</v>
      </c>
    </row>
    <row r="383" spans="1:3" x14ac:dyDescent="0.25">
      <c r="A383" s="8" t="s">
        <v>202</v>
      </c>
      <c r="B383" s="18">
        <v>1100</v>
      </c>
      <c r="C383" s="5">
        <v>7.8906323918637219E-3</v>
      </c>
    </row>
    <row r="384" spans="1:3" x14ac:dyDescent="0.25">
      <c r="A384" s="8" t="s">
        <v>3820</v>
      </c>
      <c r="B384" s="18">
        <v>20.3</v>
      </c>
      <c r="C384" s="5">
        <v>1.4561803414075779E-4</v>
      </c>
    </row>
    <row r="385" spans="1:3" x14ac:dyDescent="0.25">
      <c r="A385" s="8" t="s">
        <v>244</v>
      </c>
      <c r="B385" s="18">
        <v>9</v>
      </c>
      <c r="C385" s="5">
        <v>6.4559719569794093E-5</v>
      </c>
    </row>
    <row r="386" spans="1:3" x14ac:dyDescent="0.25">
      <c r="A386" s="8" t="s">
        <v>301</v>
      </c>
      <c r="B386" s="18">
        <v>42.6</v>
      </c>
      <c r="C386" s="5">
        <v>3.0558267263035868E-4</v>
      </c>
    </row>
    <row r="387" spans="1:3" x14ac:dyDescent="0.25">
      <c r="A387" s="8" t="s">
        <v>260</v>
      </c>
      <c r="B387" s="18">
        <v>120</v>
      </c>
      <c r="C387" s="5">
        <v>8.6079626093058784E-4</v>
      </c>
    </row>
    <row r="388" spans="1:3" x14ac:dyDescent="0.25">
      <c r="A388" s="8" t="s">
        <v>361</v>
      </c>
      <c r="B388" s="18">
        <v>21</v>
      </c>
      <c r="C388" s="5">
        <v>1.5063934566285288E-4</v>
      </c>
    </row>
    <row r="389" spans="1:3" x14ac:dyDescent="0.25">
      <c r="A389" s="8" t="s">
        <v>185</v>
      </c>
      <c r="B389" s="18">
        <v>3.6</v>
      </c>
      <c r="C389" s="5">
        <v>2.5823887827917636E-5</v>
      </c>
    </row>
    <row r="390" spans="1:3" x14ac:dyDescent="0.25">
      <c r="A390" s="8" t="s">
        <v>330</v>
      </c>
      <c r="B390" s="18">
        <v>17.399999999999999</v>
      </c>
      <c r="C390" s="5">
        <v>1.2481545783493524E-4</v>
      </c>
    </row>
    <row r="391" spans="1:3" x14ac:dyDescent="0.25">
      <c r="A391" s="8" t="s">
        <v>248</v>
      </c>
      <c r="B391" s="18">
        <v>20</v>
      </c>
      <c r="C391" s="5">
        <v>1.4346604348843131E-4</v>
      </c>
    </row>
    <row r="392" spans="1:3" x14ac:dyDescent="0.25">
      <c r="A392" s="3" t="s">
        <v>15261</v>
      </c>
      <c r="B392" s="18">
        <v>208</v>
      </c>
      <c r="C392" s="5">
        <v>1.4920468522796855E-3</v>
      </c>
    </row>
    <row r="393" spans="1:3" x14ac:dyDescent="0.25">
      <c r="A393" s="8" t="s">
        <v>15240</v>
      </c>
      <c r="B393" s="18">
        <v>15</v>
      </c>
      <c r="C393" s="5">
        <v>1.0759953261632348E-4</v>
      </c>
    </row>
    <row r="394" spans="1:3" x14ac:dyDescent="0.25">
      <c r="A394" s="8" t="s">
        <v>15241</v>
      </c>
      <c r="B394" s="18">
        <v>193</v>
      </c>
      <c r="C394" s="5">
        <v>1.3844473196633622E-3</v>
      </c>
    </row>
    <row r="395" spans="1:3" x14ac:dyDescent="0.25">
      <c r="A395" s="3" t="s">
        <v>10</v>
      </c>
      <c r="B395" s="18">
        <v>2323.13</v>
      </c>
      <c r="C395" s="5">
        <v>1.6664513480463973E-2</v>
      </c>
    </row>
    <row r="396" spans="1:3" x14ac:dyDescent="0.25">
      <c r="A396" s="8" t="s">
        <v>190</v>
      </c>
      <c r="B396" s="18">
        <v>152.13</v>
      </c>
      <c r="C396" s="5">
        <v>1.0912744597947528E-3</v>
      </c>
    </row>
    <row r="397" spans="1:3" x14ac:dyDescent="0.25">
      <c r="A397" s="8" t="s">
        <v>318</v>
      </c>
      <c r="B397" s="18">
        <v>82</v>
      </c>
      <c r="C397" s="5">
        <v>5.8821077830256837E-4</v>
      </c>
    </row>
    <row r="398" spans="1:3" x14ac:dyDescent="0.25">
      <c r="A398" s="8" t="s">
        <v>137</v>
      </c>
      <c r="B398" s="18">
        <v>10</v>
      </c>
      <c r="C398" s="5">
        <v>7.1733021744215653E-5</v>
      </c>
    </row>
    <row r="399" spans="1:3" x14ac:dyDescent="0.25">
      <c r="A399" s="8" t="s">
        <v>167</v>
      </c>
      <c r="B399" s="18">
        <v>101</v>
      </c>
      <c r="C399" s="5">
        <v>7.245035196165781E-4</v>
      </c>
    </row>
    <row r="400" spans="1:3" x14ac:dyDescent="0.25">
      <c r="A400" s="8" t="s">
        <v>230</v>
      </c>
      <c r="B400" s="18">
        <v>72</v>
      </c>
      <c r="C400" s="5">
        <v>5.1647775655835274E-4</v>
      </c>
    </row>
    <row r="401" spans="1:3" x14ac:dyDescent="0.25">
      <c r="A401" s="8" t="s">
        <v>257</v>
      </c>
      <c r="B401" s="18">
        <v>19</v>
      </c>
      <c r="C401" s="5">
        <v>1.3629274131400973E-4</v>
      </c>
    </row>
    <row r="402" spans="1:3" x14ac:dyDescent="0.25">
      <c r="A402" s="8" t="s">
        <v>192</v>
      </c>
      <c r="B402" s="18">
        <v>78</v>
      </c>
      <c r="C402" s="5">
        <v>5.5951756960488208E-4</v>
      </c>
    </row>
    <row r="403" spans="1:3" x14ac:dyDescent="0.25">
      <c r="A403" s="8" t="s">
        <v>235</v>
      </c>
      <c r="B403" s="18">
        <v>20</v>
      </c>
      <c r="C403" s="5">
        <v>1.4346604348843131E-4</v>
      </c>
    </row>
    <row r="404" spans="1:3" x14ac:dyDescent="0.25">
      <c r="A404" s="8" t="s">
        <v>342</v>
      </c>
      <c r="B404" s="18">
        <v>275</v>
      </c>
      <c r="C404" s="5">
        <v>1.9726580979659305E-3</v>
      </c>
    </row>
    <row r="405" spans="1:3" x14ac:dyDescent="0.25">
      <c r="A405" s="8" t="s">
        <v>308</v>
      </c>
      <c r="B405" s="18">
        <v>8</v>
      </c>
      <c r="C405" s="5">
        <v>5.738641739537252E-5</v>
      </c>
    </row>
    <row r="406" spans="1:3" x14ac:dyDescent="0.25">
      <c r="A406" s="8" t="s">
        <v>108</v>
      </c>
      <c r="B406" s="18">
        <v>306</v>
      </c>
      <c r="C406" s="5">
        <v>2.195030465372999E-3</v>
      </c>
    </row>
    <row r="407" spans="1:3" x14ac:dyDescent="0.25">
      <c r="A407" s="8" t="s">
        <v>142</v>
      </c>
      <c r="B407" s="18">
        <v>125</v>
      </c>
      <c r="C407" s="5">
        <v>8.9666277180269565E-4</v>
      </c>
    </row>
    <row r="408" spans="1:3" x14ac:dyDescent="0.25">
      <c r="A408" s="8" t="s">
        <v>353</v>
      </c>
      <c r="B408" s="18">
        <v>547</v>
      </c>
      <c r="C408" s="5">
        <v>3.9237962894085963E-3</v>
      </c>
    </row>
    <row r="409" spans="1:3" x14ac:dyDescent="0.25">
      <c r="A409" s="8" t="s">
        <v>122</v>
      </c>
      <c r="B409" s="18">
        <v>30</v>
      </c>
      <c r="C409" s="5">
        <v>2.1519906523264696E-4</v>
      </c>
    </row>
    <row r="410" spans="1:3" x14ac:dyDescent="0.25">
      <c r="A410" s="8" t="s">
        <v>326</v>
      </c>
      <c r="B410" s="18">
        <v>134</v>
      </c>
      <c r="C410" s="5">
        <v>9.6122249137248976E-4</v>
      </c>
    </row>
    <row r="411" spans="1:3" x14ac:dyDescent="0.25">
      <c r="A411" s="8" t="s">
        <v>335</v>
      </c>
      <c r="B411" s="18">
        <v>72</v>
      </c>
      <c r="C411" s="5">
        <v>5.1647775655835274E-4</v>
      </c>
    </row>
    <row r="412" spans="1:3" x14ac:dyDescent="0.25">
      <c r="A412" s="8" t="s">
        <v>261</v>
      </c>
      <c r="B412" s="18">
        <v>292</v>
      </c>
      <c r="C412" s="5">
        <v>2.0946042349310971E-3</v>
      </c>
    </row>
    <row r="413" spans="1:3" x14ac:dyDescent="0.25">
      <c r="A413" s="3" t="s">
        <v>236</v>
      </c>
      <c r="B413" s="18">
        <v>231</v>
      </c>
      <c r="C413" s="5">
        <v>1.6570328022913817E-3</v>
      </c>
    </row>
    <row r="414" spans="1:3" x14ac:dyDescent="0.25">
      <c r="A414" s="8" t="s">
        <v>235</v>
      </c>
      <c r="B414" s="18">
        <v>231</v>
      </c>
      <c r="C414" s="5">
        <v>1.6570328022913817E-3</v>
      </c>
    </row>
    <row r="415" spans="1:3" x14ac:dyDescent="0.25">
      <c r="A415" s="3" t="s">
        <v>84</v>
      </c>
      <c r="B415" s="18">
        <v>7378</v>
      </c>
      <c r="C415" s="5">
        <v>5.2924623442882311E-2</v>
      </c>
    </row>
    <row r="416" spans="1:3" x14ac:dyDescent="0.25">
      <c r="A416" s="8" t="s">
        <v>36</v>
      </c>
      <c r="B416" s="18">
        <v>418</v>
      </c>
      <c r="C416" s="5">
        <v>2.9984403089082143E-3</v>
      </c>
    </row>
    <row r="417" spans="1:3" x14ac:dyDescent="0.25">
      <c r="A417" s="8" t="s">
        <v>295</v>
      </c>
      <c r="B417" s="18">
        <v>153</v>
      </c>
      <c r="C417" s="5">
        <v>1.0975152326864995E-3</v>
      </c>
    </row>
    <row r="418" spans="1:3" x14ac:dyDescent="0.25">
      <c r="A418" s="8" t="s">
        <v>211</v>
      </c>
      <c r="B418" s="18">
        <v>30</v>
      </c>
      <c r="C418" s="5">
        <v>2.1519906523264696E-4</v>
      </c>
    </row>
    <row r="419" spans="1:3" x14ac:dyDescent="0.25">
      <c r="A419" s="8" t="s">
        <v>83</v>
      </c>
      <c r="B419" s="18">
        <v>1780</v>
      </c>
      <c r="C419" s="5">
        <v>1.2768477870470387E-2</v>
      </c>
    </row>
    <row r="420" spans="1:3" x14ac:dyDescent="0.25">
      <c r="A420" s="8" t="s">
        <v>251</v>
      </c>
      <c r="B420" s="18">
        <v>4323.6000000000004</v>
      </c>
      <c r="C420" s="5">
        <v>3.1014489281329084E-2</v>
      </c>
    </row>
    <row r="421" spans="1:3" x14ac:dyDescent="0.25">
      <c r="A421" s="8" t="s">
        <v>358</v>
      </c>
      <c r="B421" s="18">
        <v>31</v>
      </c>
      <c r="C421" s="5">
        <v>2.2237236740706853E-4</v>
      </c>
    </row>
    <row r="422" spans="1:3" x14ac:dyDescent="0.25">
      <c r="A422" s="8" t="s">
        <v>15270</v>
      </c>
      <c r="B422" s="18">
        <v>21</v>
      </c>
      <c r="C422" s="5">
        <v>1.5063934566285288E-4</v>
      </c>
    </row>
    <row r="423" spans="1:3" x14ac:dyDescent="0.25">
      <c r="A423" s="8" t="s">
        <v>98</v>
      </c>
      <c r="B423" s="18">
        <v>547</v>
      </c>
      <c r="C423" s="5">
        <v>3.9237962894085963E-3</v>
      </c>
    </row>
    <row r="424" spans="1:3" x14ac:dyDescent="0.25">
      <c r="A424" s="8" t="s">
        <v>345</v>
      </c>
      <c r="B424" s="18">
        <v>74.400000000000006</v>
      </c>
      <c r="C424" s="5">
        <v>5.3369368177696454E-4</v>
      </c>
    </row>
    <row r="425" spans="1:3" x14ac:dyDescent="0.25">
      <c r="A425" s="3" t="s">
        <v>15235</v>
      </c>
      <c r="B425" s="18">
        <v>39</v>
      </c>
      <c r="C425" s="5">
        <v>2.7975878480244104E-4</v>
      </c>
    </row>
    <row r="426" spans="1:3" x14ac:dyDescent="0.25">
      <c r="A426" s="8" t="s">
        <v>121</v>
      </c>
      <c r="B426" s="18">
        <v>39</v>
      </c>
      <c r="C426" s="5">
        <v>2.7975878480244104E-4</v>
      </c>
    </row>
    <row r="427" spans="1:3" x14ac:dyDescent="0.25">
      <c r="A427" s="3" t="s">
        <v>15260</v>
      </c>
      <c r="B427" s="18">
        <v>23</v>
      </c>
      <c r="C427" s="5">
        <v>1.64985950011696E-4</v>
      </c>
    </row>
    <row r="428" spans="1:3" x14ac:dyDescent="0.25">
      <c r="A428" s="8" t="s">
        <v>121</v>
      </c>
      <c r="B428" s="18">
        <v>23</v>
      </c>
      <c r="C428" s="5">
        <v>1.64985950011696E-4</v>
      </c>
    </row>
    <row r="429" spans="1:3" x14ac:dyDescent="0.25">
      <c r="A429" s="3" t="s">
        <v>24</v>
      </c>
      <c r="B429" s="18">
        <v>6</v>
      </c>
      <c r="C429" s="5">
        <v>4.3039813046529393E-5</v>
      </c>
    </row>
    <row r="430" spans="1:3" x14ac:dyDescent="0.25">
      <c r="A430" s="8" t="s">
        <v>184</v>
      </c>
      <c r="B430" s="18">
        <v>6</v>
      </c>
      <c r="C430" s="5">
        <v>4.3039813046529393E-5</v>
      </c>
    </row>
    <row r="431" spans="1:3" x14ac:dyDescent="0.25">
      <c r="A431" s="3" t="s">
        <v>269</v>
      </c>
      <c r="B431" s="18">
        <v>12</v>
      </c>
      <c r="C431" s="5">
        <v>8.6079626093058786E-5</v>
      </c>
    </row>
    <row r="432" spans="1:3" x14ac:dyDescent="0.25">
      <c r="A432" s="8" t="s">
        <v>75</v>
      </c>
      <c r="B432" s="18">
        <v>12</v>
      </c>
      <c r="C432" s="5">
        <v>8.6079626093058786E-5</v>
      </c>
    </row>
    <row r="433" spans="1:3" x14ac:dyDescent="0.25">
      <c r="A433" s="3" t="s">
        <v>90</v>
      </c>
      <c r="B433" s="18">
        <v>2148.8000000000002</v>
      </c>
      <c r="C433" s="5">
        <v>1.5413991712397062E-2</v>
      </c>
    </row>
    <row r="434" spans="1:3" x14ac:dyDescent="0.25">
      <c r="A434" s="8" t="s">
        <v>36</v>
      </c>
      <c r="B434" s="18">
        <v>482.4</v>
      </c>
      <c r="C434" s="5">
        <v>3.4604009689409628E-3</v>
      </c>
    </row>
    <row r="435" spans="1:3" x14ac:dyDescent="0.25">
      <c r="A435" s="8" t="s">
        <v>75</v>
      </c>
      <c r="B435" s="18">
        <v>422.09999999999997</v>
      </c>
      <c r="C435" s="5">
        <v>3.0278508478233427E-3</v>
      </c>
    </row>
    <row r="436" spans="1:3" x14ac:dyDescent="0.25">
      <c r="A436" s="8" t="s">
        <v>57</v>
      </c>
      <c r="B436" s="18">
        <v>1244.3</v>
      </c>
      <c r="C436" s="5">
        <v>8.925739895632754E-3</v>
      </c>
    </row>
    <row r="437" spans="1:3" x14ac:dyDescent="0.25">
      <c r="A437" s="3" t="s">
        <v>17</v>
      </c>
      <c r="B437" s="18">
        <v>3010.88</v>
      </c>
      <c r="C437" s="5">
        <v>2.1597952050922402E-2</v>
      </c>
    </row>
    <row r="438" spans="1:3" x14ac:dyDescent="0.25">
      <c r="A438" s="8">
        <v>29500631</v>
      </c>
      <c r="B438" s="18">
        <v>60</v>
      </c>
      <c r="C438" s="5">
        <v>4.3039813046529392E-4</v>
      </c>
    </row>
    <row r="439" spans="1:3" x14ac:dyDescent="0.25">
      <c r="A439" s="8">
        <v>295000913</v>
      </c>
      <c r="B439" s="18">
        <v>28</v>
      </c>
      <c r="C439" s="5">
        <v>2.0085246088380384E-4</v>
      </c>
    </row>
    <row r="440" spans="1:3" x14ac:dyDescent="0.25">
      <c r="A440" s="8" t="s">
        <v>3571</v>
      </c>
      <c r="B440" s="18">
        <v>130</v>
      </c>
      <c r="C440" s="5">
        <v>9.3252928267480346E-4</v>
      </c>
    </row>
    <row r="441" spans="1:3" x14ac:dyDescent="0.25">
      <c r="A441" s="8" t="s">
        <v>7155</v>
      </c>
      <c r="B441" s="18">
        <v>164</v>
      </c>
      <c r="C441" s="5">
        <v>1.1764215566051367E-3</v>
      </c>
    </row>
    <row r="442" spans="1:3" x14ac:dyDescent="0.25">
      <c r="A442" s="8" t="s">
        <v>200</v>
      </c>
      <c r="B442" s="18">
        <v>20</v>
      </c>
      <c r="C442" s="5">
        <v>1.4346604348843131E-4</v>
      </c>
    </row>
    <row r="443" spans="1:3" x14ac:dyDescent="0.25">
      <c r="A443" s="8" t="s">
        <v>3456</v>
      </c>
      <c r="B443" s="18">
        <v>11.2</v>
      </c>
      <c r="C443" s="5">
        <v>8.0340984353521525E-5</v>
      </c>
    </row>
    <row r="444" spans="1:3" x14ac:dyDescent="0.25">
      <c r="A444" s="8" t="s">
        <v>229</v>
      </c>
      <c r="B444" s="18">
        <v>209</v>
      </c>
      <c r="C444" s="5">
        <v>1.4992201544541072E-3</v>
      </c>
    </row>
    <row r="445" spans="1:3" x14ac:dyDescent="0.25">
      <c r="A445" s="8" t="s">
        <v>152</v>
      </c>
      <c r="B445" s="18">
        <v>61</v>
      </c>
      <c r="C445" s="5">
        <v>4.3757143263971549E-4</v>
      </c>
    </row>
    <row r="446" spans="1:3" x14ac:dyDescent="0.25">
      <c r="A446" s="8" t="s">
        <v>110</v>
      </c>
      <c r="B446" s="18">
        <v>146</v>
      </c>
      <c r="C446" s="5">
        <v>1.0473021174655485E-3</v>
      </c>
    </row>
    <row r="447" spans="1:3" x14ac:dyDescent="0.25">
      <c r="A447" s="8" t="s">
        <v>233</v>
      </c>
      <c r="B447" s="18">
        <v>17</v>
      </c>
      <c r="C447" s="5">
        <v>1.2194613696516661E-4</v>
      </c>
    </row>
    <row r="448" spans="1:3" x14ac:dyDescent="0.25">
      <c r="A448" s="8" t="s">
        <v>3300</v>
      </c>
      <c r="B448" s="18">
        <v>90</v>
      </c>
      <c r="C448" s="5">
        <v>6.4559719569794085E-4</v>
      </c>
    </row>
    <row r="449" spans="1:3" x14ac:dyDescent="0.25">
      <c r="A449" s="8" t="s">
        <v>366</v>
      </c>
      <c r="B449" s="18">
        <v>14</v>
      </c>
      <c r="C449" s="5">
        <v>1.0042623044190192E-4</v>
      </c>
    </row>
    <row r="450" spans="1:3" x14ac:dyDescent="0.25">
      <c r="A450" s="8" t="s">
        <v>270</v>
      </c>
      <c r="B450" s="18">
        <v>19</v>
      </c>
      <c r="C450" s="5">
        <v>1.3629274131400973E-4</v>
      </c>
    </row>
    <row r="451" spans="1:3" x14ac:dyDescent="0.25">
      <c r="A451" s="8" t="s">
        <v>158</v>
      </c>
      <c r="B451" s="18">
        <v>19</v>
      </c>
      <c r="C451" s="5">
        <v>1.3629274131400973E-4</v>
      </c>
    </row>
    <row r="452" spans="1:3" x14ac:dyDescent="0.25">
      <c r="A452" s="8" t="s">
        <v>162</v>
      </c>
      <c r="B452" s="18">
        <v>24</v>
      </c>
      <c r="C452" s="5">
        <v>1.7215925218611757E-4</v>
      </c>
    </row>
    <row r="453" spans="1:3" x14ac:dyDescent="0.25">
      <c r="A453" s="8" t="s">
        <v>3366</v>
      </c>
      <c r="B453" s="18">
        <v>5</v>
      </c>
      <c r="C453" s="5">
        <v>3.5866510872107826E-5</v>
      </c>
    </row>
    <row r="454" spans="1:3" x14ac:dyDescent="0.25">
      <c r="A454" s="8" t="s">
        <v>163</v>
      </c>
      <c r="B454" s="18">
        <v>38</v>
      </c>
      <c r="C454" s="5">
        <v>2.7258548262801947E-4</v>
      </c>
    </row>
    <row r="455" spans="1:3" x14ac:dyDescent="0.25">
      <c r="A455" s="8" t="s">
        <v>164</v>
      </c>
      <c r="B455" s="18">
        <v>52</v>
      </c>
      <c r="C455" s="5">
        <v>3.7301171306992138E-4</v>
      </c>
    </row>
    <row r="456" spans="1:3" x14ac:dyDescent="0.25">
      <c r="A456" s="8" t="s">
        <v>211</v>
      </c>
      <c r="B456" s="18">
        <v>51</v>
      </c>
      <c r="C456" s="5">
        <v>3.6583841089549981E-4</v>
      </c>
    </row>
    <row r="457" spans="1:3" x14ac:dyDescent="0.25">
      <c r="A457" s="8" t="s">
        <v>832</v>
      </c>
      <c r="B457" s="18">
        <v>105</v>
      </c>
      <c r="C457" s="5">
        <v>7.531967283142644E-4</v>
      </c>
    </row>
    <row r="458" spans="1:3" x14ac:dyDescent="0.25">
      <c r="A458" s="8" t="s">
        <v>722</v>
      </c>
      <c r="B458" s="18">
        <v>60</v>
      </c>
      <c r="C458" s="5">
        <v>4.3039813046529392E-4</v>
      </c>
    </row>
    <row r="459" spans="1:3" x14ac:dyDescent="0.25">
      <c r="A459" s="8" t="s">
        <v>15370</v>
      </c>
      <c r="B459" s="18">
        <v>38</v>
      </c>
      <c r="C459" s="5">
        <v>2.7258548262801947E-4</v>
      </c>
    </row>
    <row r="460" spans="1:3" x14ac:dyDescent="0.25">
      <c r="A460" s="8" t="s">
        <v>75</v>
      </c>
      <c r="B460" s="18">
        <v>65</v>
      </c>
      <c r="C460" s="5">
        <v>4.6626464133740173E-4</v>
      </c>
    </row>
    <row r="461" spans="1:3" x14ac:dyDescent="0.25">
      <c r="A461" s="8" t="s">
        <v>8338</v>
      </c>
      <c r="B461" s="18">
        <v>159.68</v>
      </c>
      <c r="C461" s="5">
        <v>1.1454328912116356E-3</v>
      </c>
    </row>
    <row r="462" spans="1:3" x14ac:dyDescent="0.25">
      <c r="A462" s="8" t="s">
        <v>15242</v>
      </c>
      <c r="B462" s="18">
        <v>333</v>
      </c>
      <c r="C462" s="5">
        <v>2.3887096240823814E-3</v>
      </c>
    </row>
    <row r="463" spans="1:3" x14ac:dyDescent="0.25">
      <c r="A463" s="8" t="s">
        <v>267</v>
      </c>
      <c r="B463" s="18">
        <v>292</v>
      </c>
      <c r="C463" s="5">
        <v>2.0946042349310971E-3</v>
      </c>
    </row>
    <row r="464" spans="1:3" x14ac:dyDescent="0.25">
      <c r="A464" s="8" t="s">
        <v>3013</v>
      </c>
      <c r="B464" s="18">
        <v>20</v>
      </c>
      <c r="C464" s="5">
        <v>1.4346604348843131E-4</v>
      </c>
    </row>
    <row r="465" spans="1:3" x14ac:dyDescent="0.25">
      <c r="A465" s="8" t="s">
        <v>134</v>
      </c>
      <c r="B465" s="18">
        <v>13</v>
      </c>
      <c r="C465" s="5">
        <v>9.3252928267480346E-5</v>
      </c>
    </row>
    <row r="466" spans="1:3" x14ac:dyDescent="0.25">
      <c r="A466" s="8" t="s">
        <v>121</v>
      </c>
      <c r="B466" s="18">
        <v>66</v>
      </c>
      <c r="C466" s="5">
        <v>4.734379435118233E-4</v>
      </c>
    </row>
    <row r="467" spans="1:3" x14ac:dyDescent="0.25">
      <c r="A467" s="8" t="s">
        <v>3600</v>
      </c>
      <c r="B467" s="18">
        <v>701</v>
      </c>
      <c r="C467" s="5">
        <v>5.028484824269517E-3</v>
      </c>
    </row>
    <row r="468" spans="1:3" x14ac:dyDescent="0.25">
      <c r="A468" s="3" t="s">
        <v>15128</v>
      </c>
      <c r="B468" s="18">
        <v>9</v>
      </c>
      <c r="C468" s="5">
        <v>6.4559719569794093E-5</v>
      </c>
    </row>
    <row r="469" spans="1:3" x14ac:dyDescent="0.25">
      <c r="A469" s="8" t="s">
        <v>363</v>
      </c>
      <c r="B469" s="18">
        <v>9</v>
      </c>
      <c r="C469" s="5">
        <v>6.4559719569794093E-5</v>
      </c>
    </row>
    <row r="470" spans="1:3" x14ac:dyDescent="0.25">
      <c r="A470" s="3" t="s">
        <v>91</v>
      </c>
      <c r="B470" s="18">
        <v>735</v>
      </c>
      <c r="C470" s="5">
        <v>5.2723770981998501E-3</v>
      </c>
    </row>
    <row r="471" spans="1:3" x14ac:dyDescent="0.25">
      <c r="A471" s="8" t="s">
        <v>92</v>
      </c>
      <c r="B471" s="18">
        <v>59</v>
      </c>
      <c r="C471" s="5">
        <v>4.2322482829087234E-4</v>
      </c>
    </row>
    <row r="472" spans="1:3" x14ac:dyDescent="0.25">
      <c r="A472" s="8" t="s">
        <v>368</v>
      </c>
      <c r="B472" s="18">
        <v>292</v>
      </c>
      <c r="C472" s="5">
        <v>2.0946042349310971E-3</v>
      </c>
    </row>
    <row r="473" spans="1:3" x14ac:dyDescent="0.25">
      <c r="A473" s="8" t="s">
        <v>3174</v>
      </c>
      <c r="B473" s="18">
        <v>5</v>
      </c>
      <c r="C473" s="5">
        <v>3.5866510872107826E-5</v>
      </c>
    </row>
    <row r="474" spans="1:3" x14ac:dyDescent="0.25">
      <c r="A474" s="8" t="s">
        <v>345</v>
      </c>
      <c r="B474" s="18">
        <v>369</v>
      </c>
      <c r="C474" s="5">
        <v>2.6469485023615578E-3</v>
      </c>
    </row>
    <row r="475" spans="1:3" x14ac:dyDescent="0.25">
      <c r="A475" s="8" t="s">
        <v>15250</v>
      </c>
      <c r="B475" s="18">
        <v>10</v>
      </c>
      <c r="C475" s="5">
        <v>7.1733021744215653E-5</v>
      </c>
    </row>
    <row r="476" spans="1:3" x14ac:dyDescent="0.25">
      <c r="A476" s="3" t="s">
        <v>68</v>
      </c>
      <c r="B476" s="18">
        <v>607.30000000000007</v>
      </c>
      <c r="C476" s="5">
        <v>4.3563464105262168E-3</v>
      </c>
    </row>
    <row r="477" spans="1:3" x14ac:dyDescent="0.25">
      <c r="A477" s="8" t="s">
        <v>36</v>
      </c>
      <c r="B477" s="18">
        <v>89.5</v>
      </c>
      <c r="C477" s="5">
        <v>6.4201054461073014E-4</v>
      </c>
    </row>
    <row r="478" spans="1:3" x14ac:dyDescent="0.25">
      <c r="A478" s="8" t="s">
        <v>75</v>
      </c>
      <c r="B478" s="18">
        <v>164.60000000000002</v>
      </c>
      <c r="C478" s="5">
        <v>1.1807255379097897E-3</v>
      </c>
    </row>
    <row r="479" spans="1:3" x14ac:dyDescent="0.25">
      <c r="A479" s="8" t="s">
        <v>199</v>
      </c>
      <c r="B479" s="18">
        <v>262.70000000000005</v>
      </c>
      <c r="C479" s="5">
        <v>1.8844264812205456E-3</v>
      </c>
    </row>
    <row r="480" spans="1:3" x14ac:dyDescent="0.25">
      <c r="A480" s="8" t="s">
        <v>57</v>
      </c>
      <c r="B480" s="18">
        <v>89.09999999999998</v>
      </c>
      <c r="C480" s="5">
        <v>6.3914122374096128E-4</v>
      </c>
    </row>
    <row r="481" spans="1:3" x14ac:dyDescent="0.25">
      <c r="A481" s="8" t="s">
        <v>121</v>
      </c>
      <c r="B481" s="18">
        <v>1.4</v>
      </c>
      <c r="C481" s="5">
        <v>1.0042623044190191E-5</v>
      </c>
    </row>
    <row r="482" spans="1:3" x14ac:dyDescent="0.25">
      <c r="A482" s="3" t="s">
        <v>15148</v>
      </c>
      <c r="B482" s="18">
        <v>2880.4</v>
      </c>
      <c r="C482" s="5">
        <v>2.0661979583203878E-2</v>
      </c>
    </row>
    <row r="483" spans="1:3" x14ac:dyDescent="0.25">
      <c r="A483" s="8" t="s">
        <v>231</v>
      </c>
      <c r="B483" s="18">
        <v>869</v>
      </c>
      <c r="C483" s="5">
        <v>6.23359958957234E-3</v>
      </c>
    </row>
    <row r="484" spans="1:3" x14ac:dyDescent="0.25">
      <c r="A484" s="8" t="s">
        <v>114</v>
      </c>
      <c r="B484" s="18">
        <v>13</v>
      </c>
      <c r="C484" s="5">
        <v>9.3252928267480346E-5</v>
      </c>
    </row>
    <row r="485" spans="1:3" x14ac:dyDescent="0.25">
      <c r="A485" s="8" t="s">
        <v>174</v>
      </c>
      <c r="B485" s="18">
        <v>153</v>
      </c>
      <c r="C485" s="5">
        <v>1.0975152326864995E-3</v>
      </c>
    </row>
    <row r="486" spans="1:3" x14ac:dyDescent="0.25">
      <c r="A486" s="8" t="s">
        <v>303</v>
      </c>
      <c r="B486" s="18">
        <v>30</v>
      </c>
      <c r="C486" s="5">
        <v>2.1519906523264696E-4</v>
      </c>
    </row>
    <row r="487" spans="1:3" x14ac:dyDescent="0.25">
      <c r="A487" s="8" t="s">
        <v>65</v>
      </c>
      <c r="B487" s="18">
        <v>305</v>
      </c>
      <c r="C487" s="5">
        <v>2.1878571631985776E-3</v>
      </c>
    </row>
    <row r="488" spans="1:3" x14ac:dyDescent="0.25">
      <c r="A488" s="8" t="s">
        <v>331</v>
      </c>
      <c r="B488" s="18">
        <v>283</v>
      </c>
      <c r="C488" s="5">
        <v>2.0300445153613031E-3</v>
      </c>
    </row>
    <row r="489" spans="1:3" x14ac:dyDescent="0.25">
      <c r="A489" s="8" t="s">
        <v>333</v>
      </c>
      <c r="B489" s="18">
        <v>242</v>
      </c>
      <c r="C489" s="5">
        <v>1.7359391262100187E-3</v>
      </c>
    </row>
    <row r="490" spans="1:3" x14ac:dyDescent="0.25">
      <c r="A490" s="8" t="s">
        <v>367</v>
      </c>
      <c r="B490" s="18">
        <v>130</v>
      </c>
      <c r="C490" s="5">
        <v>9.3252928267480346E-4</v>
      </c>
    </row>
    <row r="491" spans="1:3" x14ac:dyDescent="0.25">
      <c r="A491" s="8" t="s">
        <v>356</v>
      </c>
      <c r="B491" s="18">
        <v>186.4</v>
      </c>
      <c r="C491" s="5">
        <v>1.3371035253121799E-3</v>
      </c>
    </row>
    <row r="492" spans="1:3" x14ac:dyDescent="0.25">
      <c r="A492" s="8" t="s">
        <v>3159</v>
      </c>
      <c r="B492" s="18">
        <v>669</v>
      </c>
      <c r="C492" s="5">
        <v>4.7989391546880275E-3</v>
      </c>
    </row>
    <row r="493" spans="1:3" x14ac:dyDescent="0.25">
      <c r="A493" s="3" t="s">
        <v>135</v>
      </c>
      <c r="B493" s="18">
        <v>325.60000000000002</v>
      </c>
      <c r="C493" s="5">
        <v>2.335627187991662E-3</v>
      </c>
    </row>
    <row r="494" spans="1:3" x14ac:dyDescent="0.25">
      <c r="A494" s="8" t="s">
        <v>201</v>
      </c>
      <c r="B494" s="18">
        <v>145.6</v>
      </c>
      <c r="C494" s="5">
        <v>1.0444327965957799E-3</v>
      </c>
    </row>
    <row r="495" spans="1:3" x14ac:dyDescent="0.25">
      <c r="A495" s="8" t="s">
        <v>134</v>
      </c>
      <c r="B495" s="18">
        <v>180</v>
      </c>
      <c r="C495" s="5">
        <v>1.2911943913958817E-3</v>
      </c>
    </row>
    <row r="496" spans="1:3" x14ac:dyDescent="0.25">
      <c r="A496" s="3" t="s">
        <v>304</v>
      </c>
      <c r="B496" s="18">
        <v>6.4</v>
      </c>
      <c r="C496" s="5">
        <v>4.5909133916298024E-5</v>
      </c>
    </row>
    <row r="497" spans="1:3" x14ac:dyDescent="0.25">
      <c r="A497" s="8" t="s">
        <v>75</v>
      </c>
      <c r="B497" s="18">
        <v>6.4</v>
      </c>
      <c r="C497" s="5">
        <v>4.5909133916298024E-5</v>
      </c>
    </row>
    <row r="498" spans="1:3" x14ac:dyDescent="0.25">
      <c r="A498" s="3" t="s">
        <v>15147</v>
      </c>
      <c r="B498" s="18">
        <v>16212.6</v>
      </c>
      <c r="C498" s="5">
        <v>0.11629787883302707</v>
      </c>
    </row>
    <row r="499" spans="1:3" x14ac:dyDescent="0.25">
      <c r="A499" s="8" t="s">
        <v>36</v>
      </c>
      <c r="B499" s="18">
        <v>880.8</v>
      </c>
      <c r="C499" s="5">
        <v>6.3182445552305141E-3</v>
      </c>
    </row>
    <row r="500" spans="1:3" x14ac:dyDescent="0.25">
      <c r="A500" s="8" t="s">
        <v>362</v>
      </c>
      <c r="B500" s="18">
        <v>325</v>
      </c>
      <c r="C500" s="5">
        <v>2.3313232066870088E-3</v>
      </c>
    </row>
    <row r="501" spans="1:3" x14ac:dyDescent="0.25">
      <c r="A501" s="8" t="s">
        <v>15279</v>
      </c>
      <c r="B501" s="18">
        <v>84</v>
      </c>
      <c r="C501" s="5">
        <v>6.0255738265141152E-4</v>
      </c>
    </row>
    <row r="502" spans="1:3" x14ac:dyDescent="0.25">
      <c r="A502" s="8" t="s">
        <v>75</v>
      </c>
      <c r="B502" s="18">
        <v>9</v>
      </c>
      <c r="C502" s="5">
        <v>6.4559719569794093E-5</v>
      </c>
    </row>
    <row r="503" spans="1:3" x14ac:dyDescent="0.25">
      <c r="A503" s="8" t="s">
        <v>119</v>
      </c>
      <c r="B503" s="18">
        <v>737</v>
      </c>
      <c r="C503" s="5">
        <v>5.2867237025486938E-3</v>
      </c>
    </row>
    <row r="504" spans="1:3" x14ac:dyDescent="0.25">
      <c r="A504" s="8" t="s">
        <v>131</v>
      </c>
      <c r="B504" s="18">
        <v>142</v>
      </c>
      <c r="C504" s="5">
        <v>1.0186089087678622E-3</v>
      </c>
    </row>
    <row r="505" spans="1:3" x14ac:dyDescent="0.25">
      <c r="A505" s="8" t="s">
        <v>267</v>
      </c>
      <c r="B505" s="18">
        <v>588</v>
      </c>
      <c r="C505" s="5">
        <v>4.2179016785598806E-3</v>
      </c>
    </row>
    <row r="506" spans="1:3" x14ac:dyDescent="0.25">
      <c r="A506" s="8" t="s">
        <v>264</v>
      </c>
      <c r="B506" s="18">
        <v>548.5</v>
      </c>
      <c r="C506" s="5">
        <v>3.9345562426702282E-3</v>
      </c>
    </row>
    <row r="507" spans="1:3" x14ac:dyDescent="0.25">
      <c r="A507" s="8" t="s">
        <v>96</v>
      </c>
      <c r="B507" s="18">
        <v>266</v>
      </c>
      <c r="C507" s="5">
        <v>1.9080983783961365E-3</v>
      </c>
    </row>
    <row r="508" spans="1:3" x14ac:dyDescent="0.25">
      <c r="A508" s="8" t="s">
        <v>291</v>
      </c>
      <c r="B508" s="18">
        <v>92</v>
      </c>
      <c r="C508" s="5">
        <v>6.59943800046784E-4</v>
      </c>
    </row>
    <row r="509" spans="1:3" x14ac:dyDescent="0.25">
      <c r="A509" s="8" t="s">
        <v>128</v>
      </c>
      <c r="B509" s="18">
        <v>1206</v>
      </c>
      <c r="C509" s="5">
        <v>8.6510024223524079E-3</v>
      </c>
    </row>
    <row r="510" spans="1:3" x14ac:dyDescent="0.25">
      <c r="A510" s="8" t="s">
        <v>97</v>
      </c>
      <c r="B510" s="18">
        <v>178</v>
      </c>
      <c r="C510" s="5">
        <v>1.2768477870470387E-3</v>
      </c>
    </row>
    <row r="511" spans="1:3" x14ac:dyDescent="0.25">
      <c r="A511" s="8" t="s">
        <v>100</v>
      </c>
      <c r="B511" s="18">
        <v>628</v>
      </c>
      <c r="C511" s="5">
        <v>4.5048337655367431E-3</v>
      </c>
    </row>
    <row r="512" spans="1:3" x14ac:dyDescent="0.25">
      <c r="A512" s="8" t="s">
        <v>266</v>
      </c>
      <c r="B512" s="18">
        <v>747</v>
      </c>
      <c r="C512" s="5">
        <v>5.3584567242929097E-3</v>
      </c>
    </row>
    <row r="513" spans="1:3" x14ac:dyDescent="0.25">
      <c r="A513" s="8" t="s">
        <v>3547</v>
      </c>
      <c r="B513" s="18">
        <v>131</v>
      </c>
      <c r="C513" s="5">
        <v>9.3970258484922509E-4</v>
      </c>
    </row>
    <row r="514" spans="1:3" x14ac:dyDescent="0.25">
      <c r="A514" s="8" t="s">
        <v>268</v>
      </c>
      <c r="B514" s="18">
        <v>1523</v>
      </c>
      <c r="C514" s="5">
        <v>1.0924939211644044E-2</v>
      </c>
    </row>
    <row r="515" spans="1:3" x14ac:dyDescent="0.25">
      <c r="A515" s="8" t="s">
        <v>265</v>
      </c>
      <c r="B515" s="18">
        <v>453</v>
      </c>
      <c r="C515" s="5">
        <v>3.2495058850129689E-3</v>
      </c>
    </row>
    <row r="516" spans="1:3" x14ac:dyDescent="0.25">
      <c r="A516" s="8" t="s">
        <v>315</v>
      </c>
      <c r="B516" s="18">
        <v>213</v>
      </c>
      <c r="C516" s="5">
        <v>1.5279133631517935E-3</v>
      </c>
    </row>
    <row r="517" spans="1:3" x14ac:dyDescent="0.25">
      <c r="A517" s="8" t="s">
        <v>15280</v>
      </c>
      <c r="B517" s="18">
        <v>29</v>
      </c>
      <c r="C517" s="5">
        <v>2.0802576305822539E-4</v>
      </c>
    </row>
    <row r="518" spans="1:3" x14ac:dyDescent="0.25">
      <c r="A518" s="8" t="s">
        <v>312</v>
      </c>
      <c r="B518" s="18">
        <v>32</v>
      </c>
      <c r="C518" s="5">
        <v>2.2954566958149008E-4</v>
      </c>
    </row>
    <row r="519" spans="1:3" x14ac:dyDescent="0.25">
      <c r="A519" s="8" t="s">
        <v>347</v>
      </c>
      <c r="B519" s="18">
        <v>44</v>
      </c>
      <c r="C519" s="5">
        <v>3.1562529567454885E-4</v>
      </c>
    </row>
    <row r="520" spans="1:3" x14ac:dyDescent="0.25">
      <c r="A520" s="8" t="s">
        <v>43</v>
      </c>
      <c r="B520" s="18">
        <v>50</v>
      </c>
      <c r="C520" s="5">
        <v>3.5866510872107829E-4</v>
      </c>
    </row>
    <row r="521" spans="1:3" x14ac:dyDescent="0.25">
      <c r="A521" s="8" t="s">
        <v>356</v>
      </c>
      <c r="B521" s="18">
        <v>20</v>
      </c>
      <c r="C521" s="5">
        <v>1.4346604348843131E-4</v>
      </c>
    </row>
    <row r="522" spans="1:3" x14ac:dyDescent="0.25">
      <c r="A522" s="8" t="s">
        <v>319</v>
      </c>
      <c r="B522" s="18">
        <v>16</v>
      </c>
      <c r="C522" s="5">
        <v>1.1477283479074504E-4</v>
      </c>
    </row>
    <row r="523" spans="1:3" x14ac:dyDescent="0.25">
      <c r="A523" s="8" t="s">
        <v>178</v>
      </c>
      <c r="B523" s="18">
        <v>25</v>
      </c>
      <c r="C523" s="5">
        <v>1.7933255436053915E-4</v>
      </c>
    </row>
    <row r="524" spans="1:3" x14ac:dyDescent="0.25">
      <c r="A524" s="8" t="s">
        <v>345</v>
      </c>
      <c r="B524" s="18">
        <v>1331.7</v>
      </c>
      <c r="C524" s="5">
        <v>9.5526865056771992E-3</v>
      </c>
    </row>
    <row r="525" spans="1:3" x14ac:dyDescent="0.25">
      <c r="A525" s="8" t="s">
        <v>239</v>
      </c>
      <c r="B525" s="18">
        <v>1212</v>
      </c>
      <c r="C525" s="5">
        <v>8.6940422353989372E-3</v>
      </c>
    </row>
    <row r="526" spans="1:3" x14ac:dyDescent="0.25">
      <c r="A526" s="8" t="s">
        <v>51</v>
      </c>
      <c r="B526" s="18">
        <v>904</v>
      </c>
      <c r="C526" s="5">
        <v>6.484665165677095E-3</v>
      </c>
    </row>
    <row r="527" spans="1:3" x14ac:dyDescent="0.25">
      <c r="A527" s="8" t="s">
        <v>53</v>
      </c>
      <c r="B527" s="18">
        <v>3460</v>
      </c>
      <c r="C527" s="5">
        <v>2.4819625523498617E-2</v>
      </c>
    </row>
    <row r="528" spans="1:3" x14ac:dyDescent="0.25">
      <c r="A528" s="8" t="s">
        <v>240</v>
      </c>
      <c r="B528" s="18">
        <v>289.60000000000002</v>
      </c>
      <c r="C528" s="5">
        <v>2.0773883097124856E-3</v>
      </c>
    </row>
    <row r="529" spans="1:3" x14ac:dyDescent="0.25">
      <c r="A529" s="8" t="s">
        <v>48</v>
      </c>
      <c r="B529" s="18">
        <v>28</v>
      </c>
      <c r="C529" s="5">
        <v>2.0085246088380384E-4</v>
      </c>
    </row>
    <row r="530" spans="1:3" x14ac:dyDescent="0.25">
      <c r="A530" s="8" t="s">
        <v>369</v>
      </c>
      <c r="B530" s="18">
        <v>20</v>
      </c>
      <c r="C530" s="5">
        <v>1.4346604348843131E-4</v>
      </c>
    </row>
    <row r="531" spans="1:3" x14ac:dyDescent="0.25">
      <c r="A531" s="3" t="s">
        <v>15371</v>
      </c>
      <c r="B531" s="18">
        <v>15</v>
      </c>
      <c r="C531" s="5">
        <v>1.0759953261632348E-4</v>
      </c>
    </row>
    <row r="532" spans="1:3" x14ac:dyDescent="0.25">
      <c r="A532" s="8" t="s">
        <v>355</v>
      </c>
      <c r="B532" s="18">
        <v>15</v>
      </c>
      <c r="C532" s="5">
        <v>1.0759953261632348E-4</v>
      </c>
    </row>
    <row r="533" spans="1:3" x14ac:dyDescent="0.25">
      <c r="A533" s="3" t="s">
        <v>22</v>
      </c>
      <c r="B533" s="18">
        <v>12</v>
      </c>
      <c r="C533" s="5">
        <v>8.6079626093058786E-5</v>
      </c>
    </row>
    <row r="534" spans="1:3" x14ac:dyDescent="0.25">
      <c r="A534" s="8" t="s">
        <v>136</v>
      </c>
      <c r="B534" s="18">
        <v>12</v>
      </c>
      <c r="C534" s="5">
        <v>8.6079626093058786E-5</v>
      </c>
    </row>
    <row r="535" spans="1:3" x14ac:dyDescent="0.25">
      <c r="A535" s="3" t="s">
        <v>15238</v>
      </c>
      <c r="B535" s="18">
        <v>136</v>
      </c>
      <c r="C535" s="5">
        <v>9.755690957213329E-4</v>
      </c>
    </row>
    <row r="536" spans="1:3" x14ac:dyDescent="0.25">
      <c r="A536" s="8" t="s">
        <v>15237</v>
      </c>
      <c r="B536" s="18">
        <v>136</v>
      </c>
      <c r="C536" s="5">
        <v>9.755690957213329E-4</v>
      </c>
    </row>
    <row r="537" spans="1:3" x14ac:dyDescent="0.25">
      <c r="A537" s="3" t="s">
        <v>15277</v>
      </c>
      <c r="B537" s="18">
        <v>230</v>
      </c>
      <c r="C537" s="5">
        <v>1.64985950011696E-3</v>
      </c>
    </row>
    <row r="538" spans="1:3" x14ac:dyDescent="0.25">
      <c r="A538" s="8" t="s">
        <v>3700</v>
      </c>
      <c r="B538" s="18">
        <v>230</v>
      </c>
      <c r="C538" s="5">
        <v>1.64985950011696E-3</v>
      </c>
    </row>
    <row r="539" spans="1:3" x14ac:dyDescent="0.25">
      <c r="A539" s="3" t="s">
        <v>273</v>
      </c>
      <c r="B539" s="18">
        <v>724</v>
      </c>
      <c r="C539" s="5">
        <v>5.1934707742812133E-3</v>
      </c>
    </row>
    <row r="540" spans="1:3" x14ac:dyDescent="0.25">
      <c r="A540" s="8" t="s">
        <v>272</v>
      </c>
      <c r="B540" s="18">
        <v>724</v>
      </c>
      <c r="C540" s="5">
        <v>5.1934707742812133E-3</v>
      </c>
    </row>
    <row r="541" spans="1:3" x14ac:dyDescent="0.25">
      <c r="A541" s="3" t="s">
        <v>15275</v>
      </c>
      <c r="B541" s="18">
        <v>525</v>
      </c>
      <c r="C541" s="5">
        <v>3.7659836415713218E-3</v>
      </c>
    </row>
    <row r="542" spans="1:3" x14ac:dyDescent="0.25">
      <c r="A542" s="8" t="s">
        <v>804</v>
      </c>
      <c r="B542" s="18">
        <v>525</v>
      </c>
      <c r="C542" s="5">
        <v>3.7659836415713218E-3</v>
      </c>
    </row>
    <row r="543" spans="1:3" x14ac:dyDescent="0.25">
      <c r="A543" s="3" t="s">
        <v>15259</v>
      </c>
      <c r="B543" s="18">
        <v>540</v>
      </c>
      <c r="C543" s="5">
        <v>3.8735831741876451E-3</v>
      </c>
    </row>
    <row r="544" spans="1:3" x14ac:dyDescent="0.25">
      <c r="A544" s="8" t="s">
        <v>15264</v>
      </c>
      <c r="B544" s="18">
        <v>540</v>
      </c>
      <c r="C544" s="5">
        <v>3.8735831741876451E-3</v>
      </c>
    </row>
    <row r="545" spans="1:3" x14ac:dyDescent="0.25">
      <c r="A545" s="3" t="s">
        <v>15234</v>
      </c>
      <c r="B545" s="18">
        <v>1224</v>
      </c>
      <c r="C545" s="5">
        <v>8.7801218614919959E-3</v>
      </c>
    </row>
    <row r="546" spans="1:3" x14ac:dyDescent="0.25">
      <c r="A546" s="8" t="s">
        <v>3367</v>
      </c>
      <c r="B546" s="18">
        <v>452</v>
      </c>
      <c r="C546" s="5">
        <v>3.2423325828385475E-3</v>
      </c>
    </row>
    <row r="547" spans="1:3" x14ac:dyDescent="0.25">
      <c r="A547" s="8" t="s">
        <v>3515</v>
      </c>
      <c r="B547" s="18">
        <v>424</v>
      </c>
      <c r="C547" s="5">
        <v>3.0414801219547437E-3</v>
      </c>
    </row>
    <row r="548" spans="1:3" x14ac:dyDescent="0.25">
      <c r="A548" s="8" t="s">
        <v>7157</v>
      </c>
      <c r="B548" s="18">
        <v>246</v>
      </c>
      <c r="C548" s="5">
        <v>1.764632334907705E-3</v>
      </c>
    </row>
    <row r="549" spans="1:3" x14ac:dyDescent="0.25">
      <c r="A549" s="8" t="s">
        <v>3366</v>
      </c>
      <c r="B549" s="18">
        <v>102</v>
      </c>
      <c r="C549" s="5">
        <v>7.3167682179099962E-4</v>
      </c>
    </row>
    <row r="550" spans="1:3" x14ac:dyDescent="0.25">
      <c r="A550" s="3" t="s">
        <v>11</v>
      </c>
      <c r="B550" s="18">
        <v>139405.81000000006</v>
      </c>
      <c r="C550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428"/>
  <sheetViews>
    <sheetView topLeftCell="A1419" zoomScale="85" zoomScaleNormal="85" workbookViewId="0">
      <selection activeCell="F1431" sqref="F1431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15121</v>
      </c>
      <c r="J1" s="45" t="s">
        <v>26</v>
      </c>
      <c r="K1" s="45" t="s">
        <v>27</v>
      </c>
      <c r="L1" s="45" t="s">
        <v>28</v>
      </c>
      <c r="M1" s="45" t="s">
        <v>15368</v>
      </c>
      <c r="N1" s="45" t="s">
        <v>33</v>
      </c>
      <c r="O1" s="45" t="s">
        <v>34</v>
      </c>
      <c r="P1" s="45" t="s">
        <v>15156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-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 t="shared" si="0"/>
        <v>35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 t="shared" si="0"/>
        <v>41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 t="shared" si="0"/>
        <v>34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 t="shared" si="0"/>
        <v>34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30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 t="shared" si="0"/>
        <v>40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VOS &gt; Einsatz</v>
      </c>
      <c r="H40" s="11" t="str">
        <f>IF(ISBLANK(Tabelle1[[#This Row],[noch genauer]]),"-",Tabelle1[[#This Row],[noch genauer]])</f>
        <v>-</v>
      </c>
      <c r="I40" s="14">
        <f t="shared" si="0"/>
        <v>41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VOS &gt; Einsatz</v>
      </c>
      <c r="H41" s="11" t="str">
        <f>IF(ISBLANK(Tabelle1[[#This Row],[noch genauer]]),"-",Tabelle1[[#This Row],[noch genauer]])</f>
        <v>-</v>
      </c>
      <c r="I41" s="14">
        <f t="shared" si="0"/>
        <v>41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 t="shared" si="0"/>
        <v>42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VOS &gt; Einsatz</v>
      </c>
      <c r="H43" s="11" t="str">
        <f>IF(ISBLANK(Tabelle1[[#This Row],[noch genauer]]),"-",Tabelle1[[#This Row],[noch genauer]])</f>
        <v>-</v>
      </c>
      <c r="I43" s="14">
        <f t="shared" si="0"/>
        <v>42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VOS &gt; Einsatz</v>
      </c>
      <c r="H44" s="11" t="str">
        <f>IF(ISBLANK(Tabelle1[[#This Row],[noch genauer]]),"-",Tabelle1[[#This Row],[noch genauer]])</f>
        <v>-</v>
      </c>
      <c r="I44" s="14">
        <f t="shared" si="0"/>
        <v>43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VOS &gt; Einsatz</v>
      </c>
      <c r="H45" s="11" t="str">
        <f>IF(ISBLANK(Tabelle1[[#This Row],[noch genauer]]),"-",Tabelle1[[#This Row],[noch genauer]])</f>
        <v>-</v>
      </c>
      <c r="I45" s="14">
        <f t="shared" si="0"/>
        <v>43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 t="shared" si="0"/>
        <v>33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37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 t="shared" si="0"/>
        <v>42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VOS &gt; Einsatz</v>
      </c>
      <c r="H50" s="11" t="str">
        <f>IF(ISBLANK(Tabelle1[[#This Row],[noch genauer]]),"-",Tabelle1[[#This Row],[noch genauer]])</f>
        <v>-</v>
      </c>
      <c r="I50" s="14">
        <f t="shared" si="0"/>
        <v>43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37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 t="shared" si="0"/>
        <v>40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 t="shared" si="0"/>
        <v>39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 t="shared" si="0"/>
        <v>40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 t="shared" si="0"/>
        <v>43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 t="shared" si="0"/>
        <v>38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 t="shared" si="0"/>
        <v>39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BU1</v>
      </c>
      <c r="B59" s="12">
        <f>Eintragen!C59</f>
        <v>22</v>
      </c>
      <c r="C59" s="13">
        <f>Tabelle1[[#This Row],[Datum]]</f>
        <v>44468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VOS &gt; Einsatz</v>
      </c>
      <c r="H59" s="11" t="str">
        <f>IF(ISBLANK(Tabelle1[[#This Row],[noch genauer]]),"-",Tabelle1[[#This Row],[noch genauer]])</f>
        <v>-</v>
      </c>
      <c r="I59" s="14">
        <f t="shared" si="0"/>
        <v>39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>
        <f>IFERROR(VLOOKUP(Tabelle3[[#This Row],[Artikelnr.]],Kennzahlen!S:U,3,FALSE)*Tabelle3[[#This Row],[Menge]],"0")</f>
        <v>11</v>
      </c>
      <c r="N59" s="14" t="str">
        <f>Eintragen!A59</f>
        <v>Schmelze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20</v>
      </c>
      <c r="C60" s="13">
        <f>Tabelle1[[#This Row],[Datum]]</f>
        <v>44469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 Verarbeitung</v>
      </c>
      <c r="H60" s="11" t="str">
        <f>IF(ISBLANK(Tabelle1[[#This Row],[noch genauer]]),"-",Tabelle1[[#This Row],[noch genauer]])</f>
        <v>MHD abgelaufen</v>
      </c>
      <c r="I60" s="14">
        <f t="shared" si="0"/>
        <v>39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>
        <f>IFERROR(VLOOKUP(Tabelle3[[#This Row],[Artikelnr.]],Kennzahlen!S:U,3,FALSE)*Tabelle3[[#This Row],[Menge]],"0")</f>
        <v>10</v>
      </c>
      <c r="N60" s="14" t="str">
        <f>Eintragen!A60</f>
        <v>RWV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 t="shared" si="0"/>
        <v>42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 t="shared" si="0"/>
        <v>40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 t="shared" si="0"/>
        <v>36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 t="shared" si="0"/>
        <v>36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 t="shared" si="0"/>
        <v>37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 t="shared" ref="I66:I129" si="4">_xlfn.ISOWEEKNUM(C66)</f>
        <v>37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 t="shared" si="4"/>
        <v>38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 t="shared" si="4"/>
        <v>39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 t="shared" si="4"/>
        <v>39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 t="shared" si="4"/>
        <v>41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 t="shared" si="4"/>
        <v>41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41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Abfüllung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 t="shared" si="4"/>
        <v>42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spezifischer Einsatz</v>
      </c>
      <c r="H74" s="11" t="str">
        <f>IF(ISBLANK(Tabelle1[[#This Row],[noch genauer]]),"-",Tabelle1[[#This Row],[noch genauer]])</f>
        <v>-</v>
      </c>
      <c r="I74" s="14">
        <f t="shared" si="4"/>
        <v>41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spezifischer Einsatz</v>
      </c>
      <c r="H75" s="11" t="str">
        <f>IF(ISBLANK(Tabelle1[[#This Row],[noch genauer]]),"-",Tabelle1[[#This Row],[noch genauer]])</f>
        <v>-</v>
      </c>
      <c r="I75" s="14">
        <f t="shared" si="4"/>
        <v>43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 t="shared" si="4"/>
        <v>37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 t="shared" si="4"/>
        <v>38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 t="shared" si="4"/>
        <v>40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 t="shared" si="4"/>
        <v>40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 t="shared" si="4"/>
        <v>42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 t="shared" si="4"/>
        <v>39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 t="shared" si="4"/>
        <v>40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 t="shared" si="4"/>
        <v>37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 t="shared" si="4"/>
        <v>39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81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 t="shared" si="4"/>
        <v>42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 t="shared" si="4"/>
        <v>40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 t="shared" si="4"/>
        <v>41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 t="shared" si="4"/>
        <v>38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spezifischer Einsatz</v>
      </c>
      <c r="H89" s="11" t="str">
        <f>IF(ISBLANK(Tabelle1[[#This Row],[noch genauer]]),"-",Tabelle1[[#This Row],[noch genauer]])</f>
        <v>nur für Vorschmelzwürste</v>
      </c>
      <c r="I89" s="14">
        <f t="shared" si="4"/>
        <v>41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 t="shared" si="4"/>
        <v>35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 t="shared" si="4"/>
        <v>36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 t="shared" si="4"/>
        <v>36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 t="shared" si="4"/>
        <v>37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BU3</v>
      </c>
      <c r="B94" s="12">
        <f>Eintragen!C94</f>
        <v>50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Schimmel</v>
      </c>
      <c r="G94" s="13" t="str">
        <f>IF(ISBLANK(Eintragen!F94),VLOOKUP(Tabelle3[[#This Row],[Grund Ziffer]],'Liste Gründe'!A:D,3,FALSE),Eintragen!F94)</f>
        <v>-</v>
      </c>
      <c r="H94" s="11" t="str">
        <f>IF(ISBLANK(Tabelle1[[#This Row],[noch genauer]]),"-",Tabelle1[[#This Row],[noch genauer]])</f>
        <v>-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120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BU3</v>
      </c>
      <c r="B95" s="12">
        <f>Eintragen!C95</f>
        <v>30</v>
      </c>
      <c r="C95" s="13">
        <f>Tabelle1[[#This Row],[Datum]]</f>
        <v>44435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30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BU3</v>
      </c>
      <c r="B96" s="12">
        <f>Eintragen!C96</f>
        <v>13</v>
      </c>
      <c r="C96" s="13">
        <f>Tabelle1[[#This Row],[Datum]]</f>
        <v>44456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spezifischer Einsatz</v>
      </c>
      <c r="H96" s="11" t="str">
        <f>IF(ISBLANK(Tabelle1[[#This Row],[noch genauer]]),"-",Tabelle1[[#This Row],[noch genauer]])</f>
        <v>unrelmäßige Produktion</v>
      </c>
      <c r="I96" s="14">
        <f t="shared" si="4"/>
        <v>37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 t="shared" si="4"/>
        <v>38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 t="shared" si="4"/>
        <v>39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 t="shared" si="4"/>
        <v>39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 t="shared" si="4"/>
        <v>41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 t="shared" si="4"/>
        <v>42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 t="shared" si="4"/>
        <v>37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 t="shared" si="4"/>
        <v>39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 t="shared" si="4"/>
        <v>39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 t="shared" si="4"/>
        <v>39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 t="shared" si="4"/>
        <v>42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 t="shared" si="4"/>
        <v>35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 t="shared" si="4"/>
        <v>40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 t="shared" si="4"/>
        <v>35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 t="shared" si="4"/>
        <v>41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 Verarbeitung</v>
      </c>
      <c r="H114" s="11" t="str">
        <f>IF(ISBLANK(Tabelle1[[#This Row],[noch genauer]]),"-",Tabelle1[[#This Row],[noch genauer]])</f>
        <v>-</v>
      </c>
      <c r="I114" s="14">
        <f t="shared" si="4"/>
        <v>43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 t="shared" si="4"/>
        <v>37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 t="shared" si="4"/>
        <v>37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 t="shared" si="4"/>
        <v>37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BU4</v>
      </c>
      <c r="B118" s="12">
        <f>Eintragen!C118</f>
        <v>9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 t="shared" si="4"/>
        <v>39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>
        <f>IFERROR(VLOOKUP(Tabelle3[[#This Row],[Artikelnr.]],Kennzahlen!S:U,3,FALSE)*Tabelle3[[#This Row],[Menge]],"0")</f>
        <v>0.09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 t="shared" si="4"/>
        <v>42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BU3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 t="shared" si="4"/>
        <v>42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BU3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 t="shared" si="4"/>
        <v>35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 t="shared" si="4"/>
        <v>35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 t="shared" si="4"/>
        <v>36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 t="shared" si="4"/>
        <v>36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 t="shared" si="4"/>
        <v>36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 t="shared" si="4"/>
        <v>37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 t="shared" si="4"/>
        <v>37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 t="shared" si="4"/>
        <v>37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 t="shared" si="4"/>
        <v>37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 t="shared" ref="I130:I193" si="8">_xlfn.ISOWEEKNUM(C130)</f>
        <v>38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 t="shared" si="8"/>
        <v>38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 t="shared" si="8"/>
        <v>39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 t="shared" si="8"/>
        <v>39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 t="shared" si="8"/>
        <v>40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 t="shared" si="8"/>
        <v>41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 t="shared" si="8"/>
        <v>42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 t="shared" si="8"/>
        <v>42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 t="shared" si="8"/>
        <v>43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 t="shared" si="8"/>
        <v>43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 t="shared" si="8"/>
        <v>40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 t="shared" si="8"/>
        <v>40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 t="shared" si="8"/>
        <v>40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 t="shared" si="8"/>
        <v>41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ZIEGE-GOU</v>
      </c>
      <c r="F144" s="11" t="str">
        <f>VLOOKUP(Eintragen!D144,'Liste Gründe'!A:D,2,FALSE)</f>
        <v>Qualitätsprobleme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 t="shared" si="8"/>
        <v>43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 t="shared" si="8"/>
        <v>36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36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 t="shared" si="8"/>
        <v>37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 t="shared" si="8"/>
        <v>37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 t="shared" si="8"/>
        <v>38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38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38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 t="shared" si="8"/>
        <v>39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39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 t="shared" si="8"/>
        <v>40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 t="shared" si="8"/>
        <v>41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 t="shared" si="8"/>
        <v>41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 t="shared" si="8"/>
        <v>42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56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 t="shared" si="8"/>
        <v>36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0.56000000000000005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 t="shared" si="8"/>
        <v>40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 t="shared" si="8"/>
        <v>42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74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 t="shared" si="8"/>
        <v>42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0.74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 t="shared" si="8"/>
        <v>41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 t="shared" si="8"/>
        <v>41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 t="shared" si="8"/>
        <v>42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 t="shared" si="8"/>
        <v>42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 t="shared" si="8"/>
        <v>41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 t="shared" si="8"/>
        <v>39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 t="shared" si="8"/>
        <v>42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 t="shared" si="8"/>
        <v>42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 t="shared" si="8"/>
        <v>36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 t="shared" si="8"/>
        <v>36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 t="shared" si="8"/>
        <v>36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 t="shared" si="8"/>
        <v>37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 t="shared" si="8"/>
        <v>37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 t="shared" si="8"/>
        <v>38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 t="shared" si="8"/>
        <v>39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 t="shared" si="8"/>
        <v>39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 t="shared" si="8"/>
        <v>42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 t="shared" si="8"/>
        <v>42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 t="shared" si="8"/>
        <v>37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 t="shared" si="8"/>
        <v>41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 t="shared" si="8"/>
        <v>42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 t="shared" si="8"/>
        <v>37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 t="shared" si="8"/>
        <v>37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 t="shared" si="8"/>
        <v>37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 t="shared" si="8"/>
        <v>38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 t="shared" si="8"/>
        <v>39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 t="shared" ref="I194:I257" si="12">_xlfn.ISOWEEKNUM(C194)</f>
        <v>40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 t="shared" si="12"/>
        <v>41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 t="shared" si="12"/>
        <v>41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 t="shared" si="12"/>
        <v>42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 t="shared" si="12"/>
        <v>43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 t="shared" si="12"/>
        <v>43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 t="shared" si="12"/>
        <v>40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 t="shared" si="12"/>
        <v>41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 t="shared" si="12"/>
        <v>42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 t="shared" si="12"/>
        <v>42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 t="shared" si="12"/>
        <v>36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 t="shared" si="12"/>
        <v>36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 t="shared" si="12"/>
        <v>36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 t="shared" si="12"/>
        <v>36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 t="shared" si="12"/>
        <v>36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 t="shared" si="12"/>
        <v>37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 t="shared" si="12"/>
        <v>37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 t="shared" si="12"/>
        <v>38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 t="shared" si="12"/>
        <v>38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 t="shared" si="12"/>
        <v>39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 t="shared" si="12"/>
        <v>39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 t="shared" si="12"/>
        <v>40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 t="shared" si="12"/>
        <v>41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 t="shared" si="12"/>
        <v>42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 t="shared" si="12"/>
        <v>42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 t="shared" si="12"/>
        <v>43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 t="shared" si="12"/>
        <v>43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 t="shared" si="12"/>
        <v>36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 t="shared" si="12"/>
        <v>36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 t="shared" si="12"/>
        <v>37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 t="shared" si="12"/>
        <v>37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 t="shared" si="12"/>
        <v>38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 t="shared" si="12"/>
        <v>39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 t="shared" si="12"/>
        <v>34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 t="shared" si="12"/>
        <v>36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 t="shared" si="12"/>
        <v>36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 t="shared" si="12"/>
        <v>36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 t="shared" si="12"/>
        <v>37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 t="shared" si="12"/>
        <v>37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 t="shared" si="12"/>
        <v>37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 t="shared" si="12"/>
        <v>38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 t="shared" si="12"/>
        <v>38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 t="shared" si="12"/>
        <v>38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 t="shared" si="12"/>
        <v>38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 t="shared" si="12"/>
        <v>38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 t="shared" si="12"/>
        <v>39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39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 t="shared" si="12"/>
        <v>39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 t="shared" si="12"/>
        <v>39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 t="shared" si="12"/>
        <v>39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 t="shared" si="12"/>
        <v>40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 t="shared" si="12"/>
        <v>40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 t="shared" si="12"/>
        <v>40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 t="shared" si="12"/>
        <v>40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 t="shared" si="12"/>
        <v>40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 t="shared" si="12"/>
        <v>40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 t="shared" si="12"/>
        <v>40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 t="shared" si="12"/>
        <v>40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 t="shared" si="12"/>
        <v>40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53</v>
      </c>
      <c r="C255" s="13">
        <f>Tabelle1[[#This Row],[Datum]]</f>
        <v>44480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geschälte Rinde</v>
      </c>
      <c r="H255" s="11" t="str">
        <f>IF(ISBLANK(Tabelle1[[#This Row],[noch genauer]]),"-",Tabelle1[[#This Row],[noch genauer]])</f>
        <v>-</v>
      </c>
      <c r="I255" s="14">
        <f t="shared" si="12"/>
        <v>41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0.53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BU1</v>
      </c>
      <c r="B256" s="12">
        <f>Eintragen!C256</f>
        <v>6</v>
      </c>
      <c r="C256" s="13">
        <f>Tabelle1[[#This Row],[Datum]]</f>
        <v>44480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-</v>
      </c>
      <c r="I256" s="14">
        <f t="shared" si="12"/>
        <v>41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0.06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BU1</v>
      </c>
      <c r="B257" s="12">
        <f>Eintragen!C257</f>
        <v>39</v>
      </c>
      <c r="C257" s="13">
        <f>Tabelle1[[#This Row],[Datum]]</f>
        <v>44481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Rinde Maasdamer</v>
      </c>
      <c r="H257" s="11" t="str">
        <f>IF(ISBLANK(Tabelle1[[#This Row],[noch genauer]]),"-",Tabelle1[[#This Row],[noch genauer]])</f>
        <v>-</v>
      </c>
      <c r="I257" s="14">
        <f t="shared" si="12"/>
        <v>41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0.39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BU1</v>
      </c>
      <c r="B258" s="12">
        <f>Eintragen!C258</f>
        <v>17</v>
      </c>
      <c r="C258" s="13">
        <f>Tabelle1[[#This Row],[Datum]]</f>
        <v>44481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mehr VOS als Rework</v>
      </c>
      <c r="I258" s="14">
        <f t="shared" ref="I258:I321" si="16">_xlfn.ISOWEEKNUM(C258)</f>
        <v>41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0.17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 t="shared" si="16"/>
        <v>41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 t="shared" si="16"/>
        <v>41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 t="shared" si="16"/>
        <v>41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 t="shared" si="16"/>
        <v>42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 t="shared" si="16"/>
        <v>42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 t="shared" si="16"/>
        <v>42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 t="shared" si="16"/>
        <v>42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 t="shared" si="16"/>
        <v>42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 t="shared" si="16"/>
        <v>42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 t="shared" si="16"/>
        <v>42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BU1</v>
      </c>
      <c r="B269" s="12">
        <f>Eintragen!C269</f>
        <v>21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Rest</v>
      </c>
      <c r="G269" s="13" t="str">
        <f>IF(ISBLANK(Eintragen!F269),VLOOKUP(Tabelle3[[#This Row],[Grund Ziffer]],'Liste Gründe'!A:D,3,FALSE),Eintragen!F269)</f>
        <v>geschälte Rinde</v>
      </c>
      <c r="H269" s="11" t="str">
        <f>IF(ISBLANK(Tabelle1[[#This Row],[noch genauer]]),"-",Tabelle1[[#This Row],[noch genauer]])</f>
        <v>-</v>
      </c>
      <c r="I269" s="14">
        <f t="shared" si="16"/>
        <v>42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0.21</v>
      </c>
      <c r="N269" s="14" t="str">
        <f>Eintragen!A269</f>
        <v>RWV</v>
      </c>
      <c r="O269" s="16">
        <f>Eintragen!B269</f>
        <v>29500917</v>
      </c>
      <c r="P269" s="15">
        <f>Eintragen!D269</f>
        <v>60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BU1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Rest</v>
      </c>
      <c r="G270" s="13" t="str">
        <f>IF(ISBLANK(Eintragen!F270),VLOOKUP(Tabelle3[[#This Row],[Grund Ziffer]],'Liste Gründe'!A:D,3,FALSE),Eintragen!F270)</f>
        <v>geschälte Rinde</v>
      </c>
      <c r="H270" s="11" t="str">
        <f>IF(ISBLANK(Tabelle1[[#This Row],[noch genauer]]),"-",Tabelle1[[#This Row],[noch genauer]])</f>
        <v>-</v>
      </c>
      <c r="I270" s="14">
        <f t="shared" si="16"/>
        <v>42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RWV</v>
      </c>
      <c r="O270" s="16">
        <f>Eintragen!B270</f>
        <v>29500917</v>
      </c>
      <c r="P270" s="15">
        <f>Eintragen!D270</f>
        <v>60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Rest</v>
      </c>
      <c r="B271" s="12">
        <f>Eintragen!C271</f>
        <v>1.4</v>
      </c>
      <c r="C271" s="13">
        <f>Tabelle1[[#This Row],[Datum]]</f>
        <v>44488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1" s="14" t="str">
        <f>IFERROR(VLOOKUP(Tabelle3[[#This Row],[Artikelnr.]],Artikel!A:C,3,FALSE),Tabelle3[[#This Row],[Artikelnr.]])</f>
        <v>VOS-ABS ENTSORGUNG</v>
      </c>
      <c r="F271" s="11" t="str">
        <f>VLOOKUP(Eintragen!D271,'Liste Gründe'!A:D,2,FALSE)</f>
        <v>Qualitätssicherung</v>
      </c>
      <c r="G271" s="13" t="str">
        <f>IF(ISBLANK(Eintragen!F271),VLOOKUP(Tabelle3[[#This Row],[Grund Ziffer]],'Liste Gründe'!A:D,3,FALSE),Eintragen!F271)</f>
        <v>Sensorik</v>
      </c>
      <c r="H271" s="11" t="str">
        <f>IF(ISBLANK(Tabelle1[[#This Row],[noch genauer]]),"-",Tabelle1[[#This Row],[noch genauer]])</f>
        <v>-</v>
      </c>
      <c r="I271" s="14">
        <f t="shared" si="16"/>
        <v>42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>
        <f>IFERROR(VLOOKUP(Tabelle3[[#This Row],[Artikelnr.]],Kennzahlen!S:U,3,FALSE)*Tabelle3[[#This Row],[Menge]],"0")</f>
        <v>1.3999999999999999E-2</v>
      </c>
      <c r="N271" s="14" t="str">
        <f>Eintragen!A271</f>
        <v>Labor</v>
      </c>
      <c r="O271" s="16">
        <f>Eintragen!B271</f>
        <v>29500917</v>
      </c>
      <c r="P271" s="15">
        <f>Eintragen!D271</f>
        <v>74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44489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 t="shared" si="16"/>
        <v>42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BU1</v>
      </c>
      <c r="B273" s="12">
        <f>Eintragen!C273</f>
        <v>21</v>
      </c>
      <c r="C273" s="13">
        <f>Tabelle1[[#This Row],[Datum]]</f>
        <v>44489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Rest</v>
      </c>
      <c r="G273" s="13" t="str">
        <f>IF(ISBLANK(Eintragen!F273),VLOOKUP(Tabelle3[[#This Row],[Grund Ziffer]],'Liste Gründe'!A:D,3,FALSE),Eintragen!F273)</f>
        <v>geschälte Rinde</v>
      </c>
      <c r="H273" s="11" t="str">
        <f>IF(ISBLANK(Tabelle1[[#This Row],[noch genauer]]),"-",Tabelle1[[#This Row],[noch genauer]])</f>
        <v>-</v>
      </c>
      <c r="I273" s="14">
        <f t="shared" si="16"/>
        <v>42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>
        <f>IFERROR(VLOOKUP(Tabelle3[[#This Row],[Artikelnr.]],Kennzahlen!S:U,3,FALSE)*Tabelle3[[#This Row],[Menge]],"0")</f>
        <v>0.21</v>
      </c>
      <c r="N273" s="14" t="str">
        <f>Eintragen!A273</f>
        <v>RWV</v>
      </c>
      <c r="O273" s="16">
        <f>Eintragen!B273</f>
        <v>29500917</v>
      </c>
      <c r="P273" s="15">
        <f>Eintragen!D273</f>
        <v>60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BU1</v>
      </c>
      <c r="B274" s="12">
        <f>Eintragen!C274</f>
        <v>30</v>
      </c>
      <c r="C274" s="13">
        <f>Tabelle1[[#This Row],[Datum]]</f>
        <v>44494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 t="shared" si="16"/>
        <v>43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>
        <f>IFERROR(VLOOKUP(Tabelle3[[#This Row],[Artikelnr.]],Kennzahlen!S:U,3,FALSE)*Tabelle3[[#This Row],[Menge]],"0")</f>
        <v>0.3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66</v>
      </c>
      <c r="C275" s="13">
        <f>Tabelle1[[#This Row],[Datum]]</f>
        <v>44488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Rest</v>
      </c>
      <c r="G275" s="13" t="str">
        <f>IF(ISBLANK(Eintragen!F275),VLOOKUP(Tabelle3[[#This Row],[Grund Ziffer]],'Liste Gründe'!A:D,3,FALSE),Eintragen!F275)</f>
        <v>geschälte Rinde</v>
      </c>
      <c r="H275" s="11" t="str">
        <f>IF(ISBLANK(Tabelle1[[#This Row],[noch genauer]]),"-",Tabelle1[[#This Row],[noch genauer]])</f>
        <v>-</v>
      </c>
      <c r="I275" s="14">
        <f t="shared" si="16"/>
        <v>42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>
        <f>IFERROR(VLOOKUP(Tabelle3[[#This Row],[Artikelnr.]],Kennzahlen!S:U,3,FALSE)*Tabelle3[[#This Row],[Menge]],"0")</f>
        <v>0.66</v>
      </c>
      <c r="N275" s="14" t="str">
        <f>Eintragen!A275</f>
        <v>RWV</v>
      </c>
      <c r="O275" s="16">
        <f>Eintragen!B275</f>
        <v>29500917</v>
      </c>
      <c r="P275" s="15">
        <f>Eintragen!D275</f>
        <v>60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5</v>
      </c>
      <c r="C276" s="13">
        <f>Tabelle1[[#This Row],[Datum]]</f>
        <v>44488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6" s="14" t="str">
        <f>IFERROR(VLOOKUP(Tabelle3[[#This Row],[Artikelnr.]],Artikel!A:C,3,FALSE),Tabelle3[[#This Row],[Artikelnr.]])</f>
        <v>VOS-ABS ENTSORGUNG</v>
      </c>
      <c r="F276" s="11" t="str">
        <f>VLOOKUP(Eintragen!D276,'Liste Gründe'!A:D,2,FALSE)</f>
        <v>Rest</v>
      </c>
      <c r="G276" s="13" t="str">
        <f>IF(ISBLANK(Eintragen!F276),VLOOKUP(Tabelle3[[#This Row],[Grund Ziffer]],'Liste Gründe'!A:D,3,FALSE),Eintragen!F276)</f>
        <v>geschälte Rinde</v>
      </c>
      <c r="H276" s="11" t="str">
        <f>IF(ISBLANK(Tabelle1[[#This Row],[noch genauer]]),"-",Tabelle1[[#This Row],[noch genauer]])</f>
        <v>-</v>
      </c>
      <c r="I276" s="14">
        <f t="shared" si="16"/>
        <v>42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>
        <f>IFERROR(VLOOKUP(Tabelle3[[#This Row],[Artikelnr.]],Kennzahlen!S:U,3,FALSE)*Tabelle3[[#This Row],[Menge]],"0")</f>
        <v>0.05</v>
      </c>
      <c r="N276" s="14" t="str">
        <f>Eintragen!A276</f>
        <v>RWV</v>
      </c>
      <c r="O276" s="16">
        <f>Eintragen!B276</f>
        <v>29500917</v>
      </c>
      <c r="P276" s="15">
        <f>Eintragen!D276</f>
        <v>60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BU1</v>
      </c>
      <c r="B277" s="12">
        <f>Eintragen!C277</f>
        <v>6</v>
      </c>
      <c r="C277" s="13">
        <f>Tabelle1[[#This Row],[Datum]]</f>
        <v>44488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7" s="14" t="str">
        <f>IFERROR(VLOOKUP(Tabelle3[[#This Row],[Artikelnr.]],Artikel!A:C,3,FALSE),Tabelle3[[#This Row],[Artikelnr.]])</f>
        <v>VOS-ABS ENTSORGUNG</v>
      </c>
      <c r="F277" s="11" t="str">
        <f>VLOOKUP(Eintragen!D277,'Liste Gründe'!A:D,2,FALSE)</f>
        <v>Rest</v>
      </c>
      <c r="G277" s="13" t="str">
        <f>IF(ISBLANK(Eintragen!F277),VLOOKUP(Tabelle3[[#This Row],[Grund Ziffer]],'Liste Gründe'!A:D,3,FALSE),Eintragen!F277)</f>
        <v>geschälte Rinde</v>
      </c>
      <c r="H277" s="11" t="str">
        <f>IF(ISBLANK(Tabelle1[[#This Row],[noch genauer]]),"-",Tabelle1[[#This Row],[noch genauer]])</f>
        <v>-</v>
      </c>
      <c r="I277" s="14">
        <f t="shared" si="16"/>
        <v>42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>
        <f>IFERROR(VLOOKUP(Tabelle3[[#This Row],[Artikelnr.]],Kennzahlen!S:U,3,FALSE)*Tabelle3[[#This Row],[Menge]],"0")</f>
        <v>0.06</v>
      </c>
      <c r="N277" s="14" t="str">
        <f>Eintragen!A277</f>
        <v>RWV</v>
      </c>
      <c r="O277" s="16">
        <f>Eintragen!B277</f>
        <v>29500917</v>
      </c>
      <c r="P277" s="15">
        <f>Eintragen!D277</f>
        <v>60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3</v>
      </c>
      <c r="C278" s="13">
        <f>Tabelle1[[#This Row],[Datum]]</f>
        <v>44488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8" s="14" t="str">
        <f>IFERROR(VLOOKUP(Tabelle3[[#This Row],[Artikelnr.]],Artikel!A:C,3,FALSE),Tabelle3[[#This Row],[Artikelnr.]])</f>
        <v>VOS-ABS ENTSORGUNG</v>
      </c>
      <c r="F278" s="11" t="str">
        <f>VLOOKUP(Eintragen!D278,'Liste Gründe'!A:D,2,FALSE)</f>
        <v>Rest</v>
      </c>
      <c r="G278" s="13" t="str">
        <f>IF(ISBLANK(Eintragen!F278),VLOOKUP(Tabelle3[[#This Row],[Grund Ziffer]],'Liste Gründe'!A:D,3,FALSE),Eintragen!F278)</f>
        <v>geschälte Rinde</v>
      </c>
      <c r="H278" s="11" t="str">
        <f>IF(ISBLANK(Tabelle1[[#This Row],[noch genauer]]),"-",Tabelle1[[#This Row],[noch genauer]])</f>
        <v>-</v>
      </c>
      <c r="I278" s="14">
        <f t="shared" si="16"/>
        <v>42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>
        <f>IFERROR(VLOOKUP(Tabelle3[[#This Row],[Artikelnr.]],Kennzahlen!S:U,3,FALSE)*Tabelle3[[#This Row],[Menge]],"0")</f>
        <v>0.03</v>
      </c>
      <c r="N278" s="14" t="str">
        <f>Eintragen!A278</f>
        <v>RWV</v>
      </c>
      <c r="O278" s="16">
        <f>Eintragen!B278</f>
        <v>29500917</v>
      </c>
      <c r="P278" s="15">
        <f>Eintragen!D278</f>
        <v>60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48</v>
      </c>
      <c r="C279" s="13">
        <f>Tabelle1[[#This Row],[Datum]]</f>
        <v>44453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 SKZ-GOU</v>
      </c>
      <c r="F279" s="11" t="str">
        <f>VLOOKUP(Eintragen!D279,'Liste Gründe'!A:D,2,FALSE)</f>
        <v>Schimmel</v>
      </c>
      <c r="G279" s="13" t="str">
        <f>IF(ISBLANK(Eintragen!F279),VLOOKUP(Tabelle3[[#This Row],[Grund Ziffer]],'Liste Gründe'!A:D,3,FALSE),Eintragen!F279)</f>
        <v>keine Verarbeitung</v>
      </c>
      <c r="H279" s="11" t="str">
        <f>IF(ISBLANK(Tabelle1[[#This Row],[noch genauer]]),"-",Tabelle1[[#This Row],[noch genauer]])</f>
        <v>Aufgrund Konsistenz nicht genommen. Zu wenig VOS verarbeitet. Vom Warmen ins Kalte -&gt; Schimmel</v>
      </c>
      <c r="I279" s="14">
        <f t="shared" si="16"/>
        <v>37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>
        <f>IFERROR(VLOOKUP(Tabelle3[[#This Row],[Artikelnr.]],Kennzahlen!S:U,3,FALSE)*Tabelle3[[#This Row],[Menge]],"0")</f>
        <v>24</v>
      </c>
      <c r="N279" s="14" t="str">
        <f>Eintragen!A279</f>
        <v>Schmelze</v>
      </c>
      <c r="O279" s="16">
        <f>Eintragen!B279</f>
        <v>29500918</v>
      </c>
      <c r="P279" s="15">
        <f>Eintragen!D279</f>
        <v>12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92</v>
      </c>
      <c r="C280" s="13">
        <f>Tabelle1[[#This Row],[Datum]]</f>
        <v>44466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 t="shared" si="16"/>
        <v>39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>
        <f>IFERROR(VLOOKUP(Tabelle3[[#This Row],[Artikelnr.]],Kennzahlen!S:U,3,FALSE)*Tabelle3[[#This Row],[Menge]],"0")</f>
        <v>46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97</v>
      </c>
      <c r="C281" s="13">
        <f>Tabelle1[[#This Row],[Datum]]</f>
        <v>44473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-</v>
      </c>
      <c r="I281" s="14">
        <f t="shared" si="16"/>
        <v>40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>
        <f>IFERROR(VLOOKUP(Tabelle3[[#This Row],[Artikelnr.]],Kennzahlen!S:U,3,FALSE)*Tabelle3[[#This Row],[Menge]],"0")</f>
        <v>48.5</v>
      </c>
      <c r="N281" s="14" t="str">
        <f>Eintragen!A281</f>
        <v>Abfüllung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11</v>
      </c>
      <c r="C282" s="13">
        <f>Tabelle1[[#This Row],[Datum]]</f>
        <v>44481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 t="shared" si="16"/>
        <v>41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5.5</v>
      </c>
      <c r="N282" s="14" t="str">
        <f>Eintragen!A282</f>
        <v>Schmelze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BU1</v>
      </c>
      <c r="B283" s="12">
        <f>Eintragen!C283</f>
        <v>20</v>
      </c>
      <c r="C283" s="13">
        <f>Tabelle1[[#This Row],[Datum]]</f>
        <v>44491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VOS &gt; Einsatz</v>
      </c>
      <c r="H283" s="11" t="str">
        <f>IF(ISBLANK(Tabelle1[[#This Row],[noch genauer]]),"-",Tabelle1[[#This Row],[noch genauer]])</f>
        <v>-</v>
      </c>
      <c r="I283" s="14">
        <f t="shared" si="16"/>
        <v>42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10</v>
      </c>
      <c r="N283" s="14" t="str">
        <f>Eintragen!A283</f>
        <v>Abfüllung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BU1</v>
      </c>
      <c r="B284" s="12">
        <f>Eintragen!C284</f>
        <v>24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 t="shared" si="16"/>
        <v>42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12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BU4</v>
      </c>
      <c r="B285" s="12">
        <f>Eintragen!C285</f>
        <v>45</v>
      </c>
      <c r="C285" s="13">
        <f>Tabelle1[[#This Row],[Datum]]</f>
        <v>44439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GOU HALAL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&lt;50kg/Monat</v>
      </c>
      <c r="I285" s="14">
        <f t="shared" si="16"/>
        <v>35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IFERROR(VLOOKUP(Tabelle3[[#This Row],[Artikelnr.]],Kennzahlen!S:U,3,FALSE)*Tabelle3[[#This Row],[Menge]],"0")</f>
        <v>0</v>
      </c>
      <c r="N285" s="14" t="str">
        <f>Eintragen!A285</f>
        <v>L21</v>
      </c>
      <c r="O285" s="16">
        <f>Eintragen!B285</f>
        <v>29500925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BU1</v>
      </c>
      <c r="B286" s="12">
        <f>Eintragen!C286</f>
        <v>20</v>
      </c>
      <c r="C286" s="13">
        <f>Tabelle1[[#This Row],[Datum]]</f>
        <v>44456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URW-NATUR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 Verarbeitung</v>
      </c>
      <c r="H286" s="11" t="str">
        <f>IF(ISBLANK(Tabelle1[[#This Row],[noch genauer]]),"-",Tabelle1[[#This Row],[noch genauer]])</f>
        <v>Aufgrund Konsistenz nicht genommen. Zu wenig VOS verarbeitet. Vom Warmen ins Kalte -&gt; Schimmel</v>
      </c>
      <c r="I286" s="14">
        <f t="shared" si="16"/>
        <v>37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10</v>
      </c>
      <c r="N286" s="14" t="str">
        <f>Eintragen!A286</f>
        <v>Schmelze</v>
      </c>
      <c r="O286" s="16">
        <f>Eintragen!B286</f>
        <v>29500929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BU1</v>
      </c>
      <c r="B287" s="12">
        <f>Eintragen!C287</f>
        <v>121</v>
      </c>
      <c r="C287" s="13">
        <f>Tabelle1[[#This Row],[Datum]]</f>
        <v>44459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URW-SCHI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 t="shared" si="16"/>
        <v>38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Schmelze</v>
      </c>
      <c r="O287" s="16">
        <f>Eintragen!B287</f>
        <v>29500930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BU3</v>
      </c>
      <c r="B288" s="12">
        <f>Eintragen!C288</f>
        <v>153.4</v>
      </c>
      <c r="C288" s="13">
        <f>Tabelle1[[#This Row],[Datum]]</f>
        <v>44427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URW-GRS-KRÄU OGT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spezifischer Einsatz</v>
      </c>
      <c r="H288" s="11" t="str">
        <f>IF(ISBLANK(Tabelle1[[#This Row],[noch genauer]]),"-",Tabelle1[[#This Row],[noch genauer]])</f>
        <v>Produktion unregelmäßig</v>
      </c>
      <c r="I288" s="14">
        <f t="shared" si="16"/>
        <v>33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76.7</v>
      </c>
      <c r="N288" s="14" t="str">
        <f>Eintragen!A288</f>
        <v>L34</v>
      </c>
      <c r="O288" s="16">
        <f>Eintragen!B288</f>
        <v>29500939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33</v>
      </c>
      <c r="C289" s="13">
        <f>Tabelle1[[#This Row],[Datum]]</f>
        <v>44473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 t="shared" si="16"/>
        <v>40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16.5</v>
      </c>
      <c r="N289" s="14" t="str">
        <f>Eintragen!A289</f>
        <v>Abfüllung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BU1</v>
      </c>
      <c r="B290" s="12">
        <f>Eintragen!C290</f>
        <v>20</v>
      </c>
      <c r="C290" s="13">
        <f>Tabelle1[[#This Row],[Datum]]</f>
        <v>44491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VOS &gt; Einsatz</v>
      </c>
      <c r="H290" s="11" t="str">
        <f>IF(ISBLANK(Tabelle1[[#This Row],[noch genauer]]),"-",Tabelle1[[#This Row],[noch genauer]])</f>
        <v>-</v>
      </c>
      <c r="I290" s="14">
        <f t="shared" si="16"/>
        <v>42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10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BU1</v>
      </c>
      <c r="B291" s="12">
        <f>Eintragen!C291</f>
        <v>25</v>
      </c>
      <c r="C291" s="13">
        <f>Tabelle1[[#This Row],[Datum]]</f>
        <v>44469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URW-NUSS-OGT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 Verarbeitung</v>
      </c>
      <c r="H291" s="11" t="str">
        <f>IF(ISBLANK(Tabelle1[[#This Row],[noch genauer]]),"-",Tabelle1[[#This Row],[noch genauer]])</f>
        <v>MHD abgelaufen</v>
      </c>
      <c r="I291" s="14">
        <f t="shared" si="16"/>
        <v>39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12.5</v>
      </c>
      <c r="N291" s="14" t="str">
        <f>Eintragen!A291</f>
        <v>Schmelze</v>
      </c>
      <c r="O291" s="16">
        <f>Eintragen!B291</f>
        <v>29500943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95</v>
      </c>
      <c r="C292" s="13">
        <f>Tabelle1[[#This Row],[Datum]]</f>
        <v>44481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-</v>
      </c>
      <c r="I292" s="14">
        <f t="shared" si="16"/>
        <v>41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>
        <f>IFERROR(VLOOKUP(Tabelle3[[#This Row],[Artikelnr.]],Kennzahlen!S:U,3,FALSE)*Tabelle3[[#This Row],[Menge]],"0")</f>
        <v>47.5</v>
      </c>
      <c r="N292" s="14" t="str">
        <f>Eintragen!A292</f>
        <v>Schmelze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BU1</v>
      </c>
      <c r="B293" s="12">
        <f>Eintragen!C293</f>
        <v>26.5</v>
      </c>
      <c r="C293" s="13">
        <f>Tabelle1[[#This Row],[Datum]]</f>
        <v>44463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URW-SCHI-NAT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keine Verarbeitung</v>
      </c>
      <c r="H293" s="11" t="str">
        <f>IF(ISBLANK(Tabelle1[[#This Row],[noch genauer]]),"-",Tabelle1[[#This Row],[noch genauer]])</f>
        <v>Aufgrund Konsistenz nicht genommen. Zu wenig VOS verarbeitet. Vom Warmen ins Kalte -&gt; Schimmel</v>
      </c>
      <c r="I293" s="14">
        <f t="shared" si="16"/>
        <v>38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13.25</v>
      </c>
      <c r="N293" s="14" t="str">
        <f>Eintragen!A293</f>
        <v>Schmelze</v>
      </c>
      <c r="O293" s="16">
        <f>Eintragen!B293</f>
        <v>29500945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BU1</v>
      </c>
      <c r="B294" s="12">
        <f>Eintragen!C294</f>
        <v>75</v>
      </c>
      <c r="C294" s="13">
        <f>Tabelle1[[#This Row],[Datum]]</f>
        <v>44473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-</v>
      </c>
      <c r="I294" s="14">
        <f t="shared" si="16"/>
        <v>40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37.5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BU1</v>
      </c>
      <c r="B295" s="12">
        <f>Eintragen!C295</f>
        <v>16</v>
      </c>
      <c r="C295" s="13">
        <f>Tabelle1[[#This Row],[Datum]]</f>
        <v>44491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VOS &gt; Einsatz</v>
      </c>
      <c r="H295" s="11" t="str">
        <f>IF(ISBLANK(Tabelle1[[#This Row],[noch genauer]]),"-",Tabelle1[[#This Row],[noch genauer]])</f>
        <v>-</v>
      </c>
      <c r="I295" s="14">
        <f t="shared" si="16"/>
        <v>42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8</v>
      </c>
      <c r="N295" s="14" t="str">
        <f>Eintragen!A295</f>
        <v>Abfüllung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BU1</v>
      </c>
      <c r="B296" s="12">
        <f>Eintragen!C296</f>
        <v>52</v>
      </c>
      <c r="C296" s="13">
        <f>Tabelle1[[#This Row],[Datum]]</f>
        <v>44473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URW-JALA-NAT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 Verarbeitung</v>
      </c>
      <c r="H296" s="11" t="str">
        <f>IF(ISBLANK(Tabelle1[[#This Row],[noch genauer]]),"-",Tabelle1[[#This Row],[noch genauer]])</f>
        <v>-</v>
      </c>
      <c r="I296" s="14">
        <f t="shared" si="16"/>
        <v>40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IFERROR(VLOOKUP(Tabelle3[[#This Row],[Artikelnr.]],Kennzahlen!S:U,3,FALSE)*Tabelle3[[#This Row],[Menge]],"0")</f>
        <v>0</v>
      </c>
      <c r="N296" s="14" t="str">
        <f>Eintragen!A296</f>
        <v>Abfüllung</v>
      </c>
      <c r="O296" s="16">
        <f>Eintragen!B296</f>
        <v>29500946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BU1</v>
      </c>
      <c r="B297" s="12">
        <f>Eintragen!C297</f>
        <v>15</v>
      </c>
      <c r="C297" s="13">
        <f>Tabelle1[[#This Row],[Datum]]</f>
        <v>44469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URW-NATUR-EXTRA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MHD abgelaufen</v>
      </c>
      <c r="I297" s="14">
        <f t="shared" si="16"/>
        <v>39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7.5</v>
      </c>
      <c r="N297" s="14" t="str">
        <f>Eintragen!A297</f>
        <v>RWV</v>
      </c>
      <c r="O297" s="16">
        <f>Eintragen!B297</f>
        <v>29500947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44474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-</v>
      </c>
      <c r="I298" s="14">
        <f t="shared" si="16"/>
        <v>40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>
        <f>IFERROR(VLOOKUP(Tabelle3[[#This Row],[Artikelnr.]],Kennzahlen!S:U,3,FALSE)*Tabelle3[[#This Row],[Menge]],"0")</f>
        <v>9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BU1</v>
      </c>
      <c r="B299" s="12">
        <f>Eintragen!C299</f>
        <v>16</v>
      </c>
      <c r="C299" s="13">
        <f>Tabelle1[[#This Row],[Datum]]</f>
        <v>44452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URW-VS-SPICKER-NATU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Aufgrund Konsistenz nicht genommen. Zu wenig VOS verarbeitet. Vom Warmen ins Kalte -&gt; Schimmel</v>
      </c>
      <c r="I299" s="14">
        <f t="shared" si="16"/>
        <v>37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>
        <f>IFERROR(VLOOKUP(Tabelle3[[#This Row],[Artikelnr.]],Kennzahlen!S:U,3,FALSE)*Tabelle3[[#This Row],[Menge]],"0")</f>
        <v>8</v>
      </c>
      <c r="N299" s="14" t="str">
        <f>Eintragen!A299</f>
        <v>Schmelze</v>
      </c>
      <c r="O299" s="16">
        <f>Eintragen!B299</f>
        <v>29500948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100</v>
      </c>
      <c r="C300" s="13">
        <f>Tabelle1[[#This Row],[Datum]]</f>
        <v>44469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MHD abgelaufen</v>
      </c>
      <c r="I300" s="14">
        <f t="shared" si="16"/>
        <v>39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>
        <f>IFERROR(VLOOKUP(Tabelle3[[#This Row],[Artikelnr.]],Kennzahlen!S:U,3,FALSE)*Tabelle3[[#This Row],[Menge]],"0")</f>
        <v>50</v>
      </c>
      <c r="N300" s="14" t="str">
        <f>Eintragen!A300</f>
        <v>RWV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19</v>
      </c>
      <c r="C301" s="13">
        <f>Tabelle1[[#This Row],[Datum]]</f>
        <v>44481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-</v>
      </c>
      <c r="I301" s="14">
        <f t="shared" si="16"/>
        <v>41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>
        <f>IFERROR(VLOOKUP(Tabelle3[[#This Row],[Artikelnr.]],Kennzahlen!S:U,3,FALSE)*Tabelle3[[#This Row],[Menge]],"0")</f>
        <v>9.5</v>
      </c>
      <c r="N301" s="14" t="str">
        <f>Eintragen!A301</f>
        <v>Schmelze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572.5</v>
      </c>
      <c r="C302" s="13">
        <f>Tabelle1[[#This Row],[Datum]]</f>
        <v>44441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URW-VS-SCHI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Aufgrund Konsistenz nicht genommen. Zu wenig VOS verarbeitet. Vom Warmen ins Kalte -&gt; Schimmel</v>
      </c>
      <c r="I302" s="14">
        <f t="shared" si="16"/>
        <v>35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>
        <f>IFERROR(VLOOKUP(Tabelle3[[#This Row],[Artikelnr.]],Kennzahlen!S:U,3,FALSE)*Tabelle3[[#This Row],[Menge]],"0")</f>
        <v>286.25</v>
      </c>
      <c r="N302" s="14" t="str">
        <f>Eintragen!A302</f>
        <v>Schmelze</v>
      </c>
      <c r="O302" s="16">
        <f>Eintragen!B302</f>
        <v>29500949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47</v>
      </c>
      <c r="C303" s="13">
        <f>Tabelle1[[#This Row],[Datum]]</f>
        <v>44452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37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23.5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BU1</v>
      </c>
      <c r="B304" s="12">
        <f>Eintragen!C304</f>
        <v>3</v>
      </c>
      <c r="C304" s="13">
        <f>Tabelle1[[#This Row],[Datum]]</f>
        <v>44481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-</v>
      </c>
      <c r="I304" s="14">
        <f t="shared" si="16"/>
        <v>41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>
        <f>IFERROR(VLOOKUP(Tabelle3[[#This Row],[Artikelnr.]],Kennzahlen!S:U,3,FALSE)*Tabelle3[[#This Row],[Menge]],"0")</f>
        <v>1.5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BU1</v>
      </c>
      <c r="B305" s="12">
        <f>Eintragen!C305</f>
        <v>25</v>
      </c>
      <c r="C305" s="13">
        <f>Tabelle1[[#This Row],[Datum]]</f>
        <v>44491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VOS &gt; Einsatz</v>
      </c>
      <c r="H305" s="11" t="str">
        <f>IF(ISBLANK(Tabelle1[[#This Row],[noch genauer]]),"-",Tabelle1[[#This Row],[noch genauer]])</f>
        <v>-</v>
      </c>
      <c r="I305" s="14">
        <f t="shared" si="16"/>
        <v>42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12.5</v>
      </c>
      <c r="N305" s="14" t="str">
        <f>Eintragen!A305</f>
        <v>Abfüllung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BU1</v>
      </c>
      <c r="B306" s="12">
        <f>Eintragen!C306</f>
        <v>56</v>
      </c>
      <c r="C306" s="13">
        <f>Tabelle1[[#This Row],[Datum]]</f>
        <v>44431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URW-VS-CHILI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keine Verarbeitung</v>
      </c>
      <c r="H306" s="11" t="str">
        <f>IF(ISBLANK(Tabelle1[[#This Row],[noch genauer]]),"-",Tabelle1[[#This Row],[noch genauer]])</f>
        <v>Aufgrund Konsistenz nicht genommen. Zu wenig VOS verarbeitet. Vom Warmen ins Kalte -&gt; Schimmel</v>
      </c>
      <c r="I306" s="14">
        <f t="shared" si="16"/>
        <v>34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28</v>
      </c>
      <c r="N306" s="14" t="str">
        <f>Eintragen!A306</f>
        <v>Schmelze</v>
      </c>
      <c r="O306" s="16">
        <f>Eintragen!B306</f>
        <v>29500950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BU4</v>
      </c>
      <c r="B307" s="12">
        <f>Eintragen!C307</f>
        <v>7</v>
      </c>
      <c r="C307" s="13">
        <f>Tabelle1[[#This Row],[Datum]]</f>
        <v>44446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7" s="14" t="str">
        <f>IFERROR(VLOOKUP(Tabelle3[[#This Row],[Artikelnr.]],Artikel!A:C,3,FALSE),Tabelle3[[#This Row],[Artikelnr.]])</f>
        <v>ABS GRÜN-PESTO</v>
      </c>
      <c r="F307" s="11" t="str">
        <f>VLOOKUP(Eintragen!D307,'Liste Gründe'!A:D,2,FALSE)</f>
        <v>keinen Verwendungszweck</v>
      </c>
      <c r="G307" s="13" t="str">
        <f>IF(ISBLANK(Eintragen!F307),VLOOKUP(Tabelle3[[#This Row],[Grund Ziffer]],'Liste Gründe'!A:D,3,FALSE),Eintragen!F307)</f>
        <v>keinen Verwendungszweck</v>
      </c>
      <c r="H307" s="11" t="str">
        <f>IF(ISBLANK(Tabelle1[[#This Row],[noch genauer]]),"-",Tabelle1[[#This Row],[noch genauer]])</f>
        <v>&lt;300kg/Monat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10.5</v>
      </c>
      <c r="N307" s="14" t="str">
        <f>Eintragen!A307</f>
        <v>L21</v>
      </c>
      <c r="O307" s="16">
        <f>Eintragen!B307</f>
        <v>29500952</v>
      </c>
      <c r="P307" s="15">
        <f>Eintragen!D307</f>
        <v>61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BU4</v>
      </c>
      <c r="B308" s="12">
        <f>Eintragen!C308</f>
        <v>12</v>
      </c>
      <c r="C308" s="13">
        <f>Tabelle1[[#This Row],[Datum]]</f>
        <v>44453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 t="shared" si="16"/>
        <v>37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18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BU4</v>
      </c>
      <c r="B309" s="12">
        <f>Eintragen!C309</f>
        <v>22</v>
      </c>
      <c r="C309" s="13">
        <f>Tabelle1[[#This Row],[Datum]]</f>
        <v>44454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 t="shared" si="16"/>
        <v>37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33</v>
      </c>
      <c r="N309" s="14" t="str">
        <f>Eintragen!A309</f>
        <v>Bu4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BU4</v>
      </c>
      <c r="B310" s="12">
        <f>Eintragen!C310</f>
        <v>20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 t="shared" si="16"/>
        <v>37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30</v>
      </c>
      <c r="N310" s="14" t="str">
        <f>Eintragen!A310</f>
        <v>L21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 t="shared" si="16"/>
        <v>37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Bu4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BU4</v>
      </c>
      <c r="B312" s="12">
        <f>Eintragen!C312</f>
        <v>15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 t="shared" si="16"/>
        <v>37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22.5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BU4</v>
      </c>
      <c r="B313" s="12">
        <f>Eintragen!C313</f>
        <v>13</v>
      </c>
      <c r="C313" s="13">
        <f>Tabelle1[[#This Row],[Datum]]</f>
        <v>44467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39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19.5</v>
      </c>
      <c r="N313" s="14" t="str">
        <f>Eintragen!A313</f>
        <v>L21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BU4</v>
      </c>
      <c r="B314" s="12">
        <f>Eintragen!C314</f>
        <v>8</v>
      </c>
      <c r="C314" s="13">
        <f>Tabelle1[[#This Row],[Datum]]</f>
        <v>44475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-</v>
      </c>
      <c r="H314" s="11" t="str">
        <f>IF(ISBLANK(Tabelle1[[#This Row],[noch genauer]]),"-",Tabelle1[[#This Row],[noch genauer]])</f>
        <v>-</v>
      </c>
      <c r="I314" s="14">
        <f t="shared" si="16"/>
        <v>40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12</v>
      </c>
      <c r="N314" s="14" t="str">
        <f>Eintragen!A314</f>
        <v>BU4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BU4</v>
      </c>
      <c r="B315" s="12">
        <f>Eintragen!C315</f>
        <v>20</v>
      </c>
      <c r="C315" s="13">
        <f>Tabelle1[[#This Row],[Datum]]</f>
        <v>44483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keinen Verwendungszweck</v>
      </c>
      <c r="H315" s="11" t="str">
        <f>IF(ISBLANK(Tabelle1[[#This Row],[noch genauer]]),"-",Tabelle1[[#This Row],[noch genauer]])</f>
        <v>-</v>
      </c>
      <c r="I315" s="14">
        <f t="shared" si="16"/>
        <v>41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30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BU4</v>
      </c>
      <c r="B316" s="12">
        <f>Eintragen!C316</f>
        <v>18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 t="shared" si="16"/>
        <v>41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27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BU4</v>
      </c>
      <c r="B317" s="12">
        <f>Eintragen!C317</f>
        <v>53</v>
      </c>
      <c r="C317" s="13">
        <f>Tabelle1[[#This Row],[Datum]]</f>
        <v>44484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 t="shared" si="16"/>
        <v>41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>
        <f>IFERROR(VLOOKUP(Tabelle3[[#This Row],[Artikelnr.]],Kennzahlen!S:U,3,FALSE)*Tabelle3[[#This Row],[Menge]],"0")</f>
        <v>79.5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BU4</v>
      </c>
      <c r="B318" s="12">
        <f>Eintragen!C318</f>
        <v>3</v>
      </c>
      <c r="C318" s="13">
        <f>Tabelle1[[#This Row],[Datum]]</f>
        <v>44494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 t="shared" si="16"/>
        <v>43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4.5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44496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 t="shared" si="16"/>
        <v>43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BU4</v>
      </c>
      <c r="B320" s="12">
        <f>Eintragen!C320</f>
        <v>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Crémeux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&lt;20kg/Monat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0.02</v>
      </c>
      <c r="N320" s="14" t="str">
        <f>Eintragen!A320</f>
        <v>L29</v>
      </c>
      <c r="O320" s="16">
        <f>Eintragen!B320</f>
        <v>29500957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BU4</v>
      </c>
      <c r="B321" s="12">
        <f>Eintragen!C321</f>
        <v>3</v>
      </c>
      <c r="C321" s="13">
        <f>Tabelle1[[#This Row],[Datum]]</f>
        <v>44454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 t="shared" si="16"/>
        <v>37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0.03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17</v>
      </c>
      <c r="C322" s="13">
        <f>Tabelle1[[#This Row],[Datum]]</f>
        <v>44488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Schimmel</v>
      </c>
      <c r="H322" s="11" t="str">
        <f>IF(ISBLANK(Tabelle1[[#This Row],[noch genauer]]),"-",Tabelle1[[#This Row],[noch genauer]])</f>
        <v>-</v>
      </c>
      <c r="I322" s="14">
        <f t="shared" ref="I322:I385" si="20">_xlfn.ISOWEEKNUM(C322)</f>
        <v>42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0.17</v>
      </c>
      <c r="N322" s="14" t="str">
        <f>Eintragen!A322</f>
        <v>BU4</v>
      </c>
      <c r="O322" s="16">
        <f>Eintragen!B322</f>
        <v>29500957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28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-</v>
      </c>
      <c r="I323" s="14">
        <f t="shared" si="20"/>
        <v>42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0.28000000000000003</v>
      </c>
      <c r="N323" s="14" t="str">
        <f>Eintragen!A323</f>
        <v>BU4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Verkauf</v>
      </c>
      <c r="B324" s="12">
        <f>Eintragen!C324</f>
        <v>70.400000000000006</v>
      </c>
      <c r="C324" s="13">
        <f>Tabelle1[[#This Row],[Datum]]</f>
        <v>44440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4" s="14" t="str">
        <f>IFERROR(VLOOKUP(Tabelle3[[#This Row],[Artikelnr.]],Artikel!A:C,3,FALSE),Tabelle3[[#This Row],[Artikelnr.]])</f>
        <v>VOS SKZ AMM Geräuchert</v>
      </c>
      <c r="F324" s="11" t="str">
        <f>VLOOKUP(Eintragen!D324,'Liste Gründe'!A:D,2,FALSE)</f>
        <v>Schimmel</v>
      </c>
      <c r="G324" s="13" t="str">
        <f>IF(ISBLANK(Eintragen!F324),VLOOKUP(Tabelle3[[#This Row],[Grund Ziffer]],'Liste Gründe'!A:D,3,FALSE),Eintragen!F324)</f>
        <v>keinen Abnehmer/kein Schälpersonal</v>
      </c>
      <c r="H324" s="11" t="str">
        <f>IF(ISBLANK(Tabelle1[[#This Row],[noch genauer]]),"-",Tabelle1[[#This Row],[noch genauer]])</f>
        <v>keinen Abnehmer/Schälen</v>
      </c>
      <c r="I324" s="14">
        <f t="shared" si="20"/>
        <v>35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Verkauf</v>
      </c>
      <c r="O324" s="16">
        <f>Eintragen!B324</f>
        <v>29500963</v>
      </c>
      <c r="P324" s="15">
        <f>Eintragen!D324</f>
        <v>12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24</v>
      </c>
      <c r="C325" s="13">
        <f>Tabelle1[[#This Row],[Datum]]</f>
        <v>44439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BIOLAND-RINGELB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&lt;50kg/Monat</v>
      </c>
      <c r="I325" s="14">
        <f t="shared" si="20"/>
        <v>35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BU4</v>
      </c>
      <c r="O325" s="16">
        <f>Eintragen!B325</f>
        <v>29500966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BU1</v>
      </c>
      <c r="B326" s="12">
        <f>Eintragen!C326</f>
        <v>31</v>
      </c>
      <c r="C326" s="13">
        <f>Tabelle1[[#This Row],[Datum]]</f>
        <v>44442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BERGK BERGLANDMILCH</v>
      </c>
      <c r="F326" s="11" t="str">
        <f>VLOOKUP(Eintragen!D326,'Liste Gründe'!A:D,2,FALSE)</f>
        <v>Schimmel</v>
      </c>
      <c r="G326" s="13" t="str">
        <f>IF(ISBLANK(Eintragen!F326),VLOOKUP(Tabelle3[[#This Row],[Grund Ziffer]],'Liste Gründe'!A:D,3,FALSE),Eintragen!F326)</f>
        <v>keine Verarbeitung</v>
      </c>
      <c r="H326" s="11" t="str">
        <f>IF(ISBLANK(Tabelle1[[#This Row],[noch genauer]]),"-",Tabelle1[[#This Row],[noch genauer]])</f>
        <v>stehen geblieben / übersehen</v>
      </c>
      <c r="I326" s="14">
        <f t="shared" si="20"/>
        <v>35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Schmelze</v>
      </c>
      <c r="O326" s="16">
        <f>Eintragen!B326</f>
        <v>29500967</v>
      </c>
      <c r="P326" s="15">
        <f>Eintragen!D326</f>
        <v>12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BU1</v>
      </c>
      <c r="B327" s="12">
        <f>Eintragen!C327</f>
        <v>15</v>
      </c>
      <c r="C327" s="13">
        <f>Tabelle1[[#This Row],[Datum]]</f>
        <v>44445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keine Verarbeitung</v>
      </c>
      <c r="H327" s="11" t="str">
        <f>IF(ISBLANK(Tabelle1[[#This Row],[noch genauer]]),"-",Tabelle1[[#This Row],[noch genauer]])</f>
        <v>stehen geblieben / übersehen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BU3</v>
      </c>
      <c r="B328" s="12">
        <f>Eintragen!C328</f>
        <v>20</v>
      </c>
      <c r="C328" s="13">
        <f>Tabelle1[[#This Row],[Datum]]</f>
        <v>44481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Schimmel</v>
      </c>
      <c r="H328" s="11" t="str">
        <f>IF(ISBLANK(Tabelle1[[#This Row],[noch genauer]]),"-",Tabelle1[[#This Row],[noch genauer]])</f>
        <v>Endstücke</v>
      </c>
      <c r="I328" s="14">
        <f t="shared" si="20"/>
        <v>41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BU3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BU3</v>
      </c>
      <c r="B329" s="12">
        <f>Eintragen!C329</f>
        <v>11.2</v>
      </c>
      <c r="C329" s="13">
        <f>Tabelle1[[#This Row],[Datum]]</f>
        <v>44494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9" s="14" t="str">
        <f>IFERROR(VLOOKUP(Tabelle3[[#This Row],[Artikelnr.]],Artikel!A:C,3,FALSE),Tabelle3[[#This Row],[Artikelnr.]])</f>
        <v>ABS Bergkräuterkäse 50%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-</v>
      </c>
      <c r="I329" s="14">
        <f t="shared" si="20"/>
        <v>43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>
        <f>IFERROR(VLOOKUP(Tabelle3[[#This Row],[Artikelnr.]],Kennzahlen!S:U,3,FALSE)*Tabelle3[[#This Row],[Menge]],"0")</f>
        <v>11.2</v>
      </c>
      <c r="N329" s="14" t="str">
        <f>Eintragen!A329</f>
        <v>L33</v>
      </c>
      <c r="O329" s="16">
        <f>Eintragen!B329</f>
        <v>29501000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BU1</v>
      </c>
      <c r="B330" s="12">
        <f>Eintragen!C330</f>
        <v>16</v>
      </c>
      <c r="C330" s="13">
        <f>Tabelle1[[#This Row],[Datum]]</f>
        <v>44475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0" s="14" t="str">
        <f>IFERROR(VLOOKUP(Tabelle3[[#This Row],[Artikelnr.]],Artikel!A:C,3,FALSE),Tabelle3[[#This Row],[Artikelnr.]])</f>
        <v>ABS Bunter Pfeffer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keine Verarbeitung</v>
      </c>
      <c r="H330" s="11" t="str">
        <f>IF(ISBLANK(Tabelle1[[#This Row],[noch genauer]]),"-",Tabelle1[[#This Row],[noch genauer]])</f>
        <v>-</v>
      </c>
      <c r="I330" s="14">
        <f t="shared" si="20"/>
        <v>40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>
        <f>IFERROR(VLOOKUP(Tabelle3[[#This Row],[Artikelnr.]],Kennzahlen!S:U,3,FALSE)*Tabelle3[[#This Row],[Menge]],"0")</f>
        <v>16</v>
      </c>
      <c r="N330" s="14" t="str">
        <f>Eintragen!A330</f>
        <v>Schmelze</v>
      </c>
      <c r="O330" s="16">
        <f>Eintragen!B330</f>
        <v>29501002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10</v>
      </c>
      <c r="C331" s="13">
        <f>Tabelle1[[#This Row],[Datum]]</f>
        <v>44491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 t="shared" si="20"/>
        <v>42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>
        <f>IFERROR(VLOOKUP(Tabelle3[[#This Row],[Artikelnr.]],Kennzahlen!S:U,3,FALSE)*Tabelle3[[#This Row],[Menge]],"0")</f>
        <v>10</v>
      </c>
      <c r="N331" s="14" t="str">
        <f>Eintragen!A331</f>
        <v>Schmelze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BU3</v>
      </c>
      <c r="B332" s="12">
        <f>Eintragen!C332</f>
        <v>241</v>
      </c>
      <c r="C332" s="13">
        <f>Tabelle1[[#This Row],[Datum]]</f>
        <v>44431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CHED-PF-KRÄUK gemis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gemischtes Produkt</v>
      </c>
      <c r="H332" s="11" t="str">
        <f>IF(ISBLANK(Tabelle1[[#This Row],[noch genauer]]),"-",Tabelle1[[#This Row],[noch genauer]])</f>
        <v>-</v>
      </c>
      <c r="I332" s="14">
        <f t="shared" si="20"/>
        <v>34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>
        <f>IFERROR(VLOOKUP(Tabelle3[[#This Row],[Artikelnr.]],Kennzahlen!S:U,3,FALSE)*Tabelle3[[#This Row],[Menge]],"0")</f>
        <v>241</v>
      </c>
      <c r="N332" s="14" t="str">
        <f>Eintragen!A332</f>
        <v>L33</v>
      </c>
      <c r="O332" s="16">
        <f>Eintragen!B332</f>
        <v>29501003</v>
      </c>
      <c r="P332" s="15">
        <f>Eintragen!D332</f>
        <v>81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BU3</v>
      </c>
      <c r="B333" s="12">
        <f>Eintragen!C333</f>
        <v>17</v>
      </c>
      <c r="C333" s="13">
        <f>Tabelle1[[#This Row],[Datum]]</f>
        <v>44431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 t="shared" si="20"/>
        <v>34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>
        <f>IFERROR(VLOOKUP(Tabelle3[[#This Row],[Artikelnr.]],Kennzahlen!S:U,3,FALSE)*Tabelle3[[#This Row],[Menge]],"0")</f>
        <v>17</v>
      </c>
      <c r="N333" s="14" t="str">
        <f>Eintragen!A333</f>
        <v>L33</v>
      </c>
      <c r="O333" s="16">
        <f>Eintragen!B333</f>
        <v>29501003</v>
      </c>
      <c r="P333" s="15">
        <f>Eintragen!D333</f>
        <v>81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BU3</v>
      </c>
      <c r="B334" s="12">
        <f>Eintragen!C334</f>
        <v>143</v>
      </c>
      <c r="C334" s="13">
        <f>Tabelle1[[#This Row],[Datum]]</f>
        <v>44435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gemischtes Produkt</v>
      </c>
      <c r="H334" s="11" t="str">
        <f>IF(ISBLANK(Tabelle1[[#This Row],[noch genauer]]),"-",Tabelle1[[#This Row],[noch genauer]])</f>
        <v>-</v>
      </c>
      <c r="I334" s="14">
        <f t="shared" si="20"/>
        <v>34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>
        <f>IFERROR(VLOOKUP(Tabelle3[[#This Row],[Artikelnr.]],Kennzahlen!S:U,3,FALSE)*Tabelle3[[#This Row],[Menge]],"0")</f>
        <v>143</v>
      </c>
      <c r="N334" s="14" t="str">
        <f>Eintragen!A334</f>
        <v>L33</v>
      </c>
      <c r="O334" s="16">
        <f>Eintragen!B334</f>
        <v>29501003</v>
      </c>
      <c r="P334" s="15">
        <f>Eintragen!D334</f>
        <v>81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BU3</v>
      </c>
      <c r="B335" s="12">
        <f>Eintragen!C335</f>
        <v>86</v>
      </c>
      <c r="C335" s="13">
        <f>Tabelle1[[#This Row],[Datum]]</f>
        <v>44438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-</v>
      </c>
      <c r="I335" s="14">
        <f t="shared" si="20"/>
        <v>35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>
        <f>IFERROR(VLOOKUP(Tabelle3[[#This Row],[Artikelnr.]],Kennzahlen!S:U,3,FALSE)*Tabelle3[[#This Row],[Menge]],"0")</f>
        <v>86</v>
      </c>
      <c r="N335" s="14" t="str">
        <f>Eintragen!A335</f>
        <v>L33</v>
      </c>
      <c r="O335" s="16">
        <f>Eintragen!B335</f>
        <v>29501003</v>
      </c>
      <c r="P335" s="15">
        <f>Eintragen!D335</f>
        <v>81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BU3</v>
      </c>
      <c r="B336" s="12">
        <f>Eintragen!C336</f>
        <v>145</v>
      </c>
      <c r="C336" s="13">
        <f>Tabelle1[[#This Row],[Datum]]</f>
        <v>44442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-</v>
      </c>
      <c r="I336" s="14">
        <f t="shared" si="20"/>
        <v>35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>
        <f>IFERROR(VLOOKUP(Tabelle3[[#This Row],[Artikelnr.]],Kennzahlen!S:U,3,FALSE)*Tabelle3[[#This Row],[Menge]],"0")</f>
        <v>145</v>
      </c>
      <c r="N336" s="14" t="str">
        <f>Eintragen!A336</f>
        <v>L33</v>
      </c>
      <c r="O336" s="16">
        <f>Eintragen!B336</f>
        <v>29501003</v>
      </c>
      <c r="P336" s="15">
        <f>Eintragen!D336</f>
        <v>81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BU3</v>
      </c>
      <c r="B337" s="12">
        <f>Eintragen!C337</f>
        <v>138</v>
      </c>
      <c r="C337" s="13">
        <f>Tabelle1[[#This Row],[Datum]]</f>
        <v>44445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-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138</v>
      </c>
      <c r="N337" s="14" t="str">
        <f>Eintragen!A337</f>
        <v>L33</v>
      </c>
      <c r="O337" s="16">
        <f>Eintragen!B337</f>
        <v>29501003</v>
      </c>
      <c r="P337" s="15">
        <f>Eintragen!D337</f>
        <v>81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BU3</v>
      </c>
      <c r="B338" s="12">
        <f>Eintragen!C338</f>
        <v>148</v>
      </c>
      <c r="C338" s="13">
        <f>Tabelle1[[#This Row],[Datum]]</f>
        <v>44452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-</v>
      </c>
      <c r="I338" s="14">
        <f t="shared" si="20"/>
        <v>37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148</v>
      </c>
      <c r="N338" s="14" t="str">
        <f>Eintragen!A338</f>
        <v>L33</v>
      </c>
      <c r="O338" s="16">
        <f>Eintragen!B338</f>
        <v>29501003</v>
      </c>
      <c r="P338" s="15">
        <f>Eintragen!D338</f>
        <v>81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BU3</v>
      </c>
      <c r="B339" s="12">
        <f>Eintragen!C339</f>
        <v>105</v>
      </c>
      <c r="C339" s="13">
        <f>Tabelle1[[#This Row],[Datum]]</f>
        <v>44456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-</v>
      </c>
      <c r="I339" s="14">
        <f t="shared" si="20"/>
        <v>37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105</v>
      </c>
      <c r="N339" s="14" t="str">
        <f>Eintragen!A339</f>
        <v>L33</v>
      </c>
      <c r="O339" s="16">
        <f>Eintragen!B339</f>
        <v>29501003</v>
      </c>
      <c r="P339" s="15">
        <f>Eintragen!D339</f>
        <v>81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BU3</v>
      </c>
      <c r="B340" s="12">
        <f>Eintragen!C340</f>
        <v>150</v>
      </c>
      <c r="C340" s="13">
        <f>Tabelle1[[#This Row],[Datum]]</f>
        <v>44459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-</v>
      </c>
      <c r="I340" s="14">
        <f t="shared" si="20"/>
        <v>38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150</v>
      </c>
      <c r="N340" s="14" t="str">
        <f>Eintragen!A340</f>
        <v>L33</v>
      </c>
      <c r="O340" s="16">
        <f>Eintragen!B340</f>
        <v>29501003</v>
      </c>
      <c r="P340" s="15">
        <f>Eintragen!D340</f>
        <v>81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117</v>
      </c>
      <c r="C341" s="13">
        <f>Tabelle1[[#This Row],[Datum]]</f>
        <v>44466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-</v>
      </c>
      <c r="I341" s="14">
        <f t="shared" si="20"/>
        <v>39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117</v>
      </c>
      <c r="N341" s="14" t="str">
        <f>Eintragen!A341</f>
        <v>L33</v>
      </c>
      <c r="O341" s="16">
        <f>Eintragen!B341</f>
        <v>29501003</v>
      </c>
      <c r="P341" s="15">
        <f>Eintragen!D341</f>
        <v>81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117</v>
      </c>
      <c r="C342" s="13">
        <f>Tabelle1[[#This Row],[Datum]]</f>
        <v>44473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-</v>
      </c>
      <c r="I342" s="14">
        <f t="shared" si="20"/>
        <v>40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117</v>
      </c>
      <c r="N342" s="14" t="str">
        <f>Eintragen!A342</f>
        <v>L33</v>
      </c>
      <c r="O342" s="16">
        <f>Eintragen!B342</f>
        <v>29501003</v>
      </c>
      <c r="P342" s="15">
        <f>Eintragen!D342</f>
        <v>81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BU3</v>
      </c>
      <c r="B343" s="12">
        <f>Eintragen!C343</f>
        <v>240</v>
      </c>
      <c r="C343" s="13">
        <f>Tabelle1[[#This Row],[Datum]]</f>
        <v>44477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-</v>
      </c>
      <c r="I343" s="14">
        <f t="shared" si="20"/>
        <v>40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240</v>
      </c>
      <c r="N343" s="14" t="str">
        <f>Eintragen!A343</f>
        <v>L33</v>
      </c>
      <c r="O343" s="16">
        <f>Eintragen!B343</f>
        <v>29501003</v>
      </c>
      <c r="P343" s="15">
        <f>Eintragen!D343</f>
        <v>81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146</v>
      </c>
      <c r="C344" s="13">
        <f>Tabelle1[[#This Row],[Datum]]</f>
        <v>44487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Linienbezogen</v>
      </c>
      <c r="G344" s="13" t="str">
        <f>IF(ISBLANK(Eintragen!F344),VLOOKUP(Tabelle3[[#This Row],[Grund Ziffer]],'Liste Gründe'!A:D,3,FALSE),Eintragen!F344)</f>
        <v>gemischtes Produkt</v>
      </c>
      <c r="H344" s="11" t="str">
        <f>IF(ISBLANK(Tabelle1[[#This Row],[noch genauer]]),"-",Tabelle1[[#This Row],[noch genauer]])</f>
        <v>-</v>
      </c>
      <c r="I344" s="14">
        <f t="shared" si="20"/>
        <v>42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146</v>
      </c>
      <c r="N344" s="14" t="str">
        <f>Eintragen!A344</f>
        <v>L33</v>
      </c>
      <c r="O344" s="16">
        <f>Eintragen!B344</f>
        <v>29501003</v>
      </c>
      <c r="P344" s="15">
        <f>Eintragen!D344</f>
        <v>81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BU3</v>
      </c>
      <c r="B345" s="12">
        <f>Eintragen!C345</f>
        <v>51</v>
      </c>
      <c r="C345" s="13">
        <f>Tabelle1[[#This Row],[Datum]]</f>
        <v>44489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Linienbezogen</v>
      </c>
      <c r="G345" s="13" t="str">
        <f>IF(ISBLANK(Eintragen!F345),VLOOKUP(Tabelle3[[#This Row],[Grund Ziffer]],'Liste Gründe'!A:D,3,FALSE),Eintragen!F345)</f>
        <v>gemischtes Produkt</v>
      </c>
      <c r="H345" s="11" t="str">
        <f>IF(ISBLANK(Tabelle1[[#This Row],[noch genauer]]),"-",Tabelle1[[#This Row],[noch genauer]])</f>
        <v>-</v>
      </c>
      <c r="I345" s="14">
        <f t="shared" si="20"/>
        <v>42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51</v>
      </c>
      <c r="N345" s="14" t="str">
        <f>Eintragen!A345</f>
        <v>L33</v>
      </c>
      <c r="O345" s="16">
        <f>Eintragen!B345</f>
        <v>29501003</v>
      </c>
      <c r="P345" s="15">
        <f>Eintragen!D345</f>
        <v>81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 t="shared" si="20"/>
        <v>42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L33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41</v>
      </c>
      <c r="C347" s="13">
        <f>Tabelle1[[#This Row],[Datum]]</f>
        <v>44439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Whisky-Nuts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35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61.5</v>
      </c>
      <c r="N347" s="14" t="str">
        <f>Eintragen!A347</f>
        <v>L21</v>
      </c>
      <c r="O347" s="16">
        <f>Eintragen!B347</f>
        <v>29501009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46</v>
      </c>
      <c r="C348" s="13">
        <f>Tabelle1[[#This Row],[Datum]]</f>
        <v>44445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69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BU4</v>
      </c>
      <c r="B349" s="12">
        <f>Eintragen!C349</f>
        <v>7</v>
      </c>
      <c r="C349" s="13">
        <f>Tabelle1[[#This Row],[Datum]]</f>
        <v>44449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>
        <f>IFERROR(VLOOKUP(Tabelle3[[#This Row],[Artikelnr.]],Kennzahlen!S:U,3,FALSE)*Tabelle3[[#This Row],[Menge]],"0")</f>
        <v>10.5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BU4</v>
      </c>
      <c r="B351" s="12">
        <f>Eintragen!C351</f>
        <v>6</v>
      </c>
      <c r="C351" s="13">
        <f>Tabelle1[[#This Row],[Datum]]</f>
        <v>44453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 t="shared" si="20"/>
        <v>37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>
        <f>IFERROR(VLOOKUP(Tabelle3[[#This Row],[Artikelnr.]],Kennzahlen!S:U,3,FALSE)*Tabelle3[[#This Row],[Menge]],"0")</f>
        <v>9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BU4</v>
      </c>
      <c r="B352" s="12">
        <f>Eintragen!C352</f>
        <v>3</v>
      </c>
      <c r="C352" s="13">
        <f>Tabelle1[[#This Row],[Datum]]</f>
        <v>44454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 t="shared" si="20"/>
        <v>37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>
        <f>IFERROR(VLOOKUP(Tabelle3[[#This Row],[Artikelnr.]],Kennzahlen!S:U,3,FALSE)*Tabelle3[[#This Row],[Menge]],"0")</f>
        <v>4.5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BU4</v>
      </c>
      <c r="B353" s="12">
        <f>Eintragen!C353</f>
        <v>9</v>
      </c>
      <c r="C353" s="13">
        <f>Tabelle1[[#This Row],[Datum]]</f>
        <v>44462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 t="shared" si="20"/>
        <v>38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>
        <f>IFERROR(VLOOKUP(Tabelle3[[#This Row],[Artikelnr.]],Kennzahlen!S:U,3,FALSE)*Tabelle3[[#This Row],[Menge]],"0")</f>
        <v>13.5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BU4</v>
      </c>
      <c r="B354" s="12">
        <f>Eintragen!C354</f>
        <v>3</v>
      </c>
      <c r="C354" s="13">
        <f>Tabelle1[[#This Row],[Datum]]</f>
        <v>44467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 t="shared" si="20"/>
        <v>39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4.5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BU4</v>
      </c>
      <c r="B355" s="12">
        <f>Eintragen!C355</f>
        <v>7</v>
      </c>
      <c r="C355" s="13">
        <f>Tabelle1[[#This Row],[Datum]]</f>
        <v>44468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 t="shared" si="20"/>
        <v>39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10.5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BU4</v>
      </c>
      <c r="B356" s="12">
        <f>Eintragen!C356</f>
        <v>13</v>
      </c>
      <c r="C356" s="13">
        <f>Tabelle1[[#This Row],[Datum]]</f>
        <v>44473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-</v>
      </c>
      <c r="H356" s="11" t="str">
        <f>IF(ISBLANK(Tabelle1[[#This Row],[noch genauer]]),"-",Tabelle1[[#This Row],[noch genauer]])</f>
        <v>-</v>
      </c>
      <c r="I356" s="14">
        <f t="shared" si="20"/>
        <v>40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19.5</v>
      </c>
      <c r="N356" s="14" t="str">
        <f>Eintragen!A356</f>
        <v>BU4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BU4</v>
      </c>
      <c r="B357" s="12">
        <f>Eintragen!C357</f>
        <v>5</v>
      </c>
      <c r="C357" s="13">
        <f>Tabelle1[[#This Row],[Datum]]</f>
        <v>44488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-</v>
      </c>
      <c r="I357" s="14">
        <f t="shared" si="20"/>
        <v>42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7.5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BU4</v>
      </c>
      <c r="B358" s="12">
        <f>Eintragen!C358</f>
        <v>20</v>
      </c>
      <c r="C358" s="13">
        <f>Tabelle1[[#This Row],[Datum]]</f>
        <v>44476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SKZ EMM in Wurstfor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-</v>
      </c>
      <c r="H358" s="11" t="str">
        <f>IF(ISBLANK(Tabelle1[[#This Row],[noch genauer]]),"-",Tabelle1[[#This Row],[noch genauer]])</f>
        <v>-</v>
      </c>
      <c r="I358" s="14">
        <f t="shared" si="20"/>
        <v>40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IFERROR(VLOOKUP(Tabelle3[[#This Row],[Artikelnr.]],Kennzahlen!S:U,3,FALSE)*Tabelle3[[#This Row],[Menge]],"0")</f>
        <v>0</v>
      </c>
      <c r="N358" s="14" t="str">
        <f>Eintragen!A358</f>
        <v>BU4</v>
      </c>
      <c r="O358" s="16">
        <f>Eintragen!B358</f>
        <v>29501010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44439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AT-ROTWEIN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&lt;20kg/Monat</v>
      </c>
      <c r="I359" s="14">
        <f t="shared" si="20"/>
        <v>35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6.9999999999999999E-4</v>
      </c>
      <c r="N359" s="14" t="str">
        <f>Eintragen!A359</f>
        <v>L23</v>
      </c>
      <c r="O359" s="16">
        <f>Eintragen!B359</f>
        <v>29501013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BU4</v>
      </c>
      <c r="B360" s="12">
        <f>Eintragen!C360</f>
        <v>4</v>
      </c>
      <c r="C360" s="13">
        <f>Tabelle1[[#This Row],[Datum]]</f>
        <v>44445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4.0000000000000002E-4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BU4</v>
      </c>
      <c r="B361" s="12">
        <f>Eintragen!C361</f>
        <v>3</v>
      </c>
      <c r="C361" s="13">
        <f>Tabelle1[[#This Row],[Datum]]</f>
        <v>44448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3.0000000000000003E-4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44467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 t="shared" si="20"/>
        <v>39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 t="shared" si="20"/>
        <v>39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BU4</v>
      </c>
      <c r="B364" s="12">
        <f>Eintragen!C364</f>
        <v>10</v>
      </c>
      <c r="C364" s="13">
        <f>Tabelle1[[#This Row],[Datum]]</f>
        <v>44476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-</v>
      </c>
      <c r="H364" s="11" t="str">
        <f>IF(ISBLANK(Tabelle1[[#This Row],[noch genauer]]),"-",Tabelle1[[#This Row],[noch genauer]])</f>
        <v>-</v>
      </c>
      <c r="I364" s="14">
        <f t="shared" si="20"/>
        <v>40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1E-3</v>
      </c>
      <c r="N364" s="14" t="str">
        <f>Eintragen!A364</f>
        <v>BU4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BU4</v>
      </c>
      <c r="B365" s="12">
        <f>Eintragen!C365</f>
        <v>7</v>
      </c>
      <c r="C365" s="13">
        <f>Tabelle1[[#This Row],[Datum]]</f>
        <v>44488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keinen Verwendungszweck</v>
      </c>
      <c r="H365" s="11" t="str">
        <f>IF(ISBLANK(Tabelle1[[#This Row],[noch genauer]]),"-",Tabelle1[[#This Row],[noch genauer]])</f>
        <v>-</v>
      </c>
      <c r="I365" s="14">
        <f t="shared" si="20"/>
        <v>42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>
        <f>IFERROR(VLOOKUP(Tabelle3[[#This Row],[Artikelnr.]],Kennzahlen!S:U,3,FALSE)*Tabelle3[[#This Row],[Menge]],"0")</f>
        <v>6.9999999999999999E-4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20</v>
      </c>
      <c r="C366" s="13">
        <f>Tabelle1[[#This Row],[Datum]]</f>
        <v>44494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 t="shared" si="20"/>
        <v>43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2E-3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44496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 t="shared" si="20"/>
        <v>43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BU3</v>
      </c>
      <c r="B368" s="12">
        <f>Eintragen!C368</f>
        <v>17</v>
      </c>
      <c r="C368" s="13">
        <f>Tabelle1[[#This Row],[Datum]]</f>
        <v>44447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Pfeffer-Bruch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Verkauf, keinen Einsatz möglich</v>
      </c>
      <c r="H368" s="11" t="str">
        <f>IF(ISBLANK(Tabelle1[[#This Row],[noch genauer]]),"-",Tabelle1[[#This Row],[noch genauer]])</f>
        <v>keinen Abnehmer/Schälen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1.7000000000000001E-3</v>
      </c>
      <c r="N368" s="14" t="str">
        <f>Eintragen!A368</f>
        <v>L4</v>
      </c>
      <c r="O368" s="16">
        <f>Eintragen!B368</f>
        <v>29501017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BU3</v>
      </c>
      <c r="B369" s="12">
        <f>Eintragen!C369</f>
        <v>101</v>
      </c>
      <c r="C369" s="13">
        <f>Tabelle1[[#This Row],[Datum]]</f>
        <v>44488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-</v>
      </c>
      <c r="I369" s="14">
        <f t="shared" si="20"/>
        <v>42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1.0100000000000001E-2</v>
      </c>
      <c r="N369" s="14" t="str">
        <f>Eintragen!A369</f>
        <v>BU3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BU3</v>
      </c>
      <c r="B370" s="12">
        <f>Eintragen!C370</f>
        <v>31</v>
      </c>
      <c r="C370" s="13">
        <f>Tabelle1[[#This Row],[Datum]]</f>
        <v>44489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 t="shared" si="20"/>
        <v>42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>
        <f>IFERROR(VLOOKUP(Tabelle3[[#This Row],[Artikelnr.]],Kennzahlen!S:U,3,FALSE)*Tabelle3[[#This Row],[Menge]],"0")</f>
        <v>3.1000000000000003E-3</v>
      </c>
      <c r="N370" s="14" t="str">
        <f>Eintragen!A370</f>
        <v>Spezialitäten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BU4</v>
      </c>
      <c r="B371" s="12">
        <f>Eintragen!C371</f>
        <v>35.5</v>
      </c>
      <c r="C371" s="13">
        <f>Tabelle1[[#This Row],[Datum]]</f>
        <v>44438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1" s="14" t="str">
        <f>IFERROR(VLOOKUP(Tabelle3[[#This Row],[Artikelnr.]],Artikel!A:C,3,FALSE),Tabelle3[[#This Row],[Artikelnr.]])</f>
        <v>VOS WAL-THEKE</v>
      </c>
      <c r="F371" s="11" t="str">
        <f>VLOOKUP(Eintragen!D371,'Liste Gründe'!A:D,2,FALSE)</f>
        <v>Rest</v>
      </c>
      <c r="G371" s="13" t="str">
        <f>IF(ISBLANK(Eintragen!F371),VLOOKUP(Tabelle3[[#This Row],[Grund Ziffer]],'Liste Gründe'!A:D,3,FALSE),Eintragen!F371)</f>
        <v>blaues Klebeband im Produkt</v>
      </c>
      <c r="H371" s="11" t="str">
        <f>IF(ISBLANK(Tabelle1[[#This Row],[noch genauer]]),"-",Tabelle1[[#This Row],[noch genauer]])</f>
        <v>Trennung vom Klebeband aus Produkt zu aufwendig</v>
      </c>
      <c r="I371" s="14">
        <f t="shared" si="20"/>
        <v>35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>
        <f>IFERROR(VLOOKUP(Tabelle3[[#This Row],[Artikelnr.]],Kennzahlen!S:U,3,FALSE)*Tabelle3[[#This Row],[Menge]],"0")</f>
        <v>17.75</v>
      </c>
      <c r="N371" s="14" t="str">
        <f>Eintragen!A371</f>
        <v>L22</v>
      </c>
      <c r="O371" s="16">
        <f>Eintragen!B371</f>
        <v>29501020</v>
      </c>
      <c r="P371" s="15">
        <f>Eintragen!D371</f>
        <v>22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BU4</v>
      </c>
      <c r="B372" s="12">
        <f>Eintragen!C372</f>
        <v>20</v>
      </c>
      <c r="C372" s="13">
        <f>Tabelle1[[#This Row],[Datum]]</f>
        <v>44439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keinen Verwendungszweck</v>
      </c>
      <c r="G372" s="13" t="str">
        <f>IF(ISBLANK(Eintragen!F372),VLOOKUP(Tabelle3[[#This Row],[Grund Ziffer]],'Liste Gründe'!A:D,3,FALSE),Eintragen!F372)</f>
        <v>keinen Verwendungszweck</v>
      </c>
      <c r="H372" s="11" t="str">
        <f>IF(ISBLANK(Tabelle1[[#This Row],[noch genauer]]),"-",Tabelle1[[#This Row],[noch genauer]])</f>
        <v>keinen Verwendungszweck</v>
      </c>
      <c r="I372" s="14">
        <f t="shared" si="20"/>
        <v>35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>
        <f>IFERROR(VLOOKUP(Tabelle3[[#This Row],[Artikelnr.]],Kennzahlen!S:U,3,FALSE)*Tabelle3[[#This Row],[Menge]],"0")</f>
        <v>10</v>
      </c>
      <c r="N372" s="14" t="str">
        <f>Eintragen!A372</f>
        <v>L22</v>
      </c>
      <c r="O372" s="16">
        <f>Eintragen!B372</f>
        <v>29501020</v>
      </c>
      <c r="P372" s="15">
        <f>Eintragen!D372</f>
        <v>61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BU4</v>
      </c>
      <c r="B373" s="12">
        <f>Eintragen!C373</f>
        <v>4.2</v>
      </c>
      <c r="C373" s="13">
        <f>Tabelle1[[#This Row],[Datum]]</f>
        <v>44446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>
        <f>IFERROR(VLOOKUP(Tabelle3[[#This Row],[Artikelnr.]],Kennzahlen!S:U,3,FALSE)*Tabelle3[[#This Row],[Menge]],"0")</f>
        <v>2.1</v>
      </c>
      <c r="N373" s="14" t="str">
        <f>Eintragen!A373</f>
        <v>L22</v>
      </c>
      <c r="O373" s="16">
        <f>Eintragen!B373</f>
        <v>29501020</v>
      </c>
      <c r="P373" s="15">
        <f>Eintragen!D373</f>
        <v>30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BU4</v>
      </c>
      <c r="B374" s="12">
        <f>Eintragen!C374</f>
        <v>20</v>
      </c>
      <c r="C374" s="13">
        <f>Tabelle1[[#This Row],[Datum]]</f>
        <v>44453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keinen Verwendungszweck</v>
      </c>
      <c r="G374" s="13" t="str">
        <f>IF(ISBLANK(Eintragen!F374),VLOOKUP(Tabelle3[[#This Row],[Grund Ziffer]],'Liste Gründe'!A:D,3,FALSE),Eintragen!F374)</f>
        <v>keinen Verwendungszweck</v>
      </c>
      <c r="H374" s="11" t="str">
        <f>IF(ISBLANK(Tabelle1[[#This Row],[noch genauer]]),"-",Tabelle1[[#This Row],[noch genauer]])</f>
        <v>keinen Verwendungszweck</v>
      </c>
      <c r="I374" s="14">
        <f t="shared" si="20"/>
        <v>37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>
        <f>IFERROR(VLOOKUP(Tabelle3[[#This Row],[Artikelnr.]],Kennzahlen!S:U,3,FALSE)*Tabelle3[[#This Row],[Menge]],"0")</f>
        <v>10</v>
      </c>
      <c r="N374" s="14" t="str">
        <f>Eintragen!A374</f>
        <v>L22</v>
      </c>
      <c r="O374" s="16">
        <f>Eintragen!B374</f>
        <v>29501020</v>
      </c>
      <c r="P374" s="15">
        <f>Eintragen!D374</f>
        <v>61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BU4</v>
      </c>
      <c r="B375" s="12">
        <f>Eintragen!C375</f>
        <v>7</v>
      </c>
      <c r="C375" s="13">
        <f>Tabelle1[[#This Row],[Datum]]</f>
        <v>44454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 t="shared" si="20"/>
        <v>37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>
        <f>IFERROR(VLOOKUP(Tabelle3[[#This Row],[Artikelnr.]],Kennzahlen!S:U,3,FALSE)*Tabelle3[[#This Row],[Menge]],"0")</f>
        <v>3.5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BU4</v>
      </c>
      <c r="B376" s="12">
        <f>Eintragen!C376</f>
        <v>6</v>
      </c>
      <c r="C376" s="13">
        <f>Tabelle1[[#This Row],[Datum]]</f>
        <v>44473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-</v>
      </c>
      <c r="H376" s="11" t="str">
        <f>IF(ISBLANK(Tabelle1[[#This Row],[noch genauer]]),"-",Tabelle1[[#This Row],[noch genauer]])</f>
        <v>-</v>
      </c>
      <c r="I376" s="14">
        <f t="shared" si="20"/>
        <v>40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>
        <f>IFERROR(VLOOKUP(Tabelle3[[#This Row],[Artikelnr.]],Kennzahlen!S:U,3,FALSE)*Tabelle3[[#This Row],[Menge]],"0")</f>
        <v>3</v>
      </c>
      <c r="N376" s="14" t="str">
        <f>Eintragen!A376</f>
        <v>BU4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BU4</v>
      </c>
      <c r="B377" s="12">
        <f>Eintragen!C377</f>
        <v>12</v>
      </c>
      <c r="C377" s="13">
        <f>Tabelle1[[#This Row],[Datum]]</f>
        <v>44483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keinen Verwendungszweck</v>
      </c>
      <c r="H377" s="11" t="str">
        <f>IF(ISBLANK(Tabelle1[[#This Row],[noch genauer]]),"-",Tabelle1[[#This Row],[noch genauer]])</f>
        <v>-</v>
      </c>
      <c r="I377" s="14">
        <f t="shared" si="20"/>
        <v>41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>
        <f>IFERROR(VLOOKUP(Tabelle3[[#This Row],[Artikelnr.]],Kennzahlen!S:U,3,FALSE)*Tabelle3[[#This Row],[Menge]],"0")</f>
        <v>6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BU4</v>
      </c>
      <c r="B378" s="12">
        <f>Eintragen!C378</f>
        <v>4</v>
      </c>
      <c r="C378" s="13">
        <f>Tabelle1[[#This Row],[Datum]]</f>
        <v>44494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 t="shared" si="20"/>
        <v>43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BU4</v>
      </c>
      <c r="B379" s="12">
        <f>Eintragen!C379</f>
        <v>16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 t="shared" si="20"/>
        <v>43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8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BU4</v>
      </c>
      <c r="B380" s="12">
        <f>Eintragen!C380</f>
        <v>4</v>
      </c>
      <c r="C380" s="13">
        <f>Tabelle1[[#This Row],[Datum]]</f>
        <v>44496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 t="shared" si="20"/>
        <v>43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BU4</v>
      </c>
      <c r="B381" s="12">
        <f>Eintragen!C381</f>
        <v>16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 t="shared" si="20"/>
        <v>43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BU1</v>
      </c>
      <c r="B382" s="12">
        <f>Eintragen!C382</f>
        <v>19.399999999999999</v>
      </c>
      <c r="C382" s="13">
        <f>Tabelle1[[#This Row],[Datum]]</f>
        <v>44427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URW NATUR AMM CO RE</v>
      </c>
      <c r="F382" s="11" t="str">
        <f>VLOOKUP(Eintragen!D382,'Liste Gründe'!A:D,2,FALSE)</f>
        <v>Schimmel</v>
      </c>
      <c r="G382" s="13" t="str">
        <f>IF(ISBLANK(Eintragen!F382),VLOOKUP(Tabelle3[[#This Row],[Grund Ziffer]],'Liste Gründe'!A:D,3,FALSE),Eintragen!F382)</f>
        <v>keine Verarbeitung</v>
      </c>
      <c r="H382" s="11" t="str">
        <f>IF(ISBLANK(Tabelle1[[#This Row],[noch genauer]]),"-",Tabelle1[[#This Row],[noch genauer]])</f>
        <v>Aufgrund Konsistenz nicht genommen. Zu wenig VOS verarbeitet. Vom Warmen ins Kalte -&gt; Schimmel</v>
      </c>
      <c r="I382" s="14">
        <f t="shared" si="20"/>
        <v>33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9.6999999999999993</v>
      </c>
      <c r="N382" s="14" t="str">
        <f>Eintragen!A382</f>
        <v>Schmelze</v>
      </c>
      <c r="O382" s="16">
        <f>Eintragen!B382</f>
        <v>29501021</v>
      </c>
      <c r="P382" s="15">
        <f>Eintragen!D382</f>
        <v>12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BU1</v>
      </c>
      <c r="B383" s="12">
        <f>Eintragen!C383</f>
        <v>25</v>
      </c>
      <c r="C383" s="13">
        <f>Tabelle1[[#This Row],[Datum]]</f>
        <v>44453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12.5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44469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VOS &gt; Einsatz</v>
      </c>
      <c r="H384" s="11" t="str">
        <f>IF(ISBLANK(Tabelle1[[#This Row],[noch genauer]]),"-",Tabelle1[[#This Row],[noch genauer]])</f>
        <v>MHD abgelaufen</v>
      </c>
      <c r="I384" s="14">
        <f t="shared" si="20"/>
        <v>39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RWV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44483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VOS &gt; Einsatz</v>
      </c>
      <c r="H385" s="11" t="str">
        <f>IF(ISBLANK(Tabelle1[[#This Row],[noch genauer]]),"-",Tabelle1[[#This Row],[noch genauer]])</f>
        <v>-</v>
      </c>
      <c r="I385" s="14">
        <f t="shared" si="20"/>
        <v>41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Verkauf</v>
      </c>
      <c r="B386" s="12">
        <f>Eintragen!C386</f>
        <v>90</v>
      </c>
      <c r="C386" s="13">
        <f>Tabelle1[[#This Row],[Datum]]</f>
        <v>44431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6" s="14" t="str">
        <f>IFERROR(VLOOKUP(Tabelle3[[#This Row],[Artikelnr.]],Artikel!A:C,3,FALSE),Tabelle3[[#This Row],[Artikelnr.]])</f>
        <v>VOS RW NATUR AMM CO REZ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keinen Abnehmer/kein Schälpersonal</v>
      </c>
      <c r="H386" s="11" t="str">
        <f>IF(ISBLANK(Tabelle1[[#This Row],[noch genauer]]),"-",Tabelle1[[#This Row],[noch genauer]])</f>
        <v>keinen Abnehmer/Schälen</v>
      </c>
      <c r="I386" s="14">
        <f t="shared" ref="I386:I449" si="24">_xlfn.ISOWEEKNUM(C386)</f>
        <v>34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45</v>
      </c>
      <c r="N386" s="14" t="str">
        <f>Eintragen!A386</f>
        <v>Verkauf</v>
      </c>
      <c r="O386" s="16">
        <f>Eintragen!B386</f>
        <v>29501022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Verkauf</v>
      </c>
      <c r="B387" s="12">
        <f>Eintragen!C387</f>
        <v>870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 t="shared" si="24"/>
        <v>34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435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547</v>
      </c>
      <c r="C388" s="13">
        <f>Tabelle1[[#This Row],[Datum]]</f>
        <v>44432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Rest</v>
      </c>
      <c r="G388" s="13" t="str">
        <f>IF(ISBLANK(Eintragen!F388),VLOOKUP(Tabelle3[[#This Row],[Grund Ziffer]],'Liste Gründe'!A:D,3,FALSE),Eintragen!F388)</f>
        <v>Retoure</v>
      </c>
      <c r="H388" s="11" t="str">
        <f>IF(ISBLANK(Tabelle1[[#This Row],[noch genauer]]),"-",Tabelle1[[#This Row],[noch genauer]])</f>
        <v>Rückrufaktion</v>
      </c>
      <c r="I388" s="14">
        <f t="shared" si="24"/>
        <v>34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273.5</v>
      </c>
      <c r="N388" s="14" t="str">
        <f>Eintragen!A388</f>
        <v>WVP</v>
      </c>
      <c r="O388" s="16">
        <f>Eintragen!B388</f>
        <v>29501022</v>
      </c>
      <c r="P388" s="15">
        <f>Eintragen!D388</f>
        <v>22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1029</v>
      </c>
      <c r="C389" s="13">
        <f>Tabelle1[[#This Row],[Datum]]</f>
        <v>44439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35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514.5</v>
      </c>
      <c r="N389" s="14" t="str">
        <f>Eintragen!A389</f>
        <v>Verkauf</v>
      </c>
      <c r="O389" s="16">
        <f>Eintragen!B389</f>
        <v>29501022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565</v>
      </c>
      <c r="C390" s="13">
        <f>Tabelle1[[#This Row],[Datum]]</f>
        <v>44447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36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282.5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1148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36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574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276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138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525</v>
      </c>
      <c r="C393" s="13">
        <f>Tabelle1[[#This Row],[Datum]]</f>
        <v>44453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262.5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BU4</v>
      </c>
      <c r="B394" s="12">
        <f>Eintragen!C394</f>
        <v>123</v>
      </c>
      <c r="C394" s="13">
        <f>Tabelle1[[#This Row],[Datum]]</f>
        <v>44447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4" s="14" t="str">
        <f>IFERROR(VLOOKUP(Tabelle3[[#This Row],[Artikelnr.]],Artikel!A:C,3,FALSE),Tabelle3[[#This Row],[Artikelnr.]])</f>
        <v>ABS CAMBOZOLA</v>
      </c>
      <c r="F394" s="11" t="str">
        <f>VLOOKUP(Eintragen!D394,'Liste Gründe'!A:D,2,FALSE)</f>
        <v>keinen Verwendungszweck</v>
      </c>
      <c r="G394" s="13" t="str">
        <f>IF(ISBLANK(Eintragen!F394),VLOOKUP(Tabelle3[[#This Row],[Grund Ziffer]],'Liste Gründe'!A:D,3,FALSE),Eintragen!F394)</f>
        <v>keinen Verwendungszweck</v>
      </c>
      <c r="H394" s="11" t="str">
        <f>IF(ISBLANK(Tabelle1[[#This Row],[noch genauer]]),"-",Tabelle1[[#This Row],[noch genauer]])</f>
        <v>&lt;300kg/Monat</v>
      </c>
      <c r="I394" s="14">
        <f t="shared" si="24"/>
        <v>36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1.23E-2</v>
      </c>
      <c r="N394" s="14" t="str">
        <f>Eintragen!A394</f>
        <v>L20</v>
      </c>
      <c r="O394" s="16">
        <f>Eintragen!B394</f>
        <v>29501023</v>
      </c>
      <c r="P394" s="15">
        <f>Eintragen!D394</f>
        <v>61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BU4</v>
      </c>
      <c r="B395" s="12">
        <f>Eintragen!C395</f>
        <v>57</v>
      </c>
      <c r="C395" s="13">
        <f>Tabelle1[[#This Row],[Datum]]</f>
        <v>44467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 t="shared" si="24"/>
        <v>39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5.7000000000000002E-3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BU4</v>
      </c>
      <c r="B396" s="12">
        <f>Eintragen!C396</f>
        <v>432</v>
      </c>
      <c r="C396" s="13">
        <f>Tabelle1[[#This Row],[Datum]]</f>
        <v>44473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-</v>
      </c>
      <c r="H396" s="11" t="str">
        <f>IF(ISBLANK(Tabelle1[[#This Row],[noch genauer]]),"-",Tabelle1[[#This Row],[noch genauer]])</f>
        <v>-</v>
      </c>
      <c r="I396" s="14">
        <f t="shared" si="24"/>
        <v>40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4.3200000000000002E-2</v>
      </c>
      <c r="N396" s="14" t="str">
        <f>Eintragen!A396</f>
        <v>BU4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BU4</v>
      </c>
      <c r="B397" s="12">
        <f>Eintragen!C397</f>
        <v>170</v>
      </c>
      <c r="C397" s="13">
        <f>Tabelle1[[#This Row],[Datum]]</f>
        <v>44488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keinen Verwendungszweck</v>
      </c>
      <c r="H397" s="11" t="str">
        <f>IF(ISBLANK(Tabelle1[[#This Row],[noch genauer]]),"-",Tabelle1[[#This Row],[noch genauer]])</f>
        <v>-</v>
      </c>
      <c r="I397" s="14">
        <f t="shared" si="24"/>
        <v>42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1.7000000000000001E-2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BU4</v>
      </c>
      <c r="B398" s="12">
        <f>Eintragen!C398</f>
        <v>18</v>
      </c>
      <c r="C398" s="13">
        <f>Tabelle1[[#This Row],[Datum]]</f>
        <v>44427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KELLERGEIST</v>
      </c>
      <c r="F398" s="11" t="str">
        <f>VLOOKUP(Eintragen!D398,'Liste Gründe'!A:D,2,FALSE)</f>
        <v>Rest</v>
      </c>
      <c r="G398" s="13" t="str">
        <f>IF(ISBLANK(Eintragen!F398),VLOOKUP(Tabelle3[[#This Row],[Grund Ziffer]],'Liste Gründe'!A:D,3,FALSE),Eintragen!F398)</f>
        <v>blaues Klebeband im Produkt</v>
      </c>
      <c r="H398" s="11" t="str">
        <f>IF(ISBLANK(Tabelle1[[#This Row],[noch genauer]]),"-",Tabelle1[[#This Row],[noch genauer]])</f>
        <v>Trennung vom Klebeband aus Produkt zu aufwendig</v>
      </c>
      <c r="I398" s="14">
        <f t="shared" si="24"/>
        <v>33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>
        <f>IFERROR(VLOOKUP(Tabelle3[[#This Row],[Artikelnr.]],Kennzahlen!S:U,3,FALSE)*Tabelle3[[#This Row],[Menge]],"0")</f>
        <v>1.8000000000000002E-3</v>
      </c>
      <c r="N398" s="14" t="str">
        <f>Eintragen!A398</f>
        <v>L22</v>
      </c>
      <c r="O398" s="16">
        <f>Eintragen!B398</f>
        <v>29501028</v>
      </c>
      <c r="P398" s="15">
        <f>Eintragen!D398</f>
        <v>22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BU4</v>
      </c>
      <c r="B399" s="12">
        <f>Eintragen!C399</f>
        <v>31</v>
      </c>
      <c r="C399" s="13">
        <f>Tabelle1[[#This Row],[Datum]]</f>
        <v>44439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keinen Verwendungszweck</v>
      </c>
      <c r="G399" s="13" t="str">
        <f>IF(ISBLANK(Eintragen!F399),VLOOKUP(Tabelle3[[#This Row],[Grund Ziffer]],'Liste Gründe'!A:D,3,FALSE),Eintragen!F399)</f>
        <v>keinen Verwendungszweck</v>
      </c>
      <c r="H399" s="11" t="str">
        <f>IF(ISBLANK(Tabelle1[[#This Row],[noch genauer]]),"-",Tabelle1[[#This Row],[noch genauer]])</f>
        <v>&lt;300kg/Monat</v>
      </c>
      <c r="I399" s="14">
        <f t="shared" si="24"/>
        <v>35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>
        <f>IFERROR(VLOOKUP(Tabelle3[[#This Row],[Artikelnr.]],Kennzahlen!S:U,3,FALSE)*Tabelle3[[#This Row],[Menge]],"0")</f>
        <v>3.1000000000000003E-3</v>
      </c>
      <c r="N399" s="14" t="str">
        <f>Eintragen!A399</f>
        <v>L22</v>
      </c>
      <c r="O399" s="16">
        <f>Eintragen!B399</f>
        <v>29501028</v>
      </c>
      <c r="P399" s="15">
        <f>Eintragen!D399</f>
        <v>61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BU4</v>
      </c>
      <c r="B400" s="12">
        <f>Eintragen!C400</f>
        <v>8</v>
      </c>
      <c r="C400" s="13">
        <f>Tabelle1[[#This Row],[Datum]]</f>
        <v>44454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8.0000000000000004E-4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BU4</v>
      </c>
      <c r="B402" s="12">
        <f>Eintragen!C402</f>
        <v>25</v>
      </c>
      <c r="C402" s="13">
        <f>Tabelle1[[#This Row],[Datum]]</f>
        <v>44467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 t="shared" si="24"/>
        <v>39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>
        <f>IFERROR(VLOOKUP(Tabelle3[[#This Row],[Artikelnr.]],Kennzahlen!S:U,3,FALSE)*Tabelle3[[#This Row],[Menge]],"0")</f>
        <v>2.5000000000000001E-3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BU4</v>
      </c>
      <c r="B403" s="12">
        <f>Eintragen!C403</f>
        <v>17</v>
      </c>
      <c r="C403" s="13">
        <f>Tabelle1[[#This Row],[Datum]]</f>
        <v>44468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 t="shared" si="24"/>
        <v>39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1.7000000000000001E-3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BU4</v>
      </c>
      <c r="B404" s="12">
        <f>Eintragen!C404</f>
        <v>6</v>
      </c>
      <c r="C404" s="13">
        <f>Tabelle1[[#This Row],[Datum]]</f>
        <v>44473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-</v>
      </c>
      <c r="H404" s="11" t="str">
        <f>IF(ISBLANK(Tabelle1[[#This Row],[noch genauer]]),"-",Tabelle1[[#This Row],[noch genauer]])</f>
        <v>-</v>
      </c>
      <c r="I404" s="14">
        <f t="shared" si="24"/>
        <v>40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6.0000000000000006E-4</v>
      </c>
      <c r="N404" s="14" t="str">
        <f>Eintragen!A404</f>
        <v>BU4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BU4</v>
      </c>
      <c r="B405" s="12">
        <f>Eintragen!C405</f>
        <v>91</v>
      </c>
      <c r="C405" s="13">
        <f>Tabelle1[[#This Row],[Datum]]</f>
        <v>44488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keinen Verwendungszweck</v>
      </c>
      <c r="H405" s="11" t="str">
        <f>IF(ISBLANK(Tabelle1[[#This Row],[noch genauer]]),"-",Tabelle1[[#This Row],[noch genauer]])</f>
        <v>-</v>
      </c>
      <c r="I405" s="14">
        <f t="shared" si="24"/>
        <v>42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>
        <f>IFERROR(VLOOKUP(Tabelle3[[#This Row],[Artikelnr.]],Kennzahlen!S:U,3,FALSE)*Tabelle3[[#This Row],[Menge]],"0")</f>
        <v>9.1000000000000004E-3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BU4</v>
      </c>
      <c r="B406" s="12">
        <f>Eintragen!C406</f>
        <v>17</v>
      </c>
      <c r="C406" s="13">
        <f>Tabelle1[[#This Row],[Datum]]</f>
        <v>44494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 t="shared" si="24"/>
        <v>43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>
        <f>IFERROR(VLOOKUP(Tabelle3[[#This Row],[Artikelnr.]],Kennzahlen!S:U,3,FALSE)*Tabelle3[[#This Row],[Menge]],"0")</f>
        <v>1.7000000000000001E-3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BU4</v>
      </c>
      <c r="B407" s="12">
        <f>Eintragen!C407</f>
        <v>20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 t="shared" si="24"/>
        <v>43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>
        <f>IFERROR(VLOOKUP(Tabelle3[[#This Row],[Artikelnr.]],Kennzahlen!S:U,3,FALSE)*Tabelle3[[#This Row],[Menge]],"0")</f>
        <v>2E-3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BU4</v>
      </c>
      <c r="B408" s="12">
        <f>Eintragen!C408</f>
        <v>17</v>
      </c>
      <c r="C408" s="13">
        <f>Tabelle1[[#This Row],[Datum]]</f>
        <v>44496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 t="shared" si="24"/>
        <v>43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1.7000000000000001E-3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BU4</v>
      </c>
      <c r="B409" s="12">
        <f>Eintragen!C409</f>
        <v>20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 t="shared" si="24"/>
        <v>43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>
        <f>IFERROR(VLOOKUP(Tabelle3[[#This Row],[Artikelnr.]],Kennzahlen!S:U,3,FALSE)*Tabelle3[[#This Row],[Menge]],"0")</f>
        <v>2E-3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BU4</v>
      </c>
      <c r="B410" s="12">
        <f>Eintragen!C410</f>
        <v>64</v>
      </c>
      <c r="C410" s="13">
        <f>Tabelle1[[#This Row],[Datum]]</f>
        <v>44439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BRUSCHETTA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&lt;300kg/Monat</v>
      </c>
      <c r="I410" s="14">
        <f t="shared" si="24"/>
        <v>35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>
        <f>IFERROR(VLOOKUP(Tabelle3[[#This Row],[Artikelnr.]],Kennzahlen!S:U,3,FALSE)*Tabelle3[[#This Row],[Menge]],"0")</f>
        <v>96</v>
      </c>
      <c r="N410" s="14" t="str">
        <f>Eintragen!A410</f>
        <v>L21</v>
      </c>
      <c r="O410" s="16">
        <f>Eintragen!B410</f>
        <v>29501029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BU4</v>
      </c>
      <c r="B411" s="12">
        <f>Eintragen!C411</f>
        <v>21</v>
      </c>
      <c r="C411" s="13">
        <f>Tabelle1[[#This Row],[Datum]]</f>
        <v>44441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Rest</v>
      </c>
      <c r="G411" s="13" t="str">
        <f>IF(ISBLANK(Eintragen!F411),VLOOKUP(Tabelle3[[#This Row],[Grund Ziffer]],'Liste Gründe'!A:D,3,FALSE),Eintragen!F411)</f>
        <v>blaues Klebeband im Produkt</v>
      </c>
      <c r="H411" s="11" t="str">
        <f>IF(ISBLANK(Tabelle1[[#This Row],[noch genauer]]),"-",Tabelle1[[#This Row],[noch genauer]])</f>
        <v>Trennung vom Klebeband aus Produkt zu aufwendig</v>
      </c>
      <c r="I411" s="14">
        <f t="shared" si="24"/>
        <v>35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>
        <f>IFERROR(VLOOKUP(Tabelle3[[#This Row],[Artikelnr.]],Kennzahlen!S:U,3,FALSE)*Tabelle3[[#This Row],[Menge]],"0")</f>
        <v>31.5</v>
      </c>
      <c r="N411" s="14" t="str">
        <f>Eintragen!A411</f>
        <v>L21</v>
      </c>
      <c r="O411" s="16">
        <f>Eintragen!B411</f>
        <v>29501029</v>
      </c>
      <c r="P411" s="15">
        <f>Eintragen!D411</f>
        <v>22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BU4</v>
      </c>
      <c r="B412" s="12">
        <f>Eintragen!C412</f>
        <v>32</v>
      </c>
      <c r="C412" s="13">
        <f>Tabelle1[[#This Row],[Datum]]</f>
        <v>44446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keinen Verwendungszweck</v>
      </c>
      <c r="G412" s="13" t="str">
        <f>IF(ISBLANK(Eintragen!F412),VLOOKUP(Tabelle3[[#This Row],[Grund Ziffer]],'Liste Gründe'!A:D,3,FALSE),Eintragen!F412)</f>
        <v>keinen Verwendungszweck</v>
      </c>
      <c r="H412" s="11" t="str">
        <f>IF(ISBLANK(Tabelle1[[#This Row],[noch genauer]]),"-",Tabelle1[[#This Row],[noch genauer]])</f>
        <v>&lt;300kg/Monat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>
        <f>IFERROR(VLOOKUP(Tabelle3[[#This Row],[Artikelnr.]],Kennzahlen!S:U,3,FALSE)*Tabelle3[[#This Row],[Menge]],"0")</f>
        <v>48</v>
      </c>
      <c r="N412" s="14" t="str">
        <f>Eintragen!A412</f>
        <v>L21</v>
      </c>
      <c r="O412" s="16">
        <f>Eintragen!B412</f>
        <v>29501029</v>
      </c>
      <c r="P412" s="15">
        <f>Eintragen!D412</f>
        <v>61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BU4</v>
      </c>
      <c r="B413" s="12">
        <f>Eintragen!C413</f>
        <v>14</v>
      </c>
      <c r="C413" s="13">
        <f>Tabelle1[[#This Row],[Datum]]</f>
        <v>44453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>
        <f>IFERROR(VLOOKUP(Tabelle3[[#This Row],[Artikelnr.]],Kennzahlen!S:U,3,FALSE)*Tabelle3[[#This Row],[Menge]],"0")</f>
        <v>21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BU4</v>
      </c>
      <c r="B414" s="12">
        <f>Eintragen!C414</f>
        <v>18</v>
      </c>
      <c r="C414" s="13">
        <f>Tabelle1[[#This Row],[Datum]]</f>
        <v>44454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>
        <f>IFERROR(VLOOKUP(Tabelle3[[#This Row],[Artikelnr.]],Kennzahlen!S:U,3,FALSE)*Tabelle3[[#This Row],[Menge]],"0")</f>
        <v>27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BU4</v>
      </c>
      <c r="B415" s="12">
        <f>Eintragen!C415</f>
        <v>25</v>
      </c>
      <c r="C415" s="13">
        <f>Tabelle1[[#This Row],[Datum]]</f>
        <v>44459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 t="shared" si="24"/>
        <v>38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>
        <f>IFERROR(VLOOKUP(Tabelle3[[#This Row],[Artikelnr.]],Kennzahlen!S:U,3,FALSE)*Tabelle3[[#This Row],[Menge]],"0")</f>
        <v>37.5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BU4</v>
      </c>
      <c r="B416" s="12">
        <f>Eintragen!C416</f>
        <v>18</v>
      </c>
      <c r="C416" s="13">
        <f>Tabelle1[[#This Row],[Datum]]</f>
        <v>44460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 t="shared" si="24"/>
        <v>38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>
        <f>IFERROR(VLOOKUP(Tabelle3[[#This Row],[Artikelnr.]],Kennzahlen!S:U,3,FALSE)*Tabelle3[[#This Row],[Menge]],"0")</f>
        <v>27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BU4</v>
      </c>
      <c r="B417" s="12">
        <f>Eintragen!C417</f>
        <v>36</v>
      </c>
      <c r="C417" s="13">
        <f>Tabelle1[[#This Row],[Datum]]</f>
        <v>44462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 t="shared" si="24"/>
        <v>38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>
        <f>IFERROR(VLOOKUP(Tabelle3[[#This Row],[Artikelnr.]],Kennzahlen!S:U,3,FALSE)*Tabelle3[[#This Row],[Menge]],"0")</f>
        <v>54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BU4</v>
      </c>
      <c r="B418" s="12">
        <f>Eintragen!C418</f>
        <v>20</v>
      </c>
      <c r="C418" s="13">
        <f>Tabelle1[[#This Row],[Datum]]</f>
        <v>44467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 t="shared" si="24"/>
        <v>39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>
        <f>IFERROR(VLOOKUP(Tabelle3[[#This Row],[Artikelnr.]],Kennzahlen!S:U,3,FALSE)*Tabelle3[[#This Row],[Menge]],"0")</f>
        <v>30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BU4</v>
      </c>
      <c r="B419" s="12">
        <f>Eintragen!C419</f>
        <v>7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 t="shared" si="24"/>
        <v>39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>
        <f>IFERROR(VLOOKUP(Tabelle3[[#This Row],[Artikelnr.]],Kennzahlen!S:U,3,FALSE)*Tabelle3[[#This Row],[Menge]],"0")</f>
        <v>10.5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BU4</v>
      </c>
      <c r="B420" s="12">
        <f>Eintragen!C420</f>
        <v>9</v>
      </c>
      <c r="C420" s="13">
        <f>Tabelle1[[#This Row],[Datum]]</f>
        <v>44469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 t="shared" si="24"/>
        <v>39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>
        <f>IFERROR(VLOOKUP(Tabelle3[[#This Row],[Artikelnr.]],Kennzahlen!S:U,3,FALSE)*Tabelle3[[#This Row],[Menge]],"0")</f>
        <v>13.5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BU4</v>
      </c>
      <c r="B421" s="12">
        <f>Eintragen!C421</f>
        <v>1</v>
      </c>
      <c r="C421" s="13">
        <f>Tabelle1[[#This Row],[Datum]]</f>
        <v>44475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-</v>
      </c>
      <c r="H421" s="11" t="str">
        <f>IF(ISBLANK(Tabelle1[[#This Row],[noch genauer]]),"-",Tabelle1[[#This Row],[noch genauer]])</f>
        <v>-</v>
      </c>
      <c r="I421" s="14">
        <f t="shared" si="24"/>
        <v>40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>
        <f>IFERROR(VLOOKUP(Tabelle3[[#This Row],[Artikelnr.]],Kennzahlen!S:U,3,FALSE)*Tabelle3[[#This Row],[Menge]],"0")</f>
        <v>1.5</v>
      </c>
      <c r="N421" s="14" t="str">
        <f>Eintragen!A421</f>
        <v>BU4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BU4</v>
      </c>
      <c r="B422" s="12">
        <f>Eintragen!C422</f>
        <v>39</v>
      </c>
      <c r="C422" s="13">
        <f>Tabelle1[[#This Row],[Datum]]</f>
        <v>44483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keinen Verwendungszweck</v>
      </c>
      <c r="H422" s="11" t="str">
        <f>IF(ISBLANK(Tabelle1[[#This Row],[noch genauer]]),"-",Tabelle1[[#This Row],[noch genauer]])</f>
        <v>-</v>
      </c>
      <c r="I422" s="14">
        <f t="shared" si="24"/>
        <v>41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>
        <f>IFERROR(VLOOKUP(Tabelle3[[#This Row],[Artikelnr.]],Kennzahlen!S:U,3,FALSE)*Tabelle3[[#This Row],[Menge]],"0")</f>
        <v>58.5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BU4</v>
      </c>
      <c r="B423" s="12">
        <f>Eintragen!C423</f>
        <v>11</v>
      </c>
      <c r="C423" s="13">
        <f>Tabelle1[[#This Row],[Datum]]</f>
        <v>44488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 t="shared" si="24"/>
        <v>42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>
        <f>IFERROR(VLOOKUP(Tabelle3[[#This Row],[Artikelnr.]],Kennzahlen!S:U,3,FALSE)*Tabelle3[[#This Row],[Menge]],"0")</f>
        <v>16.5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BU4</v>
      </c>
      <c r="B424" s="12">
        <f>Eintragen!C424</f>
        <v>132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 t="shared" si="24"/>
        <v>42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198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BU4</v>
      </c>
      <c r="B425" s="12">
        <f>Eintragen!C425</f>
        <v>12</v>
      </c>
      <c r="C425" s="13">
        <f>Tabelle1[[#This Row],[Datum]]</f>
        <v>44494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 t="shared" si="24"/>
        <v>43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44496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 t="shared" si="24"/>
        <v>43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BU4</v>
      </c>
      <c r="B427" s="12">
        <f>Eintragen!C427</f>
        <v>53</v>
      </c>
      <c r="C427" s="13">
        <f>Tabelle1[[#This Row],[Datum]]</f>
        <v>44439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ORANG-PESTO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&lt;100kg/Monat</v>
      </c>
      <c r="I427" s="14">
        <f t="shared" si="24"/>
        <v>35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79.5</v>
      </c>
      <c r="N427" s="14" t="str">
        <f>Eintragen!A427</f>
        <v>L21</v>
      </c>
      <c r="O427" s="16">
        <f>Eintragen!B427</f>
        <v>29501030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BU4</v>
      </c>
      <c r="B428" s="12">
        <f>Eintragen!C428</f>
        <v>3</v>
      </c>
      <c r="C428" s="13">
        <f>Tabelle1[[#This Row],[Datum]]</f>
        <v>44445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36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4.5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BU4</v>
      </c>
      <c r="B429" s="12">
        <f>Eintragen!C429</f>
        <v>5</v>
      </c>
      <c r="C429" s="13">
        <f>Tabelle1[[#This Row],[Datum]]</f>
        <v>44446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 t="shared" si="24"/>
        <v>36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7.5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BU4</v>
      </c>
      <c r="B430" s="12">
        <f>Eintragen!C430</f>
        <v>8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12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BU4</v>
      </c>
      <c r="B431" s="12">
        <f>Eintragen!C431</f>
        <v>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10.5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BU4</v>
      </c>
      <c r="B432" s="12">
        <f>Eintragen!C432</f>
        <v>6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9</v>
      </c>
      <c r="N432" s="14" t="str">
        <f>Eintragen!A432</f>
        <v>Bu4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15</v>
      </c>
      <c r="C433" s="13">
        <f>Tabelle1[[#This Row],[Datum]]</f>
        <v>44454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22.5</v>
      </c>
      <c r="N433" s="14" t="str">
        <f>Eintragen!A433</f>
        <v>L21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2</v>
      </c>
      <c r="C434" s="13">
        <f>Tabelle1[[#This Row],[Datum]]</f>
        <v>44467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 t="shared" si="24"/>
        <v>39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3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3</v>
      </c>
      <c r="C435" s="13">
        <f>Tabelle1[[#This Row],[Datum]]</f>
        <v>44475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-</v>
      </c>
      <c r="H435" s="11" t="str">
        <f>IF(ISBLANK(Tabelle1[[#This Row],[noch genauer]]),"-",Tabelle1[[#This Row],[noch genauer]])</f>
        <v>-</v>
      </c>
      <c r="I435" s="14">
        <f t="shared" si="24"/>
        <v>40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4.5</v>
      </c>
      <c r="N435" s="14" t="str">
        <f>Eintragen!A435</f>
        <v>BU4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BU3</v>
      </c>
      <c r="B436" s="12">
        <f>Eintragen!C436</f>
        <v>28</v>
      </c>
      <c r="C436" s="13">
        <f>Tabelle1[[#This Row],[Datum]]</f>
        <v>44428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CHED-ROT MIT ß-CARO</v>
      </c>
      <c r="F436" s="11" t="str">
        <f>VLOOKUP(Eintragen!D436,'Liste Gründe'!A:D,2,FALSE)</f>
        <v>Rest</v>
      </c>
      <c r="G436" s="13" t="str">
        <f>IF(ISBLANK(Eintragen!F436),VLOOKUP(Tabelle3[[#This Row],[Grund Ziffer]],'Liste Gründe'!A:D,3,FALSE),Eintragen!F436)</f>
        <v>Fremdkörper</v>
      </c>
      <c r="H436" s="11" t="str">
        <f>IF(ISBLANK(Tabelle1[[#This Row],[noch genauer]]),"-",Tabelle1[[#This Row],[noch genauer]])</f>
        <v>Schmutz</v>
      </c>
      <c r="I436" s="14">
        <f t="shared" si="24"/>
        <v>33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28</v>
      </c>
      <c r="N436" s="14" t="str">
        <f>Eintragen!A436</f>
        <v>L33</v>
      </c>
      <c r="O436" s="16">
        <f>Eintragen!B436</f>
        <v>29501032</v>
      </c>
      <c r="P436" s="15">
        <f>Eintragen!D436</f>
        <v>22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Rest</v>
      </c>
      <c r="G437" s="13" t="str">
        <f>IF(ISBLANK(Eintragen!F437),VLOOKUP(Tabelle3[[#This Row],[Grund Ziffer]],'Liste Gründe'!A:D,3,FALSE),Eintragen!F437)</f>
        <v>Fremdkörper</v>
      </c>
      <c r="H437" s="11" t="str">
        <f>IF(ISBLANK(Tabelle1[[#This Row],[noch genauer]]),"-",Tabelle1[[#This Row],[noch genauer]])</f>
        <v>Schmutz</v>
      </c>
      <c r="I437" s="14">
        <f t="shared" si="24"/>
        <v>34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22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44442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Rest</v>
      </c>
      <c r="G438" s="13" t="str">
        <f>IF(ISBLANK(Eintragen!F438),VLOOKUP(Tabelle3[[#This Row],[Grund Ziffer]],'Liste Gründe'!A:D,3,FALSE),Eintragen!F438)</f>
        <v>Fremdkörper</v>
      </c>
      <c r="H438" s="11" t="str">
        <f>IF(ISBLANK(Tabelle1[[#This Row],[noch genauer]]),"-",Tabelle1[[#This Row],[noch genauer]])</f>
        <v>Schmutz</v>
      </c>
      <c r="I438" s="14">
        <f t="shared" si="24"/>
        <v>35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22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 t="shared" si="24"/>
        <v>36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44452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44459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 t="shared" si="24"/>
        <v>38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BU3</v>
      </c>
      <c r="B443" s="12">
        <f>Eintragen!C443</f>
        <v>29</v>
      </c>
      <c r="C443" s="13">
        <f>Tabelle1[[#This Row],[Datum]]</f>
        <v>44473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 t="shared" si="24"/>
        <v>40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29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BU3</v>
      </c>
      <c r="B444" s="12">
        <f>Eintragen!C444</f>
        <v>55</v>
      </c>
      <c r="C444" s="13">
        <f>Tabelle1[[#This Row],[Datum]]</f>
        <v>44477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Rest</v>
      </c>
      <c r="G444" s="13" t="str">
        <f>IF(ISBLANK(Eintragen!F444),VLOOKUP(Tabelle3[[#This Row],[Grund Ziffer]],'Liste Gründe'!A:D,3,FALSE),Eintragen!F444)</f>
        <v>Fremdkörper</v>
      </c>
      <c r="H444" s="11" t="str">
        <f>IF(ISBLANK(Tabelle1[[#This Row],[noch genauer]]),"-",Tabelle1[[#This Row],[noch genauer]])</f>
        <v>Schmutz</v>
      </c>
      <c r="I444" s="14">
        <f t="shared" si="24"/>
        <v>40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55</v>
      </c>
      <c r="N444" s="14" t="str">
        <f>Eintragen!A444</f>
        <v>L33</v>
      </c>
      <c r="O444" s="16">
        <f>Eintragen!B444</f>
        <v>29501032</v>
      </c>
      <c r="P444" s="15">
        <f>Eintragen!D444</f>
        <v>22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BU3</v>
      </c>
      <c r="B445" s="12">
        <f>Eintragen!C445</f>
        <v>28</v>
      </c>
      <c r="C445" s="13">
        <f>Tabelle1[[#This Row],[Datum]]</f>
        <v>44487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 t="shared" si="24"/>
        <v>42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28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BU3</v>
      </c>
      <c r="B446" s="12">
        <f>Eintragen!C446</f>
        <v>32</v>
      </c>
      <c r="C446" s="13">
        <f>Tabelle1[[#This Row],[Datum]]</f>
        <v>44491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Rest</v>
      </c>
      <c r="G446" s="13" t="str">
        <f>IF(ISBLANK(Eintragen!F446),VLOOKUP(Tabelle3[[#This Row],[Grund Ziffer]],'Liste Gründe'!A:D,3,FALSE),Eintragen!F446)</f>
        <v>Fremdkörper</v>
      </c>
      <c r="H446" s="11" t="str">
        <f>IF(ISBLANK(Tabelle1[[#This Row],[noch genauer]]),"-",Tabelle1[[#This Row],[noch genauer]])</f>
        <v>Schmutz</v>
      </c>
      <c r="I446" s="14">
        <f t="shared" si="24"/>
        <v>42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32</v>
      </c>
      <c r="N446" s="14" t="str">
        <f>Eintragen!A446</f>
        <v>L33</v>
      </c>
      <c r="O446" s="16">
        <f>Eintragen!B446</f>
        <v>29501032</v>
      </c>
      <c r="P446" s="15">
        <f>Eintragen!D446</f>
        <v>22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BU3</v>
      </c>
      <c r="B447" s="12">
        <f>Eintragen!C447</f>
        <v>27</v>
      </c>
      <c r="C447" s="13">
        <f>Tabelle1[[#This Row],[Datum]]</f>
        <v>44494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Fremdkörper</v>
      </c>
      <c r="H447" s="11" t="str">
        <f>IF(ISBLANK(Tabelle1[[#This Row],[noch genauer]]),"-",Tabelle1[[#This Row],[noch genauer]])</f>
        <v>Schmutz</v>
      </c>
      <c r="I447" s="14">
        <f t="shared" si="24"/>
        <v>43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27</v>
      </c>
      <c r="N447" s="14" t="str">
        <f>Eintragen!A447</f>
        <v>L33</v>
      </c>
      <c r="O447" s="16">
        <f>Eintragen!B447</f>
        <v>29501032</v>
      </c>
      <c r="P447" s="15">
        <f>Eintragen!D447</f>
        <v>22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BU3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Fremdkörper</v>
      </c>
      <c r="H448" s="11" t="str">
        <f>IF(ISBLANK(Tabelle1[[#This Row],[noch genauer]]),"-",Tabelle1[[#This Row],[noch genauer]])</f>
        <v>Schmutz</v>
      </c>
      <c r="I448" s="14">
        <f t="shared" si="24"/>
        <v>43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L33</v>
      </c>
      <c r="O448" s="16">
        <f>Eintragen!B448</f>
        <v>29501032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BU4</v>
      </c>
      <c r="B449" s="12">
        <f>Eintragen!C449</f>
        <v>3</v>
      </c>
      <c r="C449" s="13">
        <f>Tabelle1[[#This Row],[Datum]]</f>
        <v>44445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SAINT ANDRÉ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&lt;20kg/Monat</v>
      </c>
      <c r="I449" s="14">
        <f t="shared" si="24"/>
        <v>36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3.0000000000000003E-4</v>
      </c>
      <c r="N449" s="14" t="str">
        <f>Eintragen!A449</f>
        <v>L20</v>
      </c>
      <c r="O449" s="16">
        <f>Eintragen!B449</f>
        <v>29501036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44453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BU4</v>
      </c>
      <c r="B451" s="12">
        <f>Eintragen!C451</f>
        <v>7</v>
      </c>
      <c r="C451" s="13">
        <f>Tabelle1[[#This Row],[Datum]]</f>
        <v>44475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-</v>
      </c>
      <c r="H451" s="11" t="str">
        <f>IF(ISBLANK(Tabelle1[[#This Row],[noch genauer]]),"-",Tabelle1[[#This Row],[noch genauer]])</f>
        <v>-</v>
      </c>
      <c r="I451" s="14">
        <f t="shared" si="28"/>
        <v>40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6.9999999999999999E-4</v>
      </c>
      <c r="N451" s="14" t="str">
        <f>Eintragen!A451</f>
        <v>BU4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BU4</v>
      </c>
      <c r="B452" s="12">
        <f>Eintragen!C452</f>
        <v>1</v>
      </c>
      <c r="C452" s="13">
        <f>Tabelle1[[#This Row],[Datum]]</f>
        <v>44484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keinen Verwendungszweck</v>
      </c>
      <c r="H452" s="11" t="str">
        <f>IF(ISBLANK(Tabelle1[[#This Row],[noch genauer]]),"-",Tabelle1[[#This Row],[noch genauer]])</f>
        <v>-</v>
      </c>
      <c r="I452" s="14">
        <f t="shared" si="28"/>
        <v>41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BU4</v>
      </c>
      <c r="B453" s="12">
        <f>Eintragen!C453</f>
        <v>210</v>
      </c>
      <c r="C453" s="13">
        <f>Tabelle1[[#This Row],[Datum]]</f>
        <v>44439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OLD-AMSTERDAM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&lt;1000kg/Monat</v>
      </c>
      <c r="I453" s="14">
        <f t="shared" si="28"/>
        <v>35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2.1000000000000001E-2</v>
      </c>
      <c r="N453" s="14" t="str">
        <f>Eintragen!A453</f>
        <v>L22</v>
      </c>
      <c r="O453" s="16">
        <f>Eintragen!B453</f>
        <v>29501039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BU4</v>
      </c>
      <c r="B454" s="12">
        <f>Eintragen!C454</f>
        <v>45</v>
      </c>
      <c r="C454" s="13">
        <f>Tabelle1[[#This Row],[Datum]]</f>
        <v>44441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blaues Klebeband im Produkt</v>
      </c>
      <c r="H454" s="11" t="str">
        <f>IF(ISBLANK(Tabelle1[[#This Row],[noch genauer]]),"-",Tabelle1[[#This Row],[noch genauer]])</f>
        <v>Trennung vom Klebeband aus Produkt zu aufwendig</v>
      </c>
      <c r="I454" s="14">
        <f t="shared" si="28"/>
        <v>35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4.5000000000000005E-3</v>
      </c>
      <c r="N454" s="14" t="str">
        <f>Eintragen!A454</f>
        <v>L22</v>
      </c>
      <c r="O454" s="16">
        <f>Eintragen!B454</f>
        <v>29501039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BU4</v>
      </c>
      <c r="B455" s="12">
        <f>Eintragen!C455</f>
        <v>117</v>
      </c>
      <c r="C455" s="13">
        <f>Tabelle1[[#This Row],[Datum]]</f>
        <v>44446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&lt;1000kg/Monat</v>
      </c>
      <c r="I455" s="14">
        <f t="shared" si="28"/>
        <v>36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1.17E-2</v>
      </c>
      <c r="N455" s="14" t="str">
        <f>Eintragen!A455</f>
        <v>L22</v>
      </c>
      <c r="O455" s="16">
        <f>Eintragen!B455</f>
        <v>29501039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BU4</v>
      </c>
      <c r="B456" s="12">
        <f>Eintragen!C456</f>
        <v>14</v>
      </c>
      <c r="C456" s="13">
        <f>Tabelle1[[#This Row],[Datum]]</f>
        <v>44453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1.4E-3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BU4</v>
      </c>
      <c r="B457" s="12">
        <f>Eintragen!C457</f>
        <v>22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2.2000000000000001E-3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BU4</v>
      </c>
      <c r="B458" s="12">
        <f>Eintragen!C458</f>
        <v>40</v>
      </c>
      <c r="C458" s="13">
        <f>Tabelle1[[#This Row],[Datum]]</f>
        <v>44455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4.0000000000000001E-3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BU4</v>
      </c>
      <c r="B459" s="12">
        <f>Eintragen!C459</f>
        <v>17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1.7000000000000001E-3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BU4</v>
      </c>
      <c r="B460" s="12">
        <f>Eintragen!C460</f>
        <v>40</v>
      </c>
      <c r="C460" s="13">
        <f>Tabelle1[[#This Row],[Datum]]</f>
        <v>44456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4.0000000000000001E-3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BU4</v>
      </c>
      <c r="B461" s="12">
        <f>Eintragen!C461</f>
        <v>50</v>
      </c>
      <c r="C461" s="13">
        <f>Tabelle1[[#This Row],[Datum]]</f>
        <v>44459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 t="shared" si="28"/>
        <v>38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5.0000000000000001E-3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BU4</v>
      </c>
      <c r="B462" s="12">
        <f>Eintragen!C462</f>
        <v>79</v>
      </c>
      <c r="C462" s="13">
        <f>Tabelle1[[#This Row],[Datum]]</f>
        <v>44461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 t="shared" si="28"/>
        <v>38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7.9000000000000008E-3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BU4</v>
      </c>
      <c r="B463" s="12">
        <f>Eintragen!C463</f>
        <v>61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 t="shared" si="28"/>
        <v>38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6.1000000000000004E-3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BU4</v>
      </c>
      <c r="B464" s="12">
        <f>Eintragen!C464</f>
        <v>54</v>
      </c>
      <c r="C464" s="13">
        <f>Tabelle1[[#This Row],[Datum]]</f>
        <v>44467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 t="shared" si="28"/>
        <v>39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5.4000000000000003E-3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BU4</v>
      </c>
      <c r="B465" s="12">
        <f>Eintragen!C465</f>
        <v>24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 t="shared" si="28"/>
        <v>39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2.4000000000000002E-3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BU4</v>
      </c>
      <c r="B466" s="12">
        <f>Eintragen!C466</f>
        <v>133</v>
      </c>
      <c r="C466" s="13">
        <f>Tabelle1[[#This Row],[Datum]]</f>
        <v>44474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-</v>
      </c>
      <c r="H466" s="11" t="str">
        <f>IF(ISBLANK(Tabelle1[[#This Row],[noch genauer]]),"-",Tabelle1[[#This Row],[noch genauer]])</f>
        <v>-</v>
      </c>
      <c r="I466" s="14">
        <f t="shared" si="28"/>
        <v>40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1.3300000000000001E-2</v>
      </c>
      <c r="N466" s="14" t="str">
        <f>Eintragen!A466</f>
        <v>Bu4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BU4</v>
      </c>
      <c r="B467" s="12">
        <f>Eintragen!C467</f>
        <v>17</v>
      </c>
      <c r="C467" s="13">
        <f>Tabelle1[[#This Row],[Datum]]</f>
        <v>44475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 t="shared" si="28"/>
        <v>40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1.7000000000000001E-3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BU4</v>
      </c>
      <c r="B468" s="12">
        <f>Eintragen!C468</f>
        <v>55</v>
      </c>
      <c r="C468" s="13">
        <f>Tabelle1[[#This Row],[Datum]]</f>
        <v>44480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-</v>
      </c>
      <c r="I468" s="14">
        <f t="shared" si="28"/>
        <v>41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5.5000000000000005E-3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BU4</v>
      </c>
      <c r="B469" s="12">
        <f>Eintragen!C469</f>
        <v>21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 t="shared" si="28"/>
        <v>41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2.1000000000000003E-3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44483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 t="shared" si="28"/>
        <v>41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BU4</v>
      </c>
      <c r="B471" s="12">
        <f>Eintragen!C471</f>
        <v>112</v>
      </c>
      <c r="C471" s="13">
        <f>Tabelle1[[#This Row],[Datum]]</f>
        <v>44484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 t="shared" si="28"/>
        <v>41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1.12E-2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BU4</v>
      </c>
      <c r="B472" s="12">
        <f>Eintragen!C472</f>
        <v>27</v>
      </c>
      <c r="C472" s="13">
        <f>Tabelle1[[#This Row],[Datum]]</f>
        <v>44488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 t="shared" si="28"/>
        <v>42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2.7000000000000001E-3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BU4</v>
      </c>
      <c r="B473" s="12">
        <f>Eintragen!C473</f>
        <v>20</v>
      </c>
      <c r="C473" s="13">
        <f>Tabelle1[[#This Row],[Datum]]</f>
        <v>44494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 t="shared" si="28"/>
        <v>43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BU4</v>
      </c>
      <c r="B474" s="12">
        <f>Eintragen!C474</f>
        <v>17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 t="shared" si="28"/>
        <v>43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1.7000000000000001E-3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BU4</v>
      </c>
      <c r="B475" s="12">
        <f>Eintragen!C475</f>
        <v>6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MUNSTER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&lt;20kg/Monat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6.0000000000000006E-4</v>
      </c>
      <c r="N475" s="14" t="str">
        <f>Eintragen!A475</f>
        <v>L20</v>
      </c>
      <c r="O475" s="16">
        <f>Eintragen!B475</f>
        <v>29501040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BU4</v>
      </c>
      <c r="B476" s="12">
        <f>Eintragen!C476</f>
        <v>20</v>
      </c>
      <c r="C476" s="13">
        <f>Tabelle1[[#This Row],[Datum]]</f>
        <v>44488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-</v>
      </c>
      <c r="I476" s="14">
        <f t="shared" si="28"/>
        <v>42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2E-3</v>
      </c>
      <c r="N476" s="14" t="str">
        <f>Eintragen!A476</f>
        <v>BU4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31</v>
      </c>
      <c r="C477" s="13">
        <f>Tabelle1[[#This Row],[Datum]]</f>
        <v>44439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CHILI-ROUVEEN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&lt;100kg/Monat</v>
      </c>
      <c r="I477" s="14">
        <f t="shared" si="28"/>
        <v>35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46.5</v>
      </c>
      <c r="N477" s="14" t="str">
        <f>Eintragen!A477</f>
        <v>L21</v>
      </c>
      <c r="O477" s="16">
        <f>Eintragen!B477</f>
        <v>29501041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BU4</v>
      </c>
      <c r="B478" s="12">
        <f>Eintragen!C478</f>
        <v>40</v>
      </c>
      <c r="C478" s="13">
        <f>Tabelle1[[#This Row],[Datum]]</f>
        <v>44445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 t="shared" si="28"/>
        <v>36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60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BU4</v>
      </c>
      <c r="B479" s="12">
        <f>Eintragen!C479</f>
        <v>424</v>
      </c>
      <c r="C479" s="13">
        <f>Tabelle1[[#This Row],[Datum]]</f>
        <v>44480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GOU-ROYAL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zu wenig Menge für LKW</v>
      </c>
      <c r="H479" s="11" t="str">
        <f>IF(ISBLANK(Tabelle1[[#This Row],[noch genauer]]),"-",Tabelle1[[#This Row],[noch genauer]])</f>
        <v>-</v>
      </c>
      <c r="I479" s="14">
        <f t="shared" si="28"/>
        <v>41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IFERROR(VLOOKUP(Tabelle3[[#This Row],[Artikelnr.]],Kennzahlen!S:U,3,FALSE)*Tabelle3[[#This Row],[Menge]],"0")</f>
        <v>0</v>
      </c>
      <c r="N479" s="14" t="str">
        <f>Eintragen!A479</f>
        <v>BU4</v>
      </c>
      <c r="O479" s="16">
        <f>Eintragen!B479</f>
        <v>29501049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21.2</v>
      </c>
      <c r="C480" s="13">
        <f>Tabelle1[[#This Row],[Datum]]</f>
        <v>44427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VOS URW-SPASTUP-3500034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33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10.6</v>
      </c>
      <c r="N480" s="14" t="str">
        <f>Eintragen!A480</f>
        <v>Schmelze</v>
      </c>
      <c r="O480" s="16">
        <f>Eintragen!B480</f>
        <v>29501052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BU1</v>
      </c>
      <c r="B481" s="12">
        <f>Eintragen!C481</f>
        <v>143</v>
      </c>
      <c r="C481" s="13">
        <f>Tabelle1[[#This Row],[Datum]]</f>
        <v>44432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 t="shared" si="28"/>
        <v>34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71.5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BU1</v>
      </c>
      <c r="B482" s="12">
        <f>Eintragen!C482</f>
        <v>47</v>
      </c>
      <c r="C482" s="13">
        <f>Tabelle1[[#This Row],[Datum]]</f>
        <v>44452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23.5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Verkauf</v>
      </c>
      <c r="B483" s="12">
        <f>Eintragen!C483</f>
        <v>63</v>
      </c>
      <c r="C483" s="13">
        <f>Tabelle1[[#This Row],[Datum]]</f>
        <v>44431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3" s="14" t="str">
        <f>IFERROR(VLOOKUP(Tabelle3[[#This Row],[Artikelnr.]],Artikel!A:C,3,FALSE),Tabelle3[[#This Row],[Artikelnr.]])</f>
        <v>VOS RW-ROT-CHEDD 8,1KG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keinen Abnehmer/kein Schälpersonal</v>
      </c>
      <c r="H483" s="11" t="str">
        <f>IF(ISBLANK(Tabelle1[[#This Row],[noch genauer]]),"-",Tabelle1[[#This Row],[noch genauer]])</f>
        <v>keinen Abnehmer/Schälen</v>
      </c>
      <c r="I483" s="14">
        <f t="shared" si="28"/>
        <v>34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31.5</v>
      </c>
      <c r="N483" s="14" t="str">
        <f>Eintragen!A483</f>
        <v>Verkauf</v>
      </c>
      <c r="O483" s="16">
        <f>Eintragen!B483</f>
        <v>29501053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Verkauf</v>
      </c>
      <c r="B484" s="12">
        <f>Eintragen!C484</f>
        <v>375</v>
      </c>
      <c r="C484" s="13">
        <f>Tabelle1[[#This Row],[Datum]]</f>
        <v>44466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 t="shared" si="28"/>
        <v>39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187.5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BU1</v>
      </c>
      <c r="B485" s="12">
        <f>Eintragen!C485</f>
        <v>52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5" s="14" t="str">
        <f>IFERROR(VLOOKUP(Tabelle3[[#This Row],[Artikelnr.]],Artikel!A:C,3,FALSE),Tabelle3[[#This Row],[Artikelnr.]])</f>
        <v>VOS URW BUN-PF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 Verarbeitung</v>
      </c>
      <c r="H485" s="11" t="str">
        <f>IF(ISBLANK(Tabelle1[[#This Row],[noch genauer]]),"-",Tabelle1[[#This Row],[noch genauer]])</f>
        <v>Aufgrund Konsistenz nicht genommen. Zu wenig VOS verarbeitet. Vom Warmen ins Kalte -&gt; Schimmel</v>
      </c>
      <c r="I485" s="14">
        <f t="shared" si="28"/>
        <v>39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26</v>
      </c>
      <c r="N485" s="14" t="str">
        <f>Eintragen!A485</f>
        <v>Schmelze</v>
      </c>
      <c r="O485" s="16">
        <f>Eintragen!B485</f>
        <v>29501054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BU3</v>
      </c>
      <c r="B486" s="12">
        <f>Eintragen!C486</f>
        <v>63</v>
      </c>
      <c r="C486" s="13">
        <f>Tabelle1[[#This Row],[Datum]]</f>
        <v>44431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VOS &gt; Einsatz</v>
      </c>
      <c r="H486" s="11" t="str">
        <f>IF(ISBLANK(Tabelle1[[#This Row],[noch genauer]]),"-",Tabelle1[[#This Row],[noch genauer]])</f>
        <v>-</v>
      </c>
      <c r="I486" s="14">
        <f t="shared" si="28"/>
        <v>34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31.5</v>
      </c>
      <c r="N486" s="14" t="str">
        <f>Eintragen!A486</f>
        <v>L16</v>
      </c>
      <c r="O486" s="16">
        <f>Eintragen!B486</f>
        <v>29501055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BU3</v>
      </c>
      <c r="B487" s="12">
        <f>Eintragen!C487</f>
        <v>370</v>
      </c>
      <c r="C487" s="13">
        <f>Tabelle1[[#This Row],[Datum]]</f>
        <v>44468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 t="shared" si="28"/>
        <v>39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185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BU3</v>
      </c>
      <c r="B488" s="12">
        <f>Eintragen!C488</f>
        <v>195</v>
      </c>
      <c r="C488" s="13">
        <f>Tabelle1[[#This Row],[Datum]]</f>
        <v>44473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 t="shared" si="28"/>
        <v>40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97.5</v>
      </c>
      <c r="N488" s="14" t="str">
        <f>Eintragen!A488</f>
        <v>BU3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BU1</v>
      </c>
      <c r="B489" s="12">
        <f>Eintragen!C489</f>
        <v>25</v>
      </c>
      <c r="C489" s="13">
        <f>Tabelle1[[#This Row],[Datum]]</f>
        <v>44442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UGRW SCHI-NATRIUMAR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keine Verarbeitung</v>
      </c>
      <c r="H489" s="11" t="str">
        <f>IF(ISBLANK(Tabelle1[[#This Row],[noch genauer]]),"-",Tabelle1[[#This Row],[noch genauer]])</f>
        <v>Aufgrund Konsistenz nicht genommen. Zu wenig VOS verarbeitet. Vom Warmen ins Kalte -&gt; Schimmel</v>
      </c>
      <c r="I489" s="14">
        <f t="shared" si="28"/>
        <v>35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12.5</v>
      </c>
      <c r="N489" s="14" t="str">
        <f>Eintragen!A489</f>
        <v>Schmelze</v>
      </c>
      <c r="O489" s="16">
        <f>Eintragen!B489</f>
        <v>29501056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BU1</v>
      </c>
      <c r="B490" s="12">
        <f>Eintragen!C490</f>
        <v>37.200000000000003</v>
      </c>
      <c r="C490" s="13">
        <f>Tabelle1[[#This Row],[Datum]]</f>
        <v>44427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URGW CHILI-NATRIUMA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 t="shared" si="28"/>
        <v>33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18.600000000000001</v>
      </c>
      <c r="N490" s="14" t="str">
        <f>Eintragen!A490</f>
        <v>Schmelze</v>
      </c>
      <c r="O490" s="16">
        <f>Eintragen!B490</f>
        <v>29501057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BU1</v>
      </c>
      <c r="B491" s="12">
        <f>Eintragen!C491</f>
        <v>50</v>
      </c>
      <c r="C491" s="13">
        <f>Tabelle1[[#This Row],[Datum]]</f>
        <v>44466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 t="shared" si="28"/>
        <v>39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25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Verkauf</v>
      </c>
      <c r="B492" s="12">
        <f>Eintragen!C492</f>
        <v>239</v>
      </c>
      <c r="C492" s="13">
        <f>Tabelle1[[#This Row],[Datum]]</f>
        <v>44462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2" s="14" t="str">
        <f>IFERROR(VLOOKUP(Tabelle3[[#This Row],[Artikelnr.]],Artikel!A:C,3,FALSE),Tabelle3[[#This Row],[Artikelnr.]])</f>
        <v>VOS RW-NATUR ZIPFEL 350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Abnehmer/kein Schälpersonal</v>
      </c>
      <c r="H492" s="11" t="str">
        <f>IF(ISBLANK(Tabelle1[[#This Row],[noch genauer]]),"-",Tabelle1[[#This Row],[noch genauer]])</f>
        <v>keinen Abnehmer/Schälen</v>
      </c>
      <c r="I492" s="14">
        <f t="shared" si="28"/>
        <v>38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119.5</v>
      </c>
      <c r="N492" s="14" t="str">
        <f>Eintragen!A492</f>
        <v>Verkauf</v>
      </c>
      <c r="O492" s="16">
        <f>Eintragen!B492</f>
        <v>29501060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Verkauf</v>
      </c>
      <c r="B493" s="12">
        <f>Eintragen!C493</f>
        <v>10</v>
      </c>
      <c r="C493" s="13">
        <f>Tabelle1[[#This Row],[Datum]]</f>
        <v>44491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-</v>
      </c>
      <c r="I493" s="14">
        <f t="shared" si="28"/>
        <v>42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Verkauf</v>
      </c>
      <c r="B494" s="12">
        <f>Eintragen!C494</f>
        <v>148</v>
      </c>
      <c r="C494" s="13">
        <f>Tabelle1[[#This Row],[Datum]]</f>
        <v>44447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RW-SCHI ZIPFEL 3500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keinen Abnehmer/Schälen</v>
      </c>
      <c r="I494" s="14">
        <f t="shared" si="28"/>
        <v>36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74</v>
      </c>
      <c r="N494" s="14" t="str">
        <f>Eintragen!A494</f>
        <v>Verkauf</v>
      </c>
      <c r="O494" s="16">
        <f>Eintragen!B494</f>
        <v>29501061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Verkauf</v>
      </c>
      <c r="B495" s="12">
        <f>Eintragen!C495</f>
        <v>205</v>
      </c>
      <c r="C495" s="13">
        <f>Tabelle1[[#This Row],[Datum]]</f>
        <v>44462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 t="shared" si="28"/>
        <v>38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102.5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Verkauf</v>
      </c>
      <c r="B496" s="12">
        <f>Eintragen!C496</f>
        <v>31</v>
      </c>
      <c r="C496" s="13">
        <f>Tabelle1[[#This Row],[Datum]]</f>
        <v>44487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VS-NATUR ZIPFEL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-</v>
      </c>
      <c r="I496" s="14">
        <f t="shared" si="28"/>
        <v>42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15.5</v>
      </c>
      <c r="N496" s="14" t="str">
        <f>Eintragen!A496</f>
        <v>Verkauf</v>
      </c>
      <c r="O496" s="16">
        <f>Eintragen!B496</f>
        <v>29501062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Verkauf</v>
      </c>
      <c r="B497" s="12">
        <f>Eintragen!C497</f>
        <v>546</v>
      </c>
      <c r="C497" s="13">
        <f>Tabelle1[[#This Row],[Datum]]</f>
        <v>44431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GRW-NATUR ZIPFEL 35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keinen Abnehmer/Schälen</v>
      </c>
      <c r="I497" s="14">
        <f t="shared" si="28"/>
        <v>34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273</v>
      </c>
      <c r="N497" s="14" t="str">
        <f>Eintragen!A497</f>
        <v>Verkauf</v>
      </c>
      <c r="O497" s="16">
        <f>Eintragen!B497</f>
        <v>29501063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Verkauf</v>
      </c>
      <c r="B498" s="12">
        <f>Eintragen!C498</f>
        <v>268</v>
      </c>
      <c r="C498" s="13">
        <f>Tabelle1[[#This Row],[Datum]]</f>
        <v>44452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134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Verkauf</v>
      </c>
      <c r="B499" s="12">
        <f>Eintragen!C499</f>
        <v>422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211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Verkauf</v>
      </c>
      <c r="B500" s="12">
        <f>Eintragen!C500</f>
        <v>195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97.5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Verkauf</v>
      </c>
      <c r="B501" s="12">
        <f>Eintragen!C501</f>
        <v>24</v>
      </c>
      <c r="C501" s="13">
        <f>Tabelle1[[#This Row],[Datum]]</f>
        <v>44455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12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Verkauf</v>
      </c>
      <c r="B502" s="12">
        <f>Eintragen!C502</f>
        <v>362.5</v>
      </c>
      <c r="C502" s="13">
        <f>Tabelle1[[#This Row],[Datum]]</f>
        <v>44459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 t="shared" si="28"/>
        <v>38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181.25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Verkauf</v>
      </c>
      <c r="B503" s="12">
        <f>Eintragen!C503</f>
        <v>56</v>
      </c>
      <c r="C503" s="13">
        <f>Tabelle1[[#This Row],[Datum]]</f>
        <v>44488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-</v>
      </c>
      <c r="I503" s="14">
        <f t="shared" si="28"/>
        <v>42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28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Verkauf</v>
      </c>
      <c r="B504" s="12">
        <f>Eintragen!C504</f>
        <v>252</v>
      </c>
      <c r="C504" s="13">
        <f>Tabelle1[[#This Row],[Datum]]</f>
        <v>44431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4" s="14" t="str">
        <f>IFERROR(VLOOKUP(Tabelle3[[#This Row],[Artikelnr.]],Artikel!A:C,3,FALSE),Tabelle3[[#This Row],[Artikelnr.]])</f>
        <v>VOS GRW-SCHI ZIPFEL 350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keinen Abnehmer/kein Schälpersonal</v>
      </c>
      <c r="H504" s="11" t="str">
        <f>IF(ISBLANK(Tabelle1[[#This Row],[noch genauer]]),"-",Tabelle1[[#This Row],[noch genauer]])</f>
        <v>keinen Abnehmer/Schälen</v>
      </c>
      <c r="I504" s="14">
        <f t="shared" si="28"/>
        <v>34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>
        <f>IFERROR(VLOOKUP(Tabelle3[[#This Row],[Artikelnr.]],Kennzahlen!S:U,3,FALSE)*Tabelle3[[#This Row],[Menge]],"0")</f>
        <v>126</v>
      </c>
      <c r="N504" s="14" t="str">
        <f>Eintragen!A504</f>
        <v>Verkauf</v>
      </c>
      <c r="O504" s="16">
        <f>Eintragen!B504</f>
        <v>29501064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Verkauf</v>
      </c>
      <c r="B505" s="12">
        <f>Eintragen!C505</f>
        <v>349</v>
      </c>
      <c r="C505" s="13">
        <f>Tabelle1[[#This Row],[Datum]]</f>
        <v>44446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 t="shared" si="28"/>
        <v>36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>
        <f>IFERROR(VLOOKUP(Tabelle3[[#This Row],[Artikelnr.]],Kennzahlen!S:U,3,FALSE)*Tabelle3[[#This Row],[Menge]],"0")</f>
        <v>174.5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Verkauf</v>
      </c>
      <c r="B506" s="12">
        <f>Eintragen!C506</f>
        <v>427</v>
      </c>
      <c r="C506" s="13">
        <f>Tabelle1[[#This Row],[Datum]]</f>
        <v>44466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 t="shared" si="28"/>
        <v>39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>
        <f>IFERROR(VLOOKUP(Tabelle3[[#This Row],[Artikelnr.]],Kennzahlen!S:U,3,FALSE)*Tabelle3[[#This Row],[Menge]],"0")</f>
        <v>213.5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Verkauf</v>
      </c>
      <c r="B507" s="12">
        <f>Eintragen!C507</f>
        <v>613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 t="shared" si="28"/>
        <v>39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>
        <f>IFERROR(VLOOKUP(Tabelle3[[#This Row],[Artikelnr.]],Kennzahlen!S:U,3,FALSE)*Tabelle3[[#This Row],[Menge]],"0")</f>
        <v>306.5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Verkauf</v>
      </c>
      <c r="B508" s="12">
        <f>Eintragen!C508</f>
        <v>132</v>
      </c>
      <c r="C508" s="13">
        <f>Tabelle1[[#This Row],[Datum]]</f>
        <v>44460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RW-NATUR-NAT ZIPFEL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 t="shared" si="28"/>
        <v>38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>
        <f>IFERROR(VLOOKUP(Tabelle3[[#This Row],[Artikelnr.]],Kennzahlen!S:U,3,FALSE)*Tabelle3[[#This Row],[Menge]],"0")</f>
        <v>66</v>
      </c>
      <c r="N508" s="14" t="str">
        <f>Eintragen!A508</f>
        <v>Verkauf</v>
      </c>
      <c r="O508" s="16">
        <f>Eintragen!B508</f>
        <v>29501065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Verkauf</v>
      </c>
      <c r="B509" s="12">
        <f>Eintragen!C509</f>
        <v>60</v>
      </c>
      <c r="C509" s="13">
        <f>Tabelle1[[#This Row],[Datum]]</f>
        <v>44483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-</v>
      </c>
      <c r="I509" s="14">
        <f t="shared" si="28"/>
        <v>41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>
        <f>IFERROR(VLOOKUP(Tabelle3[[#This Row],[Artikelnr.]],Kennzahlen!S:U,3,FALSE)*Tabelle3[[#This Row],[Menge]],"0")</f>
        <v>30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BU3</v>
      </c>
      <c r="B510" s="12">
        <f>Eintragen!C510</f>
        <v>115</v>
      </c>
      <c r="C510" s="13">
        <f>Tabelle1[[#This Row],[Datum]]</f>
        <v>44487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-</v>
      </c>
      <c r="I510" s="14">
        <f t="shared" si="28"/>
        <v>42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>
        <f>IFERROR(VLOOKUP(Tabelle3[[#This Row],[Artikelnr.]],Kennzahlen!S:U,3,FALSE)*Tabelle3[[#This Row],[Menge]],"0")</f>
        <v>57.5</v>
      </c>
      <c r="N510" s="14" t="str">
        <f>Eintragen!A510</f>
        <v>L9</v>
      </c>
      <c r="O510" s="16">
        <f>Eintragen!B510</f>
        <v>29501065</v>
      </c>
      <c r="P510" s="15">
        <f>Eintragen!D510</f>
        <v>30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BU3</v>
      </c>
      <c r="B511" s="12">
        <f>Eintragen!C511</f>
        <v>92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 ENDSTÜCK 3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 t="shared" si="28"/>
        <v>42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>
        <f>IFERROR(VLOOKUP(Tabelle3[[#This Row],[Artikelnr.]],Kennzahlen!S:U,3,FALSE)*Tabelle3[[#This Row],[Menge]],"0")</f>
        <v>46</v>
      </c>
      <c r="N511" s="14" t="str">
        <f>Eintragen!A511</f>
        <v>L9</v>
      </c>
      <c r="O511" s="16">
        <f>Eintragen!B511</f>
        <v>29501066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Verkauf</v>
      </c>
      <c r="B512" s="12">
        <f>Eintragen!C512</f>
        <v>35</v>
      </c>
      <c r="C512" s="13">
        <f>Tabelle1[[#This Row],[Datum]]</f>
        <v>44494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Schimmel</v>
      </c>
      <c r="G512" s="13" t="str">
        <f>IF(ISBLANK(Eintragen!F512),VLOOKUP(Tabelle3[[#This Row],[Grund Ziffer]],'Liste Gründe'!A:D,3,FALSE),Eintragen!F512)</f>
        <v>keinen Abnehmer/kein Schälpersonal</v>
      </c>
      <c r="H512" s="11" t="str">
        <f>IF(ISBLANK(Tabelle1[[#This Row],[noch genauer]]),"-",Tabelle1[[#This Row],[noch genauer]])</f>
        <v>-</v>
      </c>
      <c r="I512" s="14">
        <f t="shared" si="28"/>
        <v>43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>
        <f>IFERROR(VLOOKUP(Tabelle3[[#This Row],[Artikelnr.]],Kennzahlen!S:U,3,FALSE)*Tabelle3[[#This Row],[Menge]],"0")</f>
        <v>17.5</v>
      </c>
      <c r="N512" s="14" t="str">
        <f>Eintragen!A512</f>
        <v>Verkauf</v>
      </c>
      <c r="O512" s="16">
        <f>Eintragen!B512</f>
        <v>29501066</v>
      </c>
      <c r="P512" s="15">
        <f>Eintragen!D512</f>
        <v>12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Verkauf</v>
      </c>
      <c r="B513" s="12">
        <f>Eintragen!C513</f>
        <v>68</v>
      </c>
      <c r="C513" s="13">
        <f>Tabelle1[[#This Row],[Datum]]</f>
        <v>44441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RW-SCHI ENDSTÜCK 35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 t="shared" si="28"/>
        <v>35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>
        <f>IFERROR(VLOOKUP(Tabelle3[[#This Row],[Artikelnr.]],Kennzahlen!S:U,3,FALSE)*Tabelle3[[#This Row],[Menge]],"0")</f>
        <v>34</v>
      </c>
      <c r="N513" s="14" t="str">
        <f>Eintragen!A513</f>
        <v>Verkauf</v>
      </c>
      <c r="O513" s="16">
        <f>Eintragen!B513</f>
        <v>29501067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120</v>
      </c>
      <c r="C514" s="13">
        <f>Tabelle1[[#This Row],[Datum]]</f>
        <v>44475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 Verarbeitung</v>
      </c>
      <c r="H514" s="11" t="str">
        <f>IF(ISBLANK(Tabelle1[[#This Row],[noch genauer]]),"-",Tabelle1[[#This Row],[noch genauer]])</f>
        <v>-</v>
      </c>
      <c r="I514" s="14">
        <f t="shared" ref="I514:I577" si="32">_xlfn.ISOWEEKNUM(C514)</f>
        <v>40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>
        <f>IFERROR(VLOOKUP(Tabelle3[[#This Row],[Artikelnr.]],Kennzahlen!S:U,3,FALSE)*Tabelle3[[#This Row],[Menge]],"0")</f>
        <v>60</v>
      </c>
      <c r="N514" s="14" t="str">
        <f>Eintragen!A514</f>
        <v>Schmelze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Verkauf</v>
      </c>
      <c r="B515" s="12">
        <f>Eintragen!C515</f>
        <v>371</v>
      </c>
      <c r="C515" s="13">
        <f>Tabelle1[[#This Row],[Datum]]</f>
        <v>44446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5" s="14" t="str">
        <f>IFERROR(VLOOKUP(Tabelle3[[#This Row],[Artikelnr.]],Artikel!A:C,3,FALSE),Tabelle3[[#This Row],[Artikelnr.]])</f>
        <v>VOS GRW-NATUR ENDSTÜCK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keinen Abnehmer/kein Schälpersonal</v>
      </c>
      <c r="H515" s="11" t="str">
        <f>IF(ISBLANK(Tabelle1[[#This Row],[noch genauer]]),"-",Tabelle1[[#This Row],[noch genauer]])</f>
        <v>keinen Abnehmer/Schälen</v>
      </c>
      <c r="I515" s="14">
        <f t="shared" si="32"/>
        <v>36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>
        <f>IFERROR(VLOOKUP(Tabelle3[[#This Row],[Artikelnr.]],Kennzahlen!S:U,3,FALSE)*Tabelle3[[#This Row],[Menge]],"0")</f>
        <v>185.5</v>
      </c>
      <c r="N515" s="14" t="str">
        <f>Eintragen!A515</f>
        <v>Verkauf</v>
      </c>
      <c r="O515" s="16">
        <f>Eintragen!B515</f>
        <v>29501069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Verkauf</v>
      </c>
      <c r="B516" s="12">
        <f>Eintragen!C516</f>
        <v>477</v>
      </c>
      <c r="C516" s="13">
        <f>Tabelle1[[#This Row],[Datum]]</f>
        <v>44466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 t="shared" si="32"/>
        <v>39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>
        <f>IFERROR(VLOOKUP(Tabelle3[[#This Row],[Artikelnr.]],Kennzahlen!S:U,3,FALSE)*Tabelle3[[#This Row],[Menge]],"0")</f>
        <v>238.5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Verkauf</v>
      </c>
      <c r="B517" s="12">
        <f>Eintragen!C517</f>
        <v>452</v>
      </c>
      <c r="C517" s="13">
        <f>Tabelle1[[#This Row],[Datum]]</f>
        <v>44494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-</v>
      </c>
      <c r="I517" s="14">
        <f t="shared" si="32"/>
        <v>43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>
        <f>IFERROR(VLOOKUP(Tabelle3[[#This Row],[Artikelnr.]],Kennzahlen!S:U,3,FALSE)*Tabelle3[[#This Row],[Menge]],"0")</f>
        <v>226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Verkauf</v>
      </c>
      <c r="B518" s="12">
        <f>Eintragen!C518</f>
        <v>252</v>
      </c>
      <c r="C518" s="13">
        <f>Tabelle1[[#This Row],[Datum]]</f>
        <v>44431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GRW-SCHI-NAT ENDSTÜ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keinen Abnehmer/Schälen</v>
      </c>
      <c r="I518" s="14">
        <f t="shared" si="32"/>
        <v>34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>
        <f>IFERROR(VLOOKUP(Tabelle3[[#This Row],[Artikelnr.]],Kennzahlen!S:U,3,FALSE)*Tabelle3[[#This Row],[Menge]],"0")</f>
        <v>126</v>
      </c>
      <c r="N518" s="14" t="str">
        <f>Eintragen!A518</f>
        <v>Verkauf</v>
      </c>
      <c r="O518" s="16">
        <f>Eintragen!B518</f>
        <v>29501070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Verkauf</v>
      </c>
      <c r="B519" s="12">
        <f>Eintragen!C519</f>
        <v>459</v>
      </c>
      <c r="C519" s="13">
        <f>Tabelle1[[#This Row],[Datum]]</f>
        <v>44452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>
        <f>IFERROR(VLOOKUP(Tabelle3[[#This Row],[Artikelnr.]],Kennzahlen!S:U,3,FALSE)*Tabelle3[[#This Row],[Menge]],"0")</f>
        <v>229.5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419</v>
      </c>
      <c r="C520" s="13">
        <f>Tabelle1[[#This Row],[Datum]]</f>
        <v>44466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39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209.5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Verkauf</v>
      </c>
      <c r="B521" s="12">
        <f>Eintragen!C521</f>
        <v>85.4</v>
      </c>
      <c r="C521" s="13">
        <f>Tabelle1[[#This Row],[Datum]]</f>
        <v>44467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 t="shared" si="32"/>
        <v>39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42.7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386</v>
      </c>
      <c r="C522" s="13">
        <f>Tabelle1[[#This Row],[Datum]]</f>
        <v>44473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-</v>
      </c>
      <c r="I522" s="14">
        <f t="shared" si="32"/>
        <v>40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193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Verkauf</v>
      </c>
      <c r="B523" s="12">
        <f>Eintragen!C523</f>
        <v>474</v>
      </c>
      <c r="C523" s="13">
        <f>Tabelle1[[#This Row],[Datum]]</f>
        <v>44480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 t="shared" si="32"/>
        <v>41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237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Verkauf</v>
      </c>
      <c r="B524" s="12">
        <f>Eintragen!C524</f>
        <v>75</v>
      </c>
      <c r="C524" s="13">
        <f>Tabelle1[[#This Row],[Datum]]</f>
        <v>44494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RW-NATUR-NAT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 t="shared" si="32"/>
        <v>43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37.5</v>
      </c>
      <c r="N524" s="14" t="str">
        <f>Eintragen!A524</f>
        <v>Verkauf</v>
      </c>
      <c r="O524" s="16">
        <f>Eintragen!B524</f>
        <v>29501071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Verkauf</v>
      </c>
      <c r="B525" s="12">
        <f>Eintragen!C525</f>
        <v>58</v>
      </c>
      <c r="C525" s="13">
        <f>Tabelle1[[#This Row],[Datum]]</f>
        <v>44441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RW-CHILI-ZIPFEL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keinen Abnehmer/Schälen</v>
      </c>
      <c r="I525" s="14">
        <f t="shared" si="32"/>
        <v>35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29</v>
      </c>
      <c r="N525" s="14" t="str">
        <f>Eintragen!A525</f>
        <v>Verkauf</v>
      </c>
      <c r="O525" s="16">
        <f>Eintragen!B525</f>
        <v>29501072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Verkauf</v>
      </c>
      <c r="B526" s="12">
        <f>Eintragen!C526</f>
        <v>20</v>
      </c>
      <c r="C526" s="13">
        <f>Tabelle1[[#This Row],[Datum]]</f>
        <v>44442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 t="shared" si="32"/>
        <v>35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10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Verkauf</v>
      </c>
      <c r="B527" s="12">
        <f>Eintragen!C527</f>
        <v>70</v>
      </c>
      <c r="C527" s="13">
        <f>Tabelle1[[#This Row],[Datum]]</f>
        <v>44476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RW-NUSS-ZIPFEL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-</v>
      </c>
      <c r="I527" s="14">
        <f t="shared" si="32"/>
        <v>40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35</v>
      </c>
      <c r="N527" s="14" t="str">
        <f>Eintragen!A527</f>
        <v>Verkauf</v>
      </c>
      <c r="O527" s="16">
        <f>Eintragen!B527</f>
        <v>29501073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Verkauf</v>
      </c>
      <c r="B528" s="12">
        <f>Eintragen!C528</f>
        <v>87</v>
      </c>
      <c r="C528" s="13">
        <f>Tabelle1[[#This Row],[Datum]]</f>
        <v>44454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GRW-KRÄU-ZIPFEL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keinen Abnehmer/Schälen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43.5</v>
      </c>
      <c r="N528" s="14" t="str">
        <f>Eintragen!A528</f>
        <v>Verkauf</v>
      </c>
      <c r="O528" s="16">
        <f>Eintragen!B528</f>
        <v>29501074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Verkauf</v>
      </c>
      <c r="B529" s="12">
        <f>Eintragen!C529</f>
        <v>3</v>
      </c>
      <c r="C529" s="13">
        <f>Tabelle1[[#This Row],[Datum]]</f>
        <v>44442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RW-CHILI-ENDSTÜCK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35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1.5</v>
      </c>
      <c r="N529" s="14" t="str">
        <f>Eintragen!A529</f>
        <v>Verkauf</v>
      </c>
      <c r="O529" s="16">
        <f>Eintragen!B529</f>
        <v>29501075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Verkauf</v>
      </c>
      <c r="B530" s="12">
        <f>Eintragen!C530</f>
        <v>249</v>
      </c>
      <c r="C530" s="13">
        <f>Tabelle1[[#This Row],[Datum]]</f>
        <v>44489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RW-NUSS-ENDSTÜCK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-</v>
      </c>
      <c r="I530" s="14">
        <f t="shared" si="32"/>
        <v>42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124.5</v>
      </c>
      <c r="N530" s="14" t="str">
        <f>Eintragen!A530</f>
        <v>Verkauf</v>
      </c>
      <c r="O530" s="16">
        <f>Eintragen!B530</f>
        <v>29501076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Verkauf</v>
      </c>
      <c r="B531" s="12">
        <f>Eintragen!C531</f>
        <v>56</v>
      </c>
      <c r="C531" s="13">
        <f>Tabelle1[[#This Row],[Datum]]</f>
        <v>44454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GRW-KRÄU-ENDSTÜCK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keinen Abnehmer/Schälen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28</v>
      </c>
      <c r="N531" s="14" t="str">
        <f>Eintragen!A531</f>
        <v>Verkauf</v>
      </c>
      <c r="O531" s="16">
        <f>Eintragen!B531</f>
        <v>29501077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Verkauf</v>
      </c>
      <c r="B532" s="12">
        <f>Eintragen!C532</f>
        <v>409</v>
      </c>
      <c r="C532" s="13">
        <f>Tabelle1[[#This Row],[Datum]]</f>
        <v>44459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GRW-CHILI-NAT ZIPFE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38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204.5</v>
      </c>
      <c r="N532" s="14" t="str">
        <f>Eintragen!A532</f>
        <v>Verkauf</v>
      </c>
      <c r="O532" s="16">
        <f>Eintragen!B532</f>
        <v>29501078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BU1</v>
      </c>
      <c r="B533" s="12">
        <f>Eintragen!C533</f>
        <v>24</v>
      </c>
      <c r="C533" s="13">
        <f>Tabelle1[[#This Row],[Datum]]</f>
        <v>44474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-</v>
      </c>
      <c r="I533" s="14">
        <f t="shared" si="32"/>
        <v>40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12</v>
      </c>
      <c r="N533" s="14" t="str">
        <f>Eintragen!A533</f>
        <v>Schmelze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Verkauf</v>
      </c>
      <c r="B534" s="12">
        <f>Eintragen!C534</f>
        <v>48</v>
      </c>
      <c r="C534" s="13">
        <f>Tabelle1[[#This Row],[Datum]]</f>
        <v>44440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4" s="14" t="str">
        <f>IFERROR(VLOOKUP(Tabelle3[[#This Row],[Artikelnr.]],Artikel!A:C,3,FALSE),Tabelle3[[#This Row],[Artikelnr.]])</f>
        <v>VOS GRW-CHILI-NAT ENDST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keinen Abnehmer/kein Schälpersonal</v>
      </c>
      <c r="H534" s="11" t="str">
        <f>IF(ISBLANK(Tabelle1[[#This Row],[noch genauer]]),"-",Tabelle1[[#This Row],[noch genauer]])</f>
        <v>keinen Abnehmer/Schälen</v>
      </c>
      <c r="I534" s="14">
        <f t="shared" si="32"/>
        <v>35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>
        <f>IFERROR(VLOOKUP(Tabelle3[[#This Row],[Artikelnr.]],Kennzahlen!S:U,3,FALSE)*Tabelle3[[#This Row],[Menge]],"0")</f>
        <v>24</v>
      </c>
      <c r="N534" s="14" t="str">
        <f>Eintragen!A534</f>
        <v>Verkauf</v>
      </c>
      <c r="O534" s="16">
        <f>Eintragen!B534</f>
        <v>29501079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Verkauf</v>
      </c>
      <c r="B535" s="12">
        <f>Eintragen!C535</f>
        <v>302</v>
      </c>
      <c r="C535" s="13">
        <f>Tabelle1[[#This Row],[Datum]]</f>
        <v>44462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 t="shared" si="32"/>
        <v>38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>
        <f>IFERROR(VLOOKUP(Tabelle3[[#This Row],[Artikelnr.]],Kennzahlen!S:U,3,FALSE)*Tabelle3[[#This Row],[Menge]],"0")</f>
        <v>151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Verkauf</v>
      </c>
      <c r="B536" s="12">
        <f>Eintragen!C536</f>
        <v>230</v>
      </c>
      <c r="C536" s="13">
        <f>Tabelle1[[#This Row],[Datum]]</f>
        <v>44466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 t="shared" si="32"/>
        <v>39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>
        <f>IFERROR(VLOOKUP(Tabelle3[[#This Row],[Artikelnr.]],Kennzahlen!S:U,3,FALSE)*Tabelle3[[#This Row],[Menge]],"0")</f>
        <v>115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Verkauf</v>
      </c>
      <c r="B537" s="12">
        <f>Eintragen!C537</f>
        <v>30</v>
      </c>
      <c r="C537" s="13">
        <f>Tabelle1[[#This Row],[Datum]]</f>
        <v>44481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mehr VOS als Rework</v>
      </c>
      <c r="I537" s="14">
        <f t="shared" si="32"/>
        <v>41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>
        <f>IFERROR(VLOOKUP(Tabelle3[[#This Row],[Artikelnr.]],Kennzahlen!S:U,3,FALSE)*Tabelle3[[#This Row],[Menge]],"0")</f>
        <v>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Verkauf</v>
      </c>
      <c r="B538" s="12">
        <f>Eintragen!C538</f>
        <v>220</v>
      </c>
      <c r="C538" s="13">
        <f>Tabelle1[[#This Row],[Datum]]</f>
        <v>44476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RW-JALA-NAT ENDSTÜC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-</v>
      </c>
      <c r="I538" s="14">
        <f t="shared" si="32"/>
        <v>40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>
        <f>IFERROR(VLOOKUP(Tabelle3[[#This Row],[Artikelnr.]],Kennzahlen!S:U,3,FALSE)*Tabelle3[[#This Row],[Menge]],"0")</f>
        <v>110</v>
      </c>
      <c r="N538" s="14" t="str">
        <f>Eintragen!A538</f>
        <v>Verkauf</v>
      </c>
      <c r="O538" s="16">
        <f>Eintragen!B538</f>
        <v>29501081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Verkauf</v>
      </c>
      <c r="B539" s="12">
        <f>Eintragen!C539</f>
        <v>24</v>
      </c>
      <c r="C539" s="13">
        <f>Tabelle1[[#This Row],[Datum]]</f>
        <v>44442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RW-NATUR-EXTRA ZIPF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keinen Abnehmer/Schälen</v>
      </c>
      <c r="I539" s="14">
        <f t="shared" si="32"/>
        <v>35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>
        <f>IFERROR(VLOOKUP(Tabelle3[[#This Row],[Artikelnr.]],Kennzahlen!S:U,3,FALSE)*Tabelle3[[#This Row],[Menge]],"0")</f>
        <v>12</v>
      </c>
      <c r="N539" s="14" t="str">
        <f>Eintragen!A539</f>
        <v>Verkauf</v>
      </c>
      <c r="O539" s="16">
        <f>Eintragen!B539</f>
        <v>29501082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Verkauf</v>
      </c>
      <c r="B540" s="12">
        <f>Eintragen!C540</f>
        <v>435</v>
      </c>
      <c r="C540" s="13">
        <f>Tabelle1[[#This Row],[Datum]]</f>
        <v>44452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>
        <f>IFERROR(VLOOKUP(Tabelle3[[#This Row],[Artikelnr.]],Kennzahlen!S:U,3,FALSE)*Tabelle3[[#This Row],[Menge]],"0")</f>
        <v>217.5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Verkauf</v>
      </c>
      <c r="B541" s="12">
        <f>Eintragen!C541</f>
        <v>300</v>
      </c>
      <c r="C541" s="13">
        <f>Tabelle1[[#This Row],[Datum]]</f>
        <v>44462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 t="shared" si="32"/>
        <v>38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150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BU3</v>
      </c>
      <c r="B542" s="12">
        <f>Eintragen!C542</f>
        <v>25</v>
      </c>
      <c r="C542" s="13">
        <f>Tabelle1[[#This Row],[Datum]]</f>
        <v>44487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2" s="14" t="str">
        <f>IFERROR(VLOOKUP(Tabelle3[[#This Row],[Artikelnr.]],Artikel!A:C,3,FALSE),Tabelle3[[#This Row],[Artikelnr.]])</f>
        <v>VOS RW-NATUR-EXTRA ENDS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VOS &gt; Einsatz</v>
      </c>
      <c r="H542" s="11" t="str">
        <f>IF(ISBLANK(Tabelle1[[#This Row],[noch genauer]]),"-",Tabelle1[[#This Row],[noch genauer]])</f>
        <v>-</v>
      </c>
      <c r="I542" s="14">
        <f t="shared" si="32"/>
        <v>42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>
        <f>IFERROR(VLOOKUP(Tabelle3[[#This Row],[Artikelnr.]],Kennzahlen!S:U,3,FALSE)*Tabelle3[[#This Row],[Menge]],"0")</f>
        <v>12.5</v>
      </c>
      <c r="N542" s="14" t="str">
        <f>Eintragen!A542</f>
        <v>BU3</v>
      </c>
      <c r="O542" s="16">
        <f>Eintragen!B542</f>
        <v>29501083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BU3</v>
      </c>
      <c r="B543" s="12">
        <f>Eintragen!C543</f>
        <v>106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 t="shared" si="32"/>
        <v>42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53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Verkauf</v>
      </c>
      <c r="B544" s="12">
        <f>Eintragen!C544</f>
        <v>346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4" s="14" t="str">
        <f>IFERROR(VLOOKUP(Tabelle3[[#This Row],[Artikelnr.]],Artikel!A:C,3,FALSE),Tabelle3[[#This Row],[Artikelnr.]])</f>
        <v>VOS RW-SCHI-NAT ENDSTÜC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keinen Abnehmer/kein Schälpersonal</v>
      </c>
      <c r="H544" s="11" t="str">
        <f>IF(ISBLANK(Tabelle1[[#This Row],[noch genauer]]),"-",Tabelle1[[#This Row],[noch genauer]])</f>
        <v>-</v>
      </c>
      <c r="I544" s="14">
        <f t="shared" si="32"/>
        <v>42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173</v>
      </c>
      <c r="N544" s="14" t="str">
        <f>Eintragen!A544</f>
        <v>Verkauf</v>
      </c>
      <c r="O544" s="16">
        <f>Eintragen!B544</f>
        <v>29501085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Verkauf</v>
      </c>
      <c r="B545" s="12">
        <f>Eintragen!C545</f>
        <v>177</v>
      </c>
      <c r="C545" s="13">
        <f>Tabelle1[[#This Row],[Datum]]</f>
        <v>44431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VS-SCHI ZIPFEL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keinen Abnehmer/Schälen</v>
      </c>
      <c r="I545" s="14">
        <f t="shared" si="32"/>
        <v>34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88.5</v>
      </c>
      <c r="N545" s="14" t="str">
        <f>Eintragen!A545</f>
        <v>Verkauf</v>
      </c>
      <c r="O545" s="16">
        <f>Eintragen!B545</f>
        <v>29501086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Verkauf</v>
      </c>
      <c r="B546" s="12">
        <f>Eintragen!C546</f>
        <v>207.5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VS-CHILI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 t="shared" si="32"/>
        <v>34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103.75</v>
      </c>
      <c r="N546" s="14" t="str">
        <f>Eintragen!A546</f>
        <v>Verkauf</v>
      </c>
      <c r="O546" s="16">
        <f>Eintragen!B546</f>
        <v>29501087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Verkauf</v>
      </c>
      <c r="B547" s="12">
        <f>Eintragen!C547</f>
        <v>38</v>
      </c>
      <c r="C547" s="13">
        <f>Tabelle1[[#This Row],[Datum]]</f>
        <v>44487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-</v>
      </c>
      <c r="I547" s="14">
        <f t="shared" si="32"/>
        <v>42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19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Verkauf</v>
      </c>
      <c r="B548" s="12">
        <f>Eintragen!C548</f>
        <v>25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ENDSTÜCK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 t="shared" si="32"/>
        <v>42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12.5</v>
      </c>
      <c r="N548" s="14" t="str">
        <f>Eintragen!A548</f>
        <v>Verkauf</v>
      </c>
      <c r="O548" s="16">
        <f>Eintragen!B548</f>
        <v>29501089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BU4</v>
      </c>
      <c r="B549" s="12">
        <f>Eintragen!C549</f>
        <v>45</v>
      </c>
      <c r="C549" s="13">
        <f>Tabelle1[[#This Row],[Datum]]</f>
        <v>44480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Simmentaler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-</v>
      </c>
      <c r="I549" s="14">
        <f t="shared" si="32"/>
        <v>41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0.45</v>
      </c>
      <c r="N549" s="14" t="str">
        <f>Eintragen!A549</f>
        <v>BU4</v>
      </c>
      <c r="O549" s="16">
        <f>Eintragen!B549</f>
        <v>29501099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BU4</v>
      </c>
      <c r="B550" s="12">
        <f>Eintragen!C550</f>
        <v>71</v>
      </c>
      <c r="C550" s="13">
        <f>Tabelle1[[#This Row],[Datum]]</f>
        <v>44484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 t="shared" si="32"/>
        <v>41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0.71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BU4</v>
      </c>
      <c r="B551" s="12">
        <f>Eintragen!C551</f>
        <v>30</v>
      </c>
      <c r="C551" s="13">
        <f>Tabelle1[[#This Row],[Datum]]</f>
        <v>44488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 t="shared" si="32"/>
        <v>42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0.3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BU4</v>
      </c>
      <c r="B552" s="12">
        <f>Eintragen!C552</f>
        <v>10</v>
      </c>
      <c r="C552" s="13">
        <f>Tabelle1[[#This Row],[Datum]]</f>
        <v>44441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BRIE-PAP</v>
      </c>
      <c r="F552" s="11" t="str">
        <f>VLOOKUP(Eintragen!D552,'Liste Gründe'!A:D,2,FALSE)</f>
        <v>Rest</v>
      </c>
      <c r="G552" s="13" t="str">
        <f>IF(ISBLANK(Eintragen!F552),VLOOKUP(Tabelle3[[#This Row],[Grund Ziffer]],'Liste Gründe'!A:D,3,FALSE),Eintragen!F552)</f>
        <v>blaues Klebeband im Produkt</v>
      </c>
      <c r="H552" s="11" t="str">
        <f>IF(ISBLANK(Tabelle1[[#This Row],[noch genauer]]),"-",Tabelle1[[#This Row],[noch genauer]])</f>
        <v>Trennung vom Klebeband aus Produkt zu aufwendig</v>
      </c>
      <c r="I552" s="14">
        <f t="shared" si="32"/>
        <v>35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0.1</v>
      </c>
      <c r="N552" s="14" t="str">
        <f>Eintragen!A552</f>
        <v>L29</v>
      </c>
      <c r="O552" s="16">
        <f>Eintragen!B552</f>
        <v>29501101</v>
      </c>
      <c r="P552" s="15">
        <f>Eintragen!D552</f>
        <v>22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44445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keinen Verwendungszweck</v>
      </c>
      <c r="G553" s="13" t="str">
        <f>IF(ISBLANK(Eintragen!F553),VLOOKUP(Tabelle3[[#This Row],[Grund Ziffer]],'Liste Gründe'!A:D,3,FALSE),Eintragen!F553)</f>
        <v>keinen Verwendungszweck</v>
      </c>
      <c r="H553" s="11" t="str">
        <f>IF(ISBLANK(Tabelle1[[#This Row],[noch genauer]]),"-",Tabelle1[[#This Row],[noch genauer]])</f>
        <v>&lt;50kg/Monat</v>
      </c>
      <c r="I553" s="14">
        <f t="shared" si="32"/>
        <v>36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61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BU4</v>
      </c>
      <c r="B554" s="12">
        <f>Eintragen!C554</f>
        <v>6</v>
      </c>
      <c r="C554" s="13">
        <f>Tabelle1[[#This Row],[Datum]]</f>
        <v>44454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>
        <f>IFERROR(VLOOKUP(Tabelle3[[#This Row],[Artikelnr.]],Kennzahlen!S:U,3,FALSE)*Tabelle3[[#This Row],[Menge]],"0")</f>
        <v>0.06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BU4</v>
      </c>
      <c r="B555" s="12">
        <f>Eintragen!C555</f>
        <v>2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0.02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Bu4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BU4</v>
      </c>
      <c r="B557" s="12">
        <f>Eintragen!C557</f>
        <v>1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>
        <f>IFERROR(VLOOKUP(Tabelle3[[#This Row],[Artikelnr.]],Kennzahlen!S:U,3,FALSE)*Tabelle3[[#This Row],[Menge]],"0")</f>
        <v>0.01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7</v>
      </c>
      <c r="C558" s="13">
        <f>Tabelle1[[#This Row],[Datum]]</f>
        <v>44467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39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7.0000000000000007E-2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55</v>
      </c>
      <c r="C559" s="13">
        <f>Tabelle1[[#This Row],[Datum]]</f>
        <v>44474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-</v>
      </c>
      <c r="H559" s="11" t="str">
        <f>IF(ISBLANK(Tabelle1[[#This Row],[noch genauer]]),"-",Tabelle1[[#This Row],[noch genauer]])</f>
        <v>-</v>
      </c>
      <c r="I559" s="14">
        <f t="shared" si="32"/>
        <v>40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0.55000000000000004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15</v>
      </c>
      <c r="C560" s="13">
        <f>Tabelle1[[#This Row],[Datum]]</f>
        <v>44475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 t="shared" si="32"/>
        <v>40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0.15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BU1</v>
      </c>
      <c r="B561" s="12">
        <f>Eintragen!C561</f>
        <v>120</v>
      </c>
      <c r="C561" s="13">
        <f>Tabelle1[[#This Row],[Datum]]</f>
        <v>44447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40-45% OGT</v>
      </c>
      <c r="F561" s="11" t="str">
        <f>VLOOKUP(Eintragen!D561,'Liste Gründe'!A:D,2,FALSE)</f>
        <v>Schimmel</v>
      </c>
      <c r="G561" s="13" t="str">
        <f>IF(ISBLANK(Eintragen!F561),VLOOKUP(Tabelle3[[#This Row],[Grund Ziffer]],'Liste Gründe'!A:D,3,FALSE),Eintragen!F561)</f>
        <v>keine Verarbeitung</v>
      </c>
      <c r="H561" s="11" t="str">
        <f>IF(ISBLANK(Tabelle1[[#This Row],[noch genauer]]),"-",Tabelle1[[#This Row],[noch genauer]])</f>
        <v>Aufgrund Konsistenz nicht genommen. Zu wenig VOS verarbeitet. Vom Warmen ins Kalte -&gt; Schimmel</v>
      </c>
      <c r="I561" s="14">
        <f t="shared" si="32"/>
        <v>36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240</v>
      </c>
      <c r="N561" s="14" t="str">
        <f>Eintragen!A561</f>
        <v>Schmelze</v>
      </c>
      <c r="O561" s="16">
        <f>Eintragen!B561</f>
        <v>29600001</v>
      </c>
      <c r="P561" s="15">
        <f>Eintragen!D561</f>
        <v>12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BU1</v>
      </c>
      <c r="B562" s="12">
        <f>Eintragen!C562</f>
        <v>80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Konventionel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160</v>
      </c>
      <c r="N562" s="14" t="str">
        <f>Eintragen!A562</f>
        <v>Schmelze</v>
      </c>
      <c r="O562" s="16">
        <f>Eintragen!B562</f>
        <v>29600002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Rest</v>
      </c>
      <c r="B563" s="12">
        <f>Eintragen!C563</f>
        <v>153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Rest</v>
      </c>
      <c r="G563" s="13" t="str">
        <f>IF(ISBLANK(Eintragen!F563),VLOOKUP(Tabelle3[[#This Row],[Grund Ziffer]],'Liste Gründe'!A:D,3,FALSE),Eintragen!F563)</f>
        <v>Retoure</v>
      </c>
      <c r="H563" s="11" t="str">
        <f>IF(ISBLANK(Tabelle1[[#This Row],[noch genauer]]),"-",Tabelle1[[#This Row],[noch genauer]])</f>
        <v>kam zurück Nagel und wurde als Abschnitte reduziert. Schimmel im Produkt entdeckt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>
        <f>IFERROR(VLOOKUP(Tabelle3[[#This Row],[Artikelnr.]],Kennzahlen!S:U,3,FALSE)*Tabelle3[[#This Row],[Menge]],"0")</f>
        <v>306</v>
      </c>
      <c r="N563" s="14" t="str">
        <f>Eintragen!A563</f>
        <v>Retoure</v>
      </c>
      <c r="O563" s="16">
        <f>Eintragen!B563</f>
        <v>29600002</v>
      </c>
      <c r="P563" s="15">
        <f>Eintragen!D563</f>
        <v>22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120</v>
      </c>
      <c r="C564" s="13">
        <f>Tabelle1[[#This Row],[Datum]]</f>
        <v>44466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Schimmel</v>
      </c>
      <c r="G564" s="13" t="str">
        <f>IF(ISBLANK(Eintragen!F564),VLOOKUP(Tabelle3[[#This Row],[Grund Ziffer]],'Liste Gründe'!A:D,3,FALSE),Eintragen!F564)</f>
        <v>keine Verarbeitung</v>
      </c>
      <c r="H564" s="11" t="str">
        <f>IF(ISBLANK(Tabelle1[[#This Row],[noch genauer]]),"-",Tabelle1[[#This Row],[noch genauer]])</f>
        <v>Aufgrund Konsistenz nicht genommen. Zu wenig VOS verarbeitet. Vom Warmen ins Kalte -&gt; Schimmel</v>
      </c>
      <c r="I564" s="14">
        <f t="shared" si="32"/>
        <v>39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>
        <f>IFERROR(VLOOKUP(Tabelle3[[#This Row],[Artikelnr.]],Kennzahlen!S:U,3,FALSE)*Tabelle3[[#This Row],[Menge]],"0")</f>
        <v>240</v>
      </c>
      <c r="N564" s="14" t="str">
        <f>Eintragen!A564</f>
        <v>Schmelze</v>
      </c>
      <c r="O564" s="16">
        <f>Eintragen!B564</f>
        <v>29600002</v>
      </c>
      <c r="P564" s="15">
        <f>Eintragen!D564</f>
        <v>12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BU1</v>
      </c>
      <c r="B565" s="12">
        <f>Eintragen!C565</f>
        <v>130</v>
      </c>
      <c r="C565" s="13">
        <f>Tabelle1[[#This Row],[Datum]]</f>
        <v>44477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45-48% OGT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Schimmel</v>
      </c>
      <c r="H565" s="11" t="str">
        <f>IF(ISBLANK(Tabelle1[[#This Row],[noch genauer]]),"-",Tabelle1[[#This Row],[noch genauer]])</f>
        <v>-</v>
      </c>
      <c r="I565" s="14">
        <f t="shared" si="32"/>
        <v>40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>
        <f>IFERROR(VLOOKUP(Tabelle3[[#This Row],[Artikelnr.]],Kennzahlen!S:U,3,FALSE)*Tabelle3[[#This Row],[Menge]],"0")</f>
        <v>266.721</v>
      </c>
      <c r="N565" s="14" t="str">
        <f>Eintragen!A565</f>
        <v>RWV</v>
      </c>
      <c r="O565" s="16">
        <f>Eintragen!B565</f>
        <v>29600003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195</v>
      </c>
      <c r="C566" s="13">
        <f>Tabelle1[[#This Row],[Datum]]</f>
        <v>44469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Konventionel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keine Verarbeitung</v>
      </c>
      <c r="H566" s="11" t="str">
        <f>IF(ISBLANK(Tabelle1[[#This Row],[noch genauer]]),"-",Tabelle1[[#This Row],[noch genauer]])</f>
        <v>Aufgrund Konsistenz nicht genommen. Zu wenig VOS verarbeitet. Vom Warmen ins Kalte -&gt; Schimmel</v>
      </c>
      <c r="I566" s="14">
        <f t="shared" si="32"/>
        <v>39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>
        <f>IFERROR(VLOOKUP(Tabelle3[[#This Row],[Artikelnr.]],Kennzahlen!S:U,3,FALSE)*Tabelle3[[#This Row],[Menge]],"0")</f>
        <v>393.43199999999996</v>
      </c>
      <c r="N566" s="14" t="str">
        <f>Eintragen!A566</f>
        <v>Schmelze</v>
      </c>
      <c r="O566" s="16">
        <f>Eintragen!B566</f>
        <v>29600004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160</v>
      </c>
      <c r="C567" s="13">
        <f>Tabelle1[[#This Row],[Datum]]</f>
        <v>44480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Qualitätsprobleme</v>
      </c>
      <c r="G567" s="13" t="str">
        <f>IF(ISBLANK(Eintragen!F567),VLOOKUP(Tabelle3[[#This Row],[Grund Ziffer]],'Liste Gründe'!A:D,3,FALSE),Eintragen!F567)</f>
        <v>Produkt durchwässert</v>
      </c>
      <c r="H567" s="11" t="str">
        <f>IF(ISBLANK(Tabelle1[[#This Row],[noch genauer]]),"-",Tabelle1[[#This Row],[noch genauer]])</f>
        <v>-</v>
      </c>
      <c r="I567" s="14">
        <f t="shared" si="32"/>
        <v>41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>
        <f>IFERROR(VLOOKUP(Tabelle3[[#This Row],[Artikelnr.]],Kennzahlen!S:U,3,FALSE)*Tabelle3[[#This Row],[Menge]],"0")</f>
        <v>322.81599999999997</v>
      </c>
      <c r="N567" s="14" t="str">
        <f>Eintragen!A567</f>
        <v>Schmelze</v>
      </c>
      <c r="O567" s="16">
        <f>Eintragen!B567</f>
        <v>29600004</v>
      </c>
      <c r="P567" s="15">
        <f>Eintragen!D567</f>
        <v>43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BU1</v>
      </c>
      <c r="B568" s="12">
        <f>Eintragen!C568</f>
        <v>207</v>
      </c>
      <c r="C568" s="13">
        <f>Tabelle1[[#This Row],[Datum]]</f>
        <v>44488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Schimmel</v>
      </c>
      <c r="G568" s="13" t="str">
        <f>IF(ISBLANK(Eintragen!F568),VLOOKUP(Tabelle3[[#This Row],[Grund Ziffer]],'Liste Gründe'!A:D,3,FALSE),Eintragen!F568)</f>
        <v>keine Verarbeitung</v>
      </c>
      <c r="H568" s="11" t="str">
        <f>IF(ISBLANK(Tabelle1[[#This Row],[noch genauer]]),"-",Tabelle1[[#This Row],[noch genauer]])</f>
        <v>-</v>
      </c>
      <c r="I568" s="14">
        <f t="shared" si="32"/>
        <v>42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>
        <f>IFERROR(VLOOKUP(Tabelle3[[#This Row],[Artikelnr.]],Kennzahlen!S:U,3,FALSE)*Tabelle3[[#This Row],[Menge]],"0")</f>
        <v>417.64319999999998</v>
      </c>
      <c r="N568" s="14" t="str">
        <f>Eintragen!A568</f>
        <v>Schmelze</v>
      </c>
      <c r="O568" s="16">
        <f>Eintragen!B568</f>
        <v>29600004</v>
      </c>
      <c r="P568" s="15">
        <f>Eintragen!D568</f>
        <v>12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BU1</v>
      </c>
      <c r="B569" s="12">
        <f>Eintragen!C569</f>
        <v>22</v>
      </c>
      <c r="C569" s="13">
        <f>Tabelle1[[#This Row],[Datum]]</f>
        <v>44452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9" s="14" t="str">
        <f>IFERROR(VLOOKUP(Tabelle3[[#This Row],[Artikelnr.]],Artikel!A:C,3,FALSE),Tabelle3[[#This Row],[Artikelnr.]])</f>
        <v>VS GRS Natur OGT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Aufgrund Konsistenz nicht genommen. Zu wenig VOS verarbeitet. Vom Warmen ins Kalte -&gt; Schimmel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>
        <f>IFERROR(VLOOKUP(Tabelle3[[#This Row],[Artikelnr.]],Kennzahlen!S:U,3,FALSE)*Tabelle3[[#This Row],[Menge]],"0")</f>
        <v>21.769000000000002</v>
      </c>
      <c r="N569" s="14" t="str">
        <f>Eintragen!A569</f>
        <v>Schmelze</v>
      </c>
      <c r="O569" s="16">
        <f>Eintragen!B569</f>
        <v>29600009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BU1</v>
      </c>
      <c r="B570" s="12">
        <f>Eintragen!C570</f>
        <v>212</v>
      </c>
      <c r="C570" s="13">
        <f>Tabelle1[[#This Row],[Datum]]</f>
        <v>44454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Schinken mit Rin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>
        <f>IFERROR(VLOOKUP(Tabelle3[[#This Row],[Artikelnr.]],Kennzahlen!S:U,3,FALSE)*Tabelle3[[#This Row],[Menge]],"0")</f>
        <v>106</v>
      </c>
      <c r="N570" s="14" t="str">
        <f>Eintragen!A570</f>
        <v>Schmelze</v>
      </c>
      <c r="O570" s="16">
        <f>Eintragen!B570</f>
        <v>29600011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184</v>
      </c>
      <c r="C571" s="13">
        <f>Tabelle1[[#This Row],[Datum]]</f>
        <v>44428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Chili mit Rinde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33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649.86959999999999</v>
      </c>
      <c r="N571" s="14" t="str">
        <f>Eintragen!A571</f>
        <v>Schmelze</v>
      </c>
      <c r="O571" s="16">
        <f>Eintragen!B571</f>
        <v>29600013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BU1</v>
      </c>
      <c r="B572" s="12">
        <f>Eintragen!C572</f>
        <v>223</v>
      </c>
      <c r="C572" s="13">
        <f>Tabelle1[[#This Row],[Datum]]</f>
        <v>44454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787.61370000000011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BU1</v>
      </c>
      <c r="B573" s="12">
        <f>Eintragen!C573</f>
        <v>66.8</v>
      </c>
      <c r="C573" s="13">
        <f>Tabelle1[[#This Row],[Datum]]</f>
        <v>44469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RW Schinken mit Rind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 t="shared" si="32"/>
        <v>39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33.4</v>
      </c>
      <c r="N573" s="14" t="str">
        <f>Eintragen!A573</f>
        <v>Schmelze</v>
      </c>
      <c r="O573" s="16">
        <f>Eintragen!B573</f>
        <v>29600017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BU3</v>
      </c>
      <c r="B574" s="12">
        <f>Eintragen!C574</f>
        <v>72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Rest</v>
      </c>
      <c r="H574" s="11" t="str">
        <f>IF(ISBLANK(Tabelle1[[#This Row],[noch genauer]]),"-",Tabelle1[[#This Row],[noch genauer]])</f>
        <v>wurde nicht eingesetzt</v>
      </c>
      <c r="I574" s="14">
        <f t="shared" si="32"/>
        <v>39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>
        <f>IFERROR(VLOOKUP(Tabelle3[[#This Row],[Artikelnr.]],Kennzahlen!S:U,3,FALSE)*Tabelle3[[#This Row],[Menge]],"0")</f>
        <v>36</v>
      </c>
      <c r="N574" s="14" t="str">
        <f>Eintragen!A574</f>
        <v>Bu3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60</v>
      </c>
      <c r="C575" s="13">
        <f>Tabelle1[[#This Row],[Datum]]</f>
        <v>44491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-</v>
      </c>
      <c r="I575" s="14">
        <f t="shared" si="32"/>
        <v>42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30</v>
      </c>
      <c r="N575" s="14" t="str">
        <f>Eintragen!A575</f>
        <v>Schmelze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7</v>
      </c>
      <c r="C576" s="13">
        <f>Tabelle1[[#This Row],[Datum]]</f>
        <v>44466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Natur geschält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Aufgrund Konsistenz nicht genommen. Zu wenig VOS verarbeitet. Vom Warmen ins Kalte -&gt; Schimmel</v>
      </c>
      <c r="I576" s="14">
        <f t="shared" si="32"/>
        <v>39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6.8599999999999994</v>
      </c>
      <c r="N576" s="14" t="str">
        <f>Eintragen!A576</f>
        <v>Schmelze</v>
      </c>
      <c r="O576" s="16">
        <f>Eintragen!B576</f>
        <v>29600023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BU1</v>
      </c>
      <c r="B577" s="12">
        <f>Eintragen!C577</f>
        <v>79</v>
      </c>
      <c r="C577" s="13">
        <f>Tabelle1[[#This Row],[Datum]]</f>
        <v>44435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Schinken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 t="shared" si="32"/>
        <v>34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74.244199999999992</v>
      </c>
      <c r="N577" s="14" t="str">
        <f>Eintragen!A577</f>
        <v>Schmelze</v>
      </c>
      <c r="O577" s="16">
        <f>Eintragen!B577</f>
        <v>29600025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BU1</v>
      </c>
      <c r="B578" s="12">
        <f>Eintragen!C578</f>
        <v>26</v>
      </c>
      <c r="C578" s="13">
        <f>Tabelle1[[#This Row],[Datum]]</f>
        <v>44466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 t="shared" ref="I578:I641" si="36">_xlfn.ISOWEEKNUM(C578)</f>
        <v>39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24.434799999999999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BU1</v>
      </c>
      <c r="B579" s="12">
        <f>Eintragen!C579</f>
        <v>77.599999999999994</v>
      </c>
      <c r="C579" s="13">
        <f>Tabelle1[[#This Row],[Datum]]</f>
        <v>44474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-</v>
      </c>
      <c r="I579" s="14">
        <f t="shared" si="36"/>
        <v>40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72.928479999999993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BU1</v>
      </c>
      <c r="B580" s="12">
        <f>Eintragen!C580</f>
        <v>259</v>
      </c>
      <c r="C580" s="13">
        <f>Tabelle1[[#This Row],[Datum]]</f>
        <v>44483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mit Rinde</v>
      </c>
      <c r="F580" s="11" t="str">
        <f>VLOOKUP(Eintragen!D580,'Liste Gründe'!A:D,2,FALSE)</f>
        <v>Verpackungsfehler</v>
      </c>
      <c r="G580" s="13" t="str">
        <f>IF(ISBLANK(Eintragen!F580),VLOOKUP(Tabelle3[[#This Row],[Grund Ziffer]],'Liste Gründe'!A:D,3,FALSE),Eintragen!F580)</f>
        <v>kein SSC</v>
      </c>
      <c r="H580" s="11" t="str">
        <f>IF(ISBLANK(Tabelle1[[#This Row],[noch genauer]]),"-",Tabelle1[[#This Row],[noch genauer]])</f>
        <v>-</v>
      </c>
      <c r="I580" s="14">
        <f t="shared" si="36"/>
        <v>41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129.5</v>
      </c>
      <c r="N580" s="14" t="str">
        <f>Eintragen!A580</f>
        <v>RWV</v>
      </c>
      <c r="O580" s="16">
        <f>Eintragen!B580</f>
        <v>29600026</v>
      </c>
      <c r="P580" s="15">
        <f>Eintragen!D580</f>
        <v>83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BU1</v>
      </c>
      <c r="B581" s="12">
        <f>Eintragen!C581</f>
        <v>35.4</v>
      </c>
      <c r="C581" s="13">
        <f>Tabelle1[[#This Row],[Datum]]</f>
        <v>44427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Chili geschält</v>
      </c>
      <c r="F581" s="11" t="str">
        <f>VLOOKUP(Eintragen!D581,'Liste Gründe'!A:D,2,FALSE)</f>
        <v>Schimmel</v>
      </c>
      <c r="G581" s="13" t="str">
        <f>IF(ISBLANK(Eintragen!F581),VLOOKUP(Tabelle3[[#This Row],[Grund Ziffer]],'Liste Gründe'!A:D,3,FALSE),Eintragen!F581)</f>
        <v>keine Verarbeitung</v>
      </c>
      <c r="H581" s="11" t="str">
        <f>IF(ISBLANK(Tabelle1[[#This Row],[noch genauer]]),"-",Tabelle1[[#This Row],[noch genauer]])</f>
        <v>Aufgrund Konsistenz nicht genommen. Zu wenig VOS verarbeitet. Vom Warmen ins Kalte -&gt; Schimmel</v>
      </c>
      <c r="I581" s="14">
        <f t="shared" si="36"/>
        <v>33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>
        <f>IFERROR(VLOOKUP(Tabelle3[[#This Row],[Artikelnr.]],Kennzahlen!S:U,3,FALSE)*Tabelle3[[#This Row],[Menge]],"0")</f>
        <v>32.996340000000004</v>
      </c>
      <c r="N581" s="14" t="str">
        <f>Eintragen!A581</f>
        <v>Schmelze</v>
      </c>
      <c r="O581" s="16">
        <f>Eintragen!B581</f>
        <v>29600027</v>
      </c>
      <c r="P581" s="15">
        <f>Eintragen!D581</f>
        <v>12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162</v>
      </c>
      <c r="C582" s="13">
        <f>Tabelle1[[#This Row],[Datum]]</f>
        <v>44456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 t="shared" si="36"/>
        <v>37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>
        <f>IFERROR(VLOOKUP(Tabelle3[[#This Row],[Artikelnr.]],Kennzahlen!S:U,3,FALSE)*Tabelle3[[#This Row],[Menge]],"0")</f>
        <v>151.00020000000001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BU1</v>
      </c>
      <c r="B583" s="12">
        <f>Eintragen!C583</f>
        <v>23</v>
      </c>
      <c r="C583" s="13">
        <f>Tabelle1[[#This Row],[Datum]]</f>
        <v>44474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-</v>
      </c>
      <c r="I583" s="14">
        <f t="shared" si="36"/>
        <v>40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>
        <f>IFERROR(VLOOKUP(Tabelle3[[#This Row],[Artikelnr.]],Kennzahlen!S:U,3,FALSE)*Tabelle3[[#This Row],[Menge]],"0")</f>
        <v>21.438300000000002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BU1</v>
      </c>
      <c r="B584" s="12">
        <f>Eintragen!C584</f>
        <v>127</v>
      </c>
      <c r="C584" s="13">
        <f>Tabelle1[[#This Row],[Datum]]</f>
        <v>44483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 t="shared" si="36"/>
        <v>41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>
        <f>IFERROR(VLOOKUP(Tabelle3[[#This Row],[Artikelnr.]],Kennzahlen!S:U,3,FALSE)*Tabelle3[[#This Row],[Menge]],"0")</f>
        <v>118.3767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BU1</v>
      </c>
      <c r="B585" s="12">
        <f>Eintragen!C585</f>
        <v>20</v>
      </c>
      <c r="C585" s="13">
        <f>Tabelle1[[#This Row],[Datum]]</f>
        <v>44491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VOS &gt; Einsatz</v>
      </c>
      <c r="H585" s="11" t="str">
        <f>IF(ISBLANK(Tabelle1[[#This Row],[noch genauer]]),"-",Tabelle1[[#This Row],[noch genauer]])</f>
        <v>-</v>
      </c>
      <c r="I585" s="14">
        <f t="shared" si="36"/>
        <v>42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>
        <f>IFERROR(VLOOKUP(Tabelle3[[#This Row],[Artikelnr.]],Kennzahlen!S:U,3,FALSE)*Tabelle3[[#This Row],[Menge]],"0")</f>
        <v>18.641999999999999</v>
      </c>
      <c r="N585" s="14" t="str">
        <f>Eintragen!A585</f>
        <v>Abfüllung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BU1</v>
      </c>
      <c r="B586" s="12">
        <f>Eintragen!C586</f>
        <v>115</v>
      </c>
      <c r="C586" s="13">
        <f>Tabelle1[[#This Row],[Datum]]</f>
        <v>44449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40-60% WSCH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keine Verarbeitung</v>
      </c>
      <c r="H586" s="11" t="str">
        <f>IF(ISBLANK(Tabelle1[[#This Row],[noch genauer]]),"-",Tabelle1[[#This Row],[noch genauer]])</f>
        <v>Auftrag abgeschlossen, Reste stehen gelassen</v>
      </c>
      <c r="I586" s="14">
        <f t="shared" si="36"/>
        <v>36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287.5</v>
      </c>
      <c r="N586" s="14" t="str">
        <f>Eintragen!A586</f>
        <v>Schmelze</v>
      </c>
      <c r="O586" s="16">
        <f>Eintragen!B586</f>
        <v>29600029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BU1</v>
      </c>
      <c r="B587" s="12">
        <f>Eintragen!C587</f>
        <v>701</v>
      </c>
      <c r="C587" s="13">
        <f>Tabelle1[[#This Row],[Datum]]</f>
        <v>44488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7" s="14" t="str">
        <f>IFERROR(VLOOKUP(Tabelle3[[#This Row],[Artikelnr.]],Artikel!A:C,3,FALSE),Tabelle3[[#This Row],[Artikelnr.]])</f>
        <v>VS SKZ Premium Würfel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Schimmel</v>
      </c>
      <c r="H587" s="11" t="str">
        <f>IF(ISBLANK(Tabelle1[[#This Row],[noch genauer]]),"-",Tabelle1[[#This Row],[noch genauer]])</f>
        <v>-</v>
      </c>
      <c r="I587" s="14">
        <f t="shared" si="36"/>
        <v>42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402.37399999999997</v>
      </c>
      <c r="N587" s="14" t="str">
        <f>Eintragen!A587</f>
        <v>RWV</v>
      </c>
      <c r="O587" s="16">
        <f>Eintragen!B587</f>
        <v>29600030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BU3</v>
      </c>
      <c r="B588" s="12">
        <f>Eintragen!C588</f>
        <v>72.5</v>
      </c>
      <c r="C588" s="13">
        <f>Tabelle1[[#This Row],[Datum]]</f>
        <v>44431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8" s="14" t="str">
        <f>IFERROR(VLOOKUP(Tabelle3[[#This Row],[Artikelnr.]],Artikel!A:C,3,FALSE),Tabelle3[[#This Row],[Artikelnr.]])</f>
        <v>VOS VEG-SCH MILD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VOS &gt; Einsatz</v>
      </c>
      <c r="H588" s="11" t="str">
        <f>IF(ISBLANK(Tabelle1[[#This Row],[noch genauer]]),"-",Tabelle1[[#This Row],[noch genauer]])</f>
        <v>-</v>
      </c>
      <c r="I588" s="14">
        <f t="shared" si="36"/>
        <v>34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36.25</v>
      </c>
      <c r="N588" s="14" t="str">
        <f>Eintragen!A588</f>
        <v>L1</v>
      </c>
      <c r="O588" s="16">
        <f>Eintragen!B588</f>
        <v>29900002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BU3</v>
      </c>
      <c r="B589" s="12">
        <f>Eintragen!C589</f>
        <v>23</v>
      </c>
      <c r="C589" s="13">
        <f>Tabelle1[[#This Row],[Datum]]</f>
        <v>44461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-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>
        <f>IFERROR(VLOOKUP(Tabelle3[[#This Row],[Artikelnr.]],Kennzahlen!S:U,3,FALSE)*Tabelle3[[#This Row],[Menge]],"0")</f>
        <v>11.5</v>
      </c>
      <c r="N589" s="14" t="str">
        <f>Eintragen!A589</f>
        <v>BU3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369</v>
      </c>
      <c r="C590" s="13">
        <f>Tabelle1[[#This Row],[Datum]]</f>
        <v>44480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Rest</v>
      </c>
      <c r="G590" s="13" t="str">
        <f>IF(ISBLANK(Eintragen!F590),VLOOKUP(Tabelle3[[#This Row],[Grund Ziffer]],'Liste Gründe'!A:D,3,FALSE),Eintragen!F590)</f>
        <v>Schmutz</v>
      </c>
      <c r="H590" s="11" t="str">
        <f>IF(ISBLANK(Tabelle1[[#This Row],[noch genauer]]),"-",Tabelle1[[#This Row],[noch genauer]])</f>
        <v>-</v>
      </c>
      <c r="I590" s="14">
        <f t="shared" si="36"/>
        <v>41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>
        <f>IFERROR(VLOOKUP(Tabelle3[[#This Row],[Artikelnr.]],Kennzahlen!S:U,3,FALSE)*Tabelle3[[#This Row],[Menge]],"0")</f>
        <v>184.5</v>
      </c>
      <c r="N590" s="14" t="str">
        <f>Eintragen!A590</f>
        <v>BU3</v>
      </c>
      <c r="O590" s="16">
        <f>Eintragen!B590</f>
        <v>29900002</v>
      </c>
      <c r="P590" s="15">
        <f>Eintragen!D590</f>
        <v>42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257</v>
      </c>
      <c r="C591" s="13">
        <f>Tabelle1[[#This Row],[Datum]]</f>
        <v>44481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Schimmel</v>
      </c>
      <c r="G591" s="13" t="str">
        <f>IF(ISBLANK(Eintragen!F591),VLOOKUP(Tabelle3[[#This Row],[Grund Ziffer]],'Liste Gründe'!A:D,3,FALSE),Eintragen!F591)</f>
        <v>VOS &gt; Einsatz</v>
      </c>
      <c r="H591" s="11" t="str">
        <f>IF(ISBLANK(Tabelle1[[#This Row],[noch genauer]]),"-",Tabelle1[[#This Row],[noch genauer]])</f>
        <v>-</v>
      </c>
      <c r="I591" s="14">
        <f t="shared" si="36"/>
        <v>41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>
        <f>IFERROR(VLOOKUP(Tabelle3[[#This Row],[Artikelnr.]],Kennzahlen!S:U,3,FALSE)*Tabelle3[[#This Row],[Menge]],"0")</f>
        <v>128.5</v>
      </c>
      <c r="N591" s="14" t="str">
        <f>Eintragen!A591</f>
        <v>Bu3</v>
      </c>
      <c r="O591" s="16">
        <f>Eintragen!B591</f>
        <v>29900002</v>
      </c>
      <c r="P591" s="15">
        <f>Eintragen!D591</f>
        <v>12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BU3</v>
      </c>
      <c r="B592" s="12">
        <f>Eintragen!C592</f>
        <v>283</v>
      </c>
      <c r="C592" s="13">
        <f>Tabelle1[[#This Row],[Datum]]</f>
        <v>44487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keinen Verwendungszweck</v>
      </c>
      <c r="G592" s="13" t="str">
        <f>IF(ISBLANK(Eintragen!F592),VLOOKUP(Tabelle3[[#This Row],[Grund Ziffer]],'Liste Gründe'!A:D,3,FALSE),Eintragen!F592)</f>
        <v>VOS &gt; Einsatz</v>
      </c>
      <c r="H592" s="11" t="str">
        <f>IF(ISBLANK(Tabelle1[[#This Row],[noch genauer]]),"-",Tabelle1[[#This Row],[noch genauer]])</f>
        <v>-</v>
      </c>
      <c r="I592" s="14">
        <f t="shared" si="36"/>
        <v>42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>
        <f>IFERROR(VLOOKUP(Tabelle3[[#This Row],[Artikelnr.]],Kennzahlen!S:U,3,FALSE)*Tabelle3[[#This Row],[Menge]],"0")</f>
        <v>141.5</v>
      </c>
      <c r="N592" s="14" t="str">
        <f>Eintragen!A592</f>
        <v>BU3</v>
      </c>
      <c r="O592" s="16">
        <f>Eintragen!B592</f>
        <v>29900002</v>
      </c>
      <c r="P592" s="15">
        <f>Eintragen!D592</f>
        <v>61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BU3</v>
      </c>
      <c r="B593" s="12">
        <f>Eintragen!C593</f>
        <v>303</v>
      </c>
      <c r="C593" s="13">
        <f>Tabelle1[[#This Row],[Datum]]</f>
        <v>44488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keinen Verwendungszweck</v>
      </c>
      <c r="H593" s="11" t="str">
        <f>IF(ISBLANK(Tabelle1[[#This Row],[noch genauer]]),"-",Tabelle1[[#This Row],[noch genauer]])</f>
        <v>-</v>
      </c>
      <c r="I593" s="14">
        <f t="shared" si="36"/>
        <v>42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>
        <f>IFERROR(VLOOKUP(Tabelle3[[#This Row],[Artikelnr.]],Kennzahlen!S:U,3,FALSE)*Tabelle3[[#This Row],[Menge]],"0")</f>
        <v>151.5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BU3</v>
      </c>
      <c r="B594" s="12">
        <f>Eintragen!C594</f>
        <v>74.400000000000006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Rest</v>
      </c>
      <c r="G594" s="13" t="str">
        <f>IF(ISBLANK(Eintragen!F594),VLOOKUP(Tabelle3[[#This Row],[Grund Ziffer]],'Liste Gründe'!A:D,3,FALSE),Eintragen!F594)</f>
        <v>Retoure</v>
      </c>
      <c r="H594" s="11" t="str">
        <f>IF(ISBLANK(Tabelle1[[#This Row],[noch genauer]]),"-",Tabelle1[[#This Row],[noch genauer]])</f>
        <v>-</v>
      </c>
      <c r="I594" s="14">
        <f t="shared" si="36"/>
        <v>42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>
        <f>IFERROR(VLOOKUP(Tabelle3[[#This Row],[Artikelnr.]],Kennzahlen!S:U,3,FALSE)*Tabelle3[[#This Row],[Menge]],"0")</f>
        <v>37.200000000000003</v>
      </c>
      <c r="N594" s="14" t="str">
        <f>Eintragen!A594</f>
        <v>BU3</v>
      </c>
      <c r="O594" s="16">
        <f>Eintragen!B594</f>
        <v>29900002</v>
      </c>
      <c r="P594" s="15">
        <f>Eintragen!D594</f>
        <v>22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BU3</v>
      </c>
      <c r="B595" s="12">
        <f>Eintragen!C595</f>
        <v>138</v>
      </c>
      <c r="C595" s="13">
        <f>Tabelle1[[#This Row],[Datum]]</f>
        <v>44489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-</v>
      </c>
      <c r="I595" s="14">
        <f t="shared" si="36"/>
        <v>42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69</v>
      </c>
      <c r="N595" s="14" t="str">
        <f>Eintragen!A595</f>
        <v>BU3</v>
      </c>
      <c r="O595" s="16">
        <f>Eintragen!B595</f>
        <v>29900002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BU1</v>
      </c>
      <c r="B596" s="12">
        <f>Eintragen!C596</f>
        <v>184.2</v>
      </c>
      <c r="C596" s="13">
        <f>Tabelle1[[#This Row],[Datum]]</f>
        <v>44495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VOS &gt; Einsatz</v>
      </c>
      <c r="H596" s="11" t="str">
        <f>IF(ISBLANK(Tabelle1[[#This Row],[noch genauer]]),"-",Tabelle1[[#This Row],[noch genauer]])</f>
        <v>-</v>
      </c>
      <c r="I596" s="14">
        <f t="shared" si="36"/>
        <v>43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>
        <f>IFERROR(VLOOKUP(Tabelle3[[#This Row],[Artikelnr.]],Kennzahlen!S:U,3,FALSE)*Tabelle3[[#This Row],[Menge]],"0")</f>
        <v>92.1</v>
      </c>
      <c r="N596" s="14" t="str">
        <f>Eintragen!A596</f>
        <v>Abfüllung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BU3</v>
      </c>
      <c r="B597" s="12">
        <f>Eintragen!C597</f>
        <v>512</v>
      </c>
      <c r="C597" s="13">
        <f>Tabelle1[[#This Row],[Datum]]</f>
        <v>44496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 t="shared" si="36"/>
        <v>43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256</v>
      </c>
      <c r="N597" s="14" t="str">
        <f>Eintragen!A597</f>
        <v>bu3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BU3</v>
      </c>
      <c r="B598" s="12">
        <f>Eintragen!C598</f>
        <v>133</v>
      </c>
      <c r="C598" s="13">
        <f>Tabelle1[[#This Row],[Datum]]</f>
        <v>44448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8" s="14" t="str">
        <f>IFERROR(VLOOKUP(Tabelle3[[#This Row],[Artikelnr.]],Artikel!A:C,3,FALSE),Tabelle3[[#This Row],[Artikelnr.]])</f>
        <v>VOS VEG-SCH WÜRZIG</v>
      </c>
      <c r="F598" s="11" t="str">
        <f>VLOOKUP(Eintragen!D598,'Liste Gründe'!A:D,2,FALSE)</f>
        <v>Schimmel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 t="shared" si="36"/>
        <v>36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66.5</v>
      </c>
      <c r="N598" s="14" t="str">
        <f>Eintragen!A598</f>
        <v>L1</v>
      </c>
      <c r="O598" s="16">
        <f>Eintragen!B598</f>
        <v>29900003</v>
      </c>
      <c r="P598" s="15">
        <f>Eintragen!D598</f>
        <v>12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BU3</v>
      </c>
      <c r="B599" s="12">
        <f>Eintragen!C599</f>
        <v>54</v>
      </c>
      <c r="C599" s="13">
        <f>Tabelle1[[#This Row],[Datum]]</f>
        <v>44452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-</v>
      </c>
      <c r="I599" s="14">
        <f t="shared" si="36"/>
        <v>37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27</v>
      </c>
      <c r="N599" s="14" t="str">
        <f>Eintragen!A599</f>
        <v>L1</v>
      </c>
      <c r="O599" s="16">
        <f>Eintragen!B599</f>
        <v>29900003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BU3</v>
      </c>
      <c r="B600" s="12">
        <f>Eintragen!C600</f>
        <v>63</v>
      </c>
      <c r="C600" s="13">
        <f>Tabelle1[[#This Row],[Datum]]</f>
        <v>44467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Schimmel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 t="shared" si="36"/>
        <v>39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31.5</v>
      </c>
      <c r="N600" s="14" t="str">
        <f>Eintragen!A600</f>
        <v>L1</v>
      </c>
      <c r="O600" s="16">
        <f>Eintragen!B600</f>
        <v>29900003</v>
      </c>
      <c r="P600" s="15">
        <f>Eintragen!D600</f>
        <v>12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BU3</v>
      </c>
      <c r="B601" s="12">
        <f>Eintragen!C601</f>
        <v>24</v>
      </c>
      <c r="C601" s="13">
        <f>Tabelle1[[#This Row],[Datum]]</f>
        <v>44469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-</v>
      </c>
      <c r="I601" s="14">
        <f t="shared" si="36"/>
        <v>39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12</v>
      </c>
      <c r="N601" s="14" t="str">
        <f>Eintragen!A601</f>
        <v>BU3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BU3</v>
      </c>
      <c r="B602" s="12">
        <f>Eintragen!C602</f>
        <v>240</v>
      </c>
      <c r="C602" s="13">
        <f>Tabelle1[[#This Row],[Datum]]</f>
        <v>44481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VOS &gt; Einsatz</v>
      </c>
      <c r="H602" s="11" t="str">
        <f>IF(ISBLANK(Tabelle1[[#This Row],[noch genauer]]),"-",Tabelle1[[#This Row],[noch genauer]])</f>
        <v>-</v>
      </c>
      <c r="I602" s="14">
        <f t="shared" si="36"/>
        <v>41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120</v>
      </c>
      <c r="N602" s="14" t="str">
        <f>Eintragen!A602</f>
        <v>Bu3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BU3</v>
      </c>
      <c r="B603" s="12">
        <f>Eintragen!C603</f>
        <v>640</v>
      </c>
      <c r="C603" s="13">
        <f>Tabelle1[[#This Row],[Datum]]</f>
        <v>44488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-</v>
      </c>
      <c r="I603" s="14">
        <f t="shared" si="36"/>
        <v>42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320</v>
      </c>
      <c r="N603" s="14" t="str">
        <f>Eintragen!A603</f>
        <v>BU3</v>
      </c>
      <c r="O603" s="16">
        <f>Eintragen!B603</f>
        <v>29900003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BU3</v>
      </c>
      <c r="B604" s="12">
        <f>Eintragen!C604</f>
        <v>70</v>
      </c>
      <c r="C604" s="13">
        <f>Tabelle1[[#This Row],[Datum]]</f>
        <v>44489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 t="shared" si="36"/>
        <v>42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35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688</v>
      </c>
      <c r="C605" s="13">
        <f>Tabelle1[[#This Row],[Datum]]</f>
        <v>44495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VOS &gt; Einsatz</v>
      </c>
      <c r="H605" s="11" t="str">
        <f>IF(ISBLANK(Tabelle1[[#This Row],[noch genauer]]),"-",Tabelle1[[#This Row],[noch genauer]])</f>
        <v>-</v>
      </c>
      <c r="I605" s="14">
        <f t="shared" si="36"/>
        <v>43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344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BU1</v>
      </c>
      <c r="B606" s="12">
        <f>Eintragen!C606</f>
        <v>10</v>
      </c>
      <c r="C606" s="13">
        <f>Tabelle1[[#This Row],[Datum]]</f>
        <v>44496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 t="shared" si="36"/>
        <v>43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5</v>
      </c>
      <c r="N606" s="14" t="str">
        <f>Eintragen!A606</f>
        <v>Abfüllung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BU1</v>
      </c>
      <c r="B607" s="12">
        <f>Eintragen!C607</f>
        <v>26.6</v>
      </c>
      <c r="C607" s="13">
        <f>Tabelle1[[#This Row],[Datum]]</f>
        <v>44439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7" s="14" t="str">
        <f>IFERROR(VLOOKUP(Tabelle3[[#This Row],[Artikelnr.]],Artikel!A:C,3,FALSE),Tabelle3[[#This Row],[Artikelnr.]])</f>
        <v>Würste 9100g USA- Räuch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Bodenabfall Abfüllung</v>
      </c>
      <c r="H607" s="11" t="str">
        <f>IF(ISBLANK(Tabelle1[[#This Row],[noch genauer]]),"-",Tabelle1[[#This Row],[noch genauer]])</f>
        <v>Clip gerissen</v>
      </c>
      <c r="I607" s="14">
        <f t="shared" si="36"/>
        <v>35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>
        <f>Eintragen!B607</f>
        <v>31000076</v>
      </c>
      <c r="P607" s="15">
        <f>Eintragen!D607</f>
        <v>31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315.5</v>
      </c>
      <c r="C608" s="13">
        <f>Tabelle1[[#This Row],[Datum]]</f>
        <v>44461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9300g Räucher na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31000083</v>
      </c>
      <c r="P608" s="15">
        <f>Eintragen!D608</f>
        <v>31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28.5</v>
      </c>
      <c r="C609" s="13">
        <f>Tabelle1[[#This Row],[Datum]]</f>
        <v>44463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Clip gerissen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31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BU1</v>
      </c>
      <c r="B610" s="12">
        <f>Eintragen!C610</f>
        <v>20.6</v>
      </c>
      <c r="C610" s="13">
        <f>Tabelle1[[#This Row],[Datum]]</f>
        <v>44462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Darm geplatzt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34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BU1</v>
      </c>
      <c r="B611" s="12">
        <f>Eintragen!C611</f>
        <v>47.5</v>
      </c>
      <c r="C611" s="13">
        <f>Tabelle1[[#This Row],[Datum]]</f>
        <v>44441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Schlaufe gerissen</v>
      </c>
      <c r="I611" s="14">
        <f t="shared" si="36"/>
        <v>35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33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131.6</v>
      </c>
      <c r="C612" s="13">
        <f>Tabelle1[[#This Row],[Datum]]</f>
        <v>44433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6700g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Darm geplatzt</v>
      </c>
      <c r="I612" s="14">
        <f t="shared" si="36"/>
        <v>34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31000084</v>
      </c>
      <c r="P612" s="15">
        <f>Eintragen!D612</f>
        <v>34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BU1</v>
      </c>
      <c r="B613" s="12">
        <f>Eintragen!C613</f>
        <v>41.6</v>
      </c>
      <c r="C613" s="13">
        <f>Tabelle1[[#This Row],[Datum]]</f>
        <v>44454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Schlaufe gerissen</v>
      </c>
      <c r="I613" s="14">
        <f t="shared" si="36"/>
        <v>37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33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BU1</v>
      </c>
      <c r="B614" s="12">
        <f>Eintragen!C614</f>
        <v>3.6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Reinigung</v>
      </c>
      <c r="H614" s="11" t="str">
        <f>IF(ISBLANK(Tabelle1[[#This Row],[noch genauer]]),"-",Tabelle1[[#This Row],[noch genauer]])</f>
        <v>-</v>
      </c>
      <c r="I614" s="14">
        <f t="shared" si="36"/>
        <v>37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BU1</v>
      </c>
      <c r="B615" s="12">
        <f>Eintragen!C615</f>
        <v>17.399999999999999</v>
      </c>
      <c r="C615" s="13">
        <f>Tabelle1[[#This Row],[Datum]]</f>
        <v>44467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8400g Schinkenrä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-</v>
      </c>
      <c r="I615" s="14">
        <f t="shared" si="36"/>
        <v>39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31000092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Verkauf</v>
      </c>
      <c r="B616" s="12">
        <f>Eintragen!C616</f>
        <v>314.90000000000003</v>
      </c>
      <c r="C616" s="13">
        <f>Tabelle1[[#This Row],[Datum]]</f>
        <v>44448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6" s="14" t="str">
        <f>IFERROR(VLOOKUP(Tabelle3[[#This Row],[Artikelnr.]],Artikel!A:C,3,FALSE),Tabelle3[[#This Row],[Artikelnr.]])</f>
        <v>Vorschmelzwürste 6,7 kg</v>
      </c>
      <c r="F616" s="11" t="str">
        <f>VLOOKUP(Eintragen!D616,'Liste Gründe'!A:D,2,FALSE)</f>
        <v>Schimmel</v>
      </c>
      <c r="G616" s="13" t="str">
        <f>IF(ISBLANK(Eintragen!F616),VLOOKUP(Tabelle3[[#This Row],[Grund Ziffer]],'Liste Gründe'!A:D,3,FALSE),Eintragen!F616)</f>
        <v>keinen Abnehmer/kein Schälpersonal</v>
      </c>
      <c r="H616" s="11" t="str">
        <f>IF(ISBLANK(Tabelle1[[#This Row],[noch genauer]]),"-",Tabelle1[[#This Row],[noch genauer]])</f>
        <v>keinen Abnehmer/Schälen</v>
      </c>
      <c r="I616" s="14">
        <f t="shared" si="36"/>
        <v>36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Verkauf</v>
      </c>
      <c r="O616" s="16">
        <f>Eintragen!B616</f>
        <v>31000094</v>
      </c>
      <c r="P616" s="15">
        <f>Eintragen!D616</f>
        <v>12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BU1</v>
      </c>
      <c r="B617" s="12">
        <f>Eintragen!C617</f>
        <v>20</v>
      </c>
      <c r="C617" s="13">
        <f>Tabelle1[[#This Row],[Datum]]</f>
        <v>44446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7" s="14" t="str">
        <f>IFERROR(VLOOKUP(Tabelle3[[#This Row],[Artikelnr.]],Artikel!A:C,3,FALSE),Tabelle3[[#This Row],[Artikelnr.]])</f>
        <v>Würste 9100g Natur aus</v>
      </c>
      <c r="F617" s="11" t="str">
        <f>VLOOKUP(Eintragen!D617,'Liste Gründe'!A:D,2,FALSE)</f>
        <v>Linienbezogen</v>
      </c>
      <c r="G617" s="13" t="str">
        <f>IF(ISBLANK(Eintragen!F617),VLOOKUP(Tabelle3[[#This Row],[Grund Ziffer]],'Liste Gründe'!A:D,3,FALSE),Eintragen!F617)</f>
        <v>Reinigung</v>
      </c>
      <c r="H617" s="11" t="str">
        <f>IF(ISBLANK(Tabelle1[[#This Row],[noch genauer]]),"-",Tabelle1[[#This Row],[noch genauer]])</f>
        <v>-</v>
      </c>
      <c r="I617" s="14">
        <f t="shared" si="36"/>
        <v>36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Abfüllung</v>
      </c>
      <c r="O617" s="16">
        <f>Eintragen!B617</f>
        <v>31000097</v>
      </c>
      <c r="P617" s="15">
        <f>Eintragen!D617</f>
        <v>10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276</v>
      </c>
      <c r="C618" s="13">
        <f>Tabelle1[[#This Row],[Datum]]</f>
        <v>44452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6000g Räucher fü</v>
      </c>
      <c r="F618" s="11" t="str">
        <f>VLOOKUP(Eintragen!D618,'Liste Gründe'!A:D,2,FALSE)</f>
        <v>Schimmel</v>
      </c>
      <c r="G618" s="13" t="str">
        <f>IF(ISBLANK(Eintragen!F618),VLOOKUP(Tabelle3[[#This Row],[Grund Ziffer]],'Liste Gründe'!A:D,3,FALSE),Eintragen!F618)</f>
        <v>Qualitätsprobleme</v>
      </c>
      <c r="H618" s="11" t="str">
        <f>IF(ISBLANK(Tabelle1[[#This Row],[noch genauer]]),"-",Tabelle1[[#This Row],[noch genauer]])</f>
        <v>unterfüllt</v>
      </c>
      <c r="I618" s="14">
        <f t="shared" si="36"/>
        <v>37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31000098</v>
      </c>
      <c r="P618" s="15">
        <f>Eintragen!D618</f>
        <v>120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292</v>
      </c>
      <c r="C619" s="13">
        <f>Tabelle1[[#This Row],[Datum]]</f>
        <v>44453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Rest</v>
      </c>
      <c r="H619" s="11" t="str">
        <f>IF(ISBLANK(Tabelle1[[#This Row],[noch genauer]]),"-",Tabelle1[[#This Row],[noch genauer]])</f>
        <v>Rohware zu weich</v>
      </c>
      <c r="I619" s="14">
        <f t="shared" si="36"/>
        <v>37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BU1</v>
      </c>
      <c r="B620" s="12">
        <f>Eintragen!C620</f>
        <v>306</v>
      </c>
      <c r="C620" s="13">
        <f>Tabelle1[[#This Row],[Datum]]</f>
        <v>44431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0" s="14" t="str">
        <f>IFERROR(VLOOKUP(Tabelle3[[#This Row],[Artikelnr.]],Artikel!A:C,3,FALSE),Tabelle3[[#This Row],[Artikelnr.]])</f>
        <v>Gouda RW mit Staubkäse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keine Verarbeitung</v>
      </c>
      <c r="H620" s="11" t="str">
        <f>IF(ISBLANK(Tabelle1[[#This Row],[noch genauer]]),"-",Tabelle1[[#This Row],[noch genauer]])</f>
        <v>MHD abgelaufen</v>
      </c>
      <c r="I620" s="14">
        <f t="shared" si="36"/>
        <v>34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Schmelze</v>
      </c>
      <c r="O620" s="16">
        <f>Eintragen!B620</f>
        <v>31000108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230</v>
      </c>
      <c r="C621" s="13">
        <f>Tabelle1[[#This Row],[Datum]]</f>
        <v>44489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1" s="14" t="str">
        <f>IFERROR(VLOOKUP(Tabelle3[[#This Row],[Artikelnr.]],Artikel!A:C,3,FALSE),Tabelle3[[#This Row],[Artikelnr.]])</f>
        <v>SKZ PF 10KG</v>
      </c>
      <c r="F621" s="11" t="str">
        <f>VLOOKUP(Eintragen!D621,'Liste Gründe'!A:D,2,FALSE)</f>
        <v>Qualitätsprobleme</v>
      </c>
      <c r="G621" s="13" t="str">
        <f>IF(ISBLANK(Eintragen!F621),VLOOKUP(Tabelle3[[#This Row],[Grund Ziffer]],'Liste Gründe'!A:D,3,FALSE),Eintragen!F621)</f>
        <v>zu fest</v>
      </c>
      <c r="H621" s="11" t="str">
        <f>IF(ISBLANK(Tabelle1[[#This Row],[noch genauer]]),"-",Tabelle1[[#This Row],[noch genauer]])</f>
        <v>-</v>
      </c>
      <c r="I621" s="14">
        <f t="shared" si="36"/>
        <v>42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5421.33</v>
      </c>
      <c r="N621" s="14" t="str">
        <f>Eintragen!A621</f>
        <v>Schmelze</v>
      </c>
      <c r="O621" s="16">
        <f>Eintragen!B621</f>
        <v>31000161</v>
      </c>
      <c r="P621" s="15">
        <f>Eintragen!D621</f>
        <v>54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BU1</v>
      </c>
      <c r="B622" s="12">
        <f>Eintragen!C622</f>
        <v>6</v>
      </c>
      <c r="C622" s="13">
        <f>Tabelle1[[#This Row],[Datum]]</f>
        <v>44441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2" s="14" t="str">
        <f>IFERROR(VLOOKUP(Tabelle3[[#This Row],[Artikelnr.]],Artikel!A:C,3,FALSE),Tabelle3[[#This Row],[Artikelnr.]])</f>
        <v>TORT WAL 1,93KG JER DE</v>
      </c>
      <c r="F622" s="11" t="str">
        <f>VLOOKUP(Eintragen!D622,'Liste Gründe'!A:D,2,FALSE)</f>
        <v>Schimmel</v>
      </c>
      <c r="G622" s="13" t="str">
        <f>IF(ISBLANK(Eintragen!F622),VLOOKUP(Tabelle3[[#This Row],[Grund Ziffer]],'Liste Gründe'!A:D,3,FALSE),Eintragen!F622)</f>
        <v>Riss in Alufolie</v>
      </c>
      <c r="H622" s="11" t="str">
        <f>IF(ISBLANK(Tabelle1[[#This Row],[noch genauer]]),"-",Tabelle1[[#This Row],[noch genauer]])</f>
        <v>Riss in Alufolie</v>
      </c>
      <c r="I622" s="14">
        <f t="shared" si="36"/>
        <v>35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31000169</v>
      </c>
      <c r="P622" s="15">
        <f>Eintragen!D622</f>
        <v>12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BU1</v>
      </c>
      <c r="B623" s="12">
        <f>Eintragen!C623</f>
        <v>26</v>
      </c>
      <c r="C623" s="13">
        <f>Tabelle1[[#This Row],[Datum]]</f>
        <v>44454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3" s="14" t="str">
        <f>IFERROR(VLOOKUP(Tabelle3[[#This Row],[Artikelnr.]],Artikel!A:C,3,FALSE),Tabelle3[[#This Row],[Artikelnr.]])</f>
        <v>SKZ GOU 3,9KG WÜRSTE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Darm geplatzt</v>
      </c>
      <c r="I623" s="14">
        <f t="shared" si="36"/>
        <v>37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31000207</v>
      </c>
      <c r="P623" s="15">
        <f>Eintragen!D623</f>
        <v>34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BU3</v>
      </c>
      <c r="B624" s="12">
        <f>Eintragen!C624</f>
        <v>245</v>
      </c>
      <c r="C624" s="13">
        <f>Tabelle1[[#This Row],[Datum]]</f>
        <v>44476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4" s="14" t="str">
        <f>IFERROR(VLOOKUP(Tabelle3[[#This Row],[Artikelnr.]],Artikel!A:C,3,FALSE),Tabelle3[[#This Row],[Artikelnr.]])</f>
        <v>BLO FRUCHT 5KG * *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keine Zuständigkeiten</v>
      </c>
      <c r="H624" s="11" t="str">
        <f>IF(ISBLANK(Tabelle1[[#This Row],[noch genauer]]),"-",Tabelle1[[#This Row],[noch genauer]])</f>
        <v>-</v>
      </c>
      <c r="I624" s="14">
        <f t="shared" si="36"/>
        <v>40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BU3</v>
      </c>
      <c r="O624" s="16">
        <f>Eintragen!B624</f>
        <v>31000217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Rest</v>
      </c>
      <c r="B625" s="12">
        <f>Eintragen!C625</f>
        <v>540</v>
      </c>
      <c r="C625" s="13">
        <f>Tabelle1[[#This Row],[Datum]]</f>
        <v>44483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5" s="14" t="str">
        <f>IFERROR(VLOOKUP(Tabelle3[[#This Row],[Artikelnr.]],Artikel!A:C,3,FALSE),Tabelle3[[#This Row],[Artikelnr.]])</f>
        <v>Frucht/Nuss Käse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zu viel Wasseraustritt, Keine unfangreiche Durchführung von Tests</v>
      </c>
      <c r="H625" s="11" t="str">
        <f>IF(ISBLANK(Tabelle1[[#This Row],[noch genauer]]),"-",Tabelle1[[#This Row],[noch genauer]])</f>
        <v>-</v>
      </c>
      <c r="I625" s="14">
        <f t="shared" si="36"/>
        <v>41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22171.644</v>
      </c>
      <c r="N625" s="14" t="str">
        <f>Eintragen!A625</f>
        <v>Entwicklung</v>
      </c>
      <c r="O625" s="16">
        <f>Eintragen!B625</f>
        <v>31000234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BU1</v>
      </c>
      <c r="B626" s="12">
        <f>Eintragen!C626</f>
        <v>29.2</v>
      </c>
      <c r="C626" s="13">
        <f>Tabelle1[[#This Row],[Datum]]</f>
        <v>44468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6" s="14" t="str">
        <f>IFERROR(VLOOKUP(Tabelle3[[#This Row],[Artikelnr.]],Artikel!A:C,3,FALSE),Tabelle3[[#This Row],[Artikelnr.]])</f>
        <v>VEG-SCH MILD 7,2KG</v>
      </c>
      <c r="F626" s="11" t="str">
        <f>VLOOKUP(Eintragen!D626,'Liste Gründe'!A:D,2,FALSE)</f>
        <v>Linienbezogen</v>
      </c>
      <c r="G626" s="13" t="str">
        <f>IF(ISBLANK(Eintragen!F626),VLOOKUP(Tabelle3[[#This Row],[Grund Ziffer]],'Liste Gründe'!A:D,3,FALSE),Eintragen!F626)</f>
        <v>Füllkopf tropft (vegan)</v>
      </c>
      <c r="H626" s="11" t="str">
        <f>IF(ISBLANK(Tabelle1[[#This Row],[noch genauer]]),"-",Tabelle1[[#This Row],[noch genauer]])</f>
        <v>-</v>
      </c>
      <c r="I626" s="14">
        <f t="shared" si="36"/>
        <v>39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Abfüllung</v>
      </c>
      <c r="O626" s="16">
        <f>Eintragen!B626</f>
        <v>31900001</v>
      </c>
      <c r="P626" s="15">
        <f>Eintragen!D626</f>
        <v>20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29.8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Füllkopf tropft (vegan)</v>
      </c>
      <c r="H627" s="11" t="str">
        <f>IF(ISBLANK(Tabelle1[[#This Row],[noch genauer]]),"-",Tabelle1[[#This Row],[noch genauer]])</f>
        <v>-</v>
      </c>
      <c r="I627" s="14">
        <f t="shared" si="36"/>
        <v>39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20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BU1</v>
      </c>
      <c r="B628" s="12">
        <f>Eintragen!C628</f>
        <v>24.6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Füllkopf tropft (vegan)</v>
      </c>
      <c r="H628" s="11" t="str">
        <f>IF(ISBLANK(Tabelle1[[#This Row],[noch genauer]]),"-",Tabelle1[[#This Row],[noch genauer]])</f>
        <v>-</v>
      </c>
      <c r="I628" s="14">
        <f t="shared" si="36"/>
        <v>39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20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BU1</v>
      </c>
      <c r="B629" s="12">
        <f>Eintragen!C629</f>
        <v>10.8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-</v>
      </c>
      <c r="I629" s="14">
        <f t="shared" si="36"/>
        <v>39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20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BU1</v>
      </c>
      <c r="B630" s="12">
        <f>Eintragen!C630</f>
        <v>51</v>
      </c>
      <c r="C630" s="13">
        <f>Tabelle1[[#This Row],[Datum]]</f>
        <v>44467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30" s="14" t="str">
        <f>IFERROR(VLOOKUP(Tabelle3[[#This Row],[Artikelnr.]],Artikel!A:C,3,FALSE),Tabelle3[[#This Row],[Artikelnr.]])</f>
        <v>VEG-SCH WÜRZIG 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-</v>
      </c>
      <c r="I630" s="14">
        <f t="shared" si="36"/>
        <v>39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>
        <f>IFERROR(VLOOKUP(Tabelle3[[#This Row],[Artikelnr.]],Kennzahlen!S:U,3,FALSE)*Tabelle3[[#This Row],[Menge]],"0")</f>
        <v>917.47979999999995</v>
      </c>
      <c r="N630" s="14" t="str">
        <f>Eintragen!A630</f>
        <v>Abfüllung</v>
      </c>
      <c r="O630" s="16">
        <f>Eintragen!B630</f>
        <v>31900002</v>
      </c>
      <c r="P630" s="15">
        <f>Eintragen!D630</f>
        <v>20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BU1</v>
      </c>
      <c r="B631" s="12">
        <f>Eintragen!C631</f>
        <v>25</v>
      </c>
      <c r="C631" s="13">
        <f>Tabelle1[[#This Row],[Datum]]</f>
        <v>44482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1" s="14" t="str">
        <f>IFERROR(VLOOKUP(Tabelle3[[#This Row],[Artikelnr.]],Artikel!A:C,3,FALSE),Tabelle3[[#This Row],[Artikelnr.]])</f>
        <v>Würste 6700g Schinken R</v>
      </c>
      <c r="F631" s="11" t="str">
        <f>VLOOKUP(Eintragen!D631,'Liste Gründe'!A:D,2,FALSE)</f>
        <v>Rest</v>
      </c>
      <c r="G631" s="13" t="str">
        <f>IF(ISBLANK(Eintragen!F631),VLOOKUP(Tabelle3[[#This Row],[Grund Ziffer]],'Liste Gründe'!A:D,3,FALSE),Eintragen!F631)</f>
        <v>Metall</v>
      </c>
      <c r="H631" s="11" t="str">
        <f>IF(ISBLANK(Tabelle1[[#This Row],[noch genauer]]),"-",Tabelle1[[#This Row],[noch genauer]])</f>
        <v>-</v>
      </c>
      <c r="I631" s="14">
        <f t="shared" si="36"/>
        <v>41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Abfüllung</v>
      </c>
      <c r="O631" s="16">
        <f>Eintragen!B631</f>
        <v>32000022</v>
      </c>
      <c r="P631" s="15">
        <f>Eintragen!D631</f>
        <v>40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2" s="14" t="str">
        <f>IFERROR(VLOOKUP(Tabelle3[[#This Row],[Artikelnr.]],Artikel!A:C,3,FALSE),Tabelle3[[#This Row],[Artikelnr.]])</f>
        <v>Würste 9300g Räucher na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Bodenabfall Abfüllung</v>
      </c>
      <c r="H632" s="11" t="str">
        <f>IF(ISBLANK(Tabelle1[[#This Row],[noch genauer]]),"-",Tabelle1[[#This Row],[noch genauer]])</f>
        <v>-</v>
      </c>
      <c r="I632" s="14">
        <f t="shared" si="36"/>
        <v>41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32000027</v>
      </c>
      <c r="P632" s="15">
        <f>Eintragen!D632</f>
        <v>34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BU1</v>
      </c>
      <c r="B633" s="12">
        <f>Eintragen!C633</f>
        <v>24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8400g Schinkenrä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 t="shared" si="36"/>
        <v>41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32000036</v>
      </c>
      <c r="P633" s="15">
        <f>Eintragen!D633</f>
        <v>31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BU1</v>
      </c>
      <c r="B634" s="12">
        <f>Eintragen!C634</f>
        <v>52</v>
      </c>
      <c r="C634" s="13">
        <f>Tabelle1[[#This Row],[Datum]]</f>
        <v>44455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4" s="14" t="str">
        <f>IFERROR(VLOOKUP(Tabelle3[[#This Row],[Artikelnr.]],Artikel!A:C,3,FALSE),Tabelle3[[#This Row],[Artikelnr.]])</f>
        <v>GRW NATUR 7,2KG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aus der Hand gerutscht</v>
      </c>
      <c r="I634" s="14">
        <f t="shared" si="36"/>
        <v>37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32000049</v>
      </c>
      <c r="P634" s="15">
        <f>Eintragen!D634</f>
        <v>32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 t="shared" si="36"/>
        <v>36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31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 t="shared" si="36"/>
        <v>36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31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 t="shared" si="36"/>
        <v>36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31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 t="shared" si="36"/>
        <v>36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31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22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Clip gerissen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31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44463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31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200</v>
      </c>
      <c r="C641" s="13">
        <f>Tabelle1[[#This Row],[Datum]]</f>
        <v>44482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-</v>
      </c>
      <c r="I641" s="14">
        <f t="shared" si="36"/>
        <v>41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31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BU1</v>
      </c>
      <c r="B642" s="12">
        <f>Eintragen!C642</f>
        <v>26.5</v>
      </c>
      <c r="C642" s="13">
        <f>Tabelle1[[#This Row],[Datum]]</f>
        <v>44494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-</v>
      </c>
      <c r="I642" s="14">
        <f t="shared" ref="I642:I705" si="40">_xlfn.ISOWEEKNUM(C642)</f>
        <v>43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33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81.2</v>
      </c>
      <c r="C643" s="13">
        <f>Tabelle1[[#This Row],[Datum]]</f>
        <v>44496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Clip gerissen</v>
      </c>
      <c r="H643" s="11" t="str">
        <f>IF(ISBLANK(Tabelle1[[#This Row],[noch genauer]]),"-",Tabelle1[[#This Row],[noch genauer]])</f>
        <v>-</v>
      </c>
      <c r="I643" s="14">
        <f t="shared" si="40"/>
        <v>43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IFERROR(VLOOKUP(Tabelle3[[#This Row],[Artikelnr.]],Kennzahlen!S:U,3,FALSE)*Tabelle3[[#This Row],[Menge]],"0")</f>
        <v>0</v>
      </c>
      <c r="N643" s="14">
        <f>Eintragen!A643</f>
        <v>3020</v>
      </c>
      <c r="O643" s="16">
        <f>Eintragen!B643</f>
        <v>32000049</v>
      </c>
      <c r="P643" s="15">
        <f>Eintragen!D643</f>
        <v>31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BU1</v>
      </c>
      <c r="B644" s="12">
        <f>Eintragen!C644</f>
        <v>81.2</v>
      </c>
      <c r="C644" s="13">
        <f>Tabelle1[[#This Row],[Datum]]</f>
        <v>44496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Clip gerissen</v>
      </c>
      <c r="H644" s="11" t="str">
        <f>IF(ISBLANK(Tabelle1[[#This Row],[noch genauer]]),"-",Tabelle1[[#This Row],[noch genauer]])</f>
        <v>-</v>
      </c>
      <c r="I644" s="14">
        <f t="shared" si="40"/>
        <v>43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IFERROR(VLOOKUP(Tabelle3[[#This Row],[Artikelnr.]],Kennzahlen!S:U,3,FALSE)*Tabelle3[[#This Row],[Menge]],"0")</f>
        <v>0</v>
      </c>
      <c r="N644" s="14">
        <f>Eintragen!A644</f>
        <v>3020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BU1</v>
      </c>
      <c r="B645" s="12">
        <f>Eintragen!C645</f>
        <v>31.8</v>
      </c>
      <c r="C645" s="13">
        <f>Tabelle1[[#This Row],[Datum]]</f>
        <v>44447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Darm geplatzt</v>
      </c>
      <c r="I645" s="14">
        <f t="shared" si="40"/>
        <v>36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34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BU1</v>
      </c>
      <c r="B646" s="12">
        <f>Eintragen!C646</f>
        <v>21</v>
      </c>
      <c r="C646" s="13">
        <f>Tabelle1[[#This Row],[Datum]]</f>
        <v>44468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Bodenabfall Abfüllung</v>
      </c>
      <c r="H646" s="11" t="str">
        <f>IF(ISBLANK(Tabelle1[[#This Row],[noch genauer]]),"-",Tabelle1[[#This Row],[noch genauer]])</f>
        <v>Schlaufe gerissen</v>
      </c>
      <c r="I646" s="14">
        <f t="shared" si="40"/>
        <v>39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IFERROR(VLOOKUP(Tabelle3[[#This Row],[Artikelnr.]],Kennzahlen!S:U,3,FALSE)*Tabelle3[[#This Row],[Menge]],"0")</f>
        <v>0</v>
      </c>
      <c r="N646" s="14" t="str">
        <f>Eintragen!A646</f>
        <v>Abfüllung</v>
      </c>
      <c r="O646" s="16">
        <f>Eintragen!B646</f>
        <v>32000049</v>
      </c>
      <c r="P646" s="15">
        <f>Eintragen!D646</f>
        <v>33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BU1</v>
      </c>
      <c r="B647" s="12">
        <f>Eintragen!C647</f>
        <v>145.6</v>
      </c>
      <c r="C647" s="13">
        <f>Tabelle1[[#This Row],[Datum]]</f>
        <v>44442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RW BERGK 9,1KG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Verformung</v>
      </c>
      <c r="H647" s="11" t="str">
        <f>IF(ISBLANK(Tabelle1[[#This Row],[noch genauer]]),"-",Tabelle1[[#This Row],[noch genauer]])</f>
        <v>Verformung</v>
      </c>
      <c r="I647" s="14">
        <f t="shared" si="40"/>
        <v>35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2676.18624</v>
      </c>
      <c r="N647" s="14" t="str">
        <f>Eintragen!A647</f>
        <v>Abfüllung</v>
      </c>
      <c r="O647" s="16">
        <f>Eintragen!B647</f>
        <v>32000059</v>
      </c>
      <c r="P647" s="15">
        <f>Eintragen!D647</f>
        <v>120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BU1</v>
      </c>
      <c r="B648" s="12">
        <f>Eintragen!C648</f>
        <v>20.3</v>
      </c>
      <c r="C648" s="13">
        <f>Tabelle1[[#This Row],[Datum]]</f>
        <v>44496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8" s="14" t="str">
        <f>IFERROR(VLOOKUP(Tabelle3[[#This Row],[Artikelnr.]],Artikel!A:C,3,FALSE),Tabelle3[[#This Row],[Artikelnr.]])</f>
        <v>GRW GARTK 7,2KG</v>
      </c>
      <c r="F648" s="11" t="str">
        <f>VLOOKUP(Eintragen!D648,'Liste Gründe'!A:D,2,FALSE)</f>
        <v>Rest</v>
      </c>
      <c r="G648" s="13" t="str">
        <f>IF(ISBLANK(Eintragen!F648),VLOOKUP(Tabelle3[[#This Row],[Grund Ziffer]],'Liste Gründe'!A:D,3,FALSE),Eintragen!F648)</f>
        <v>Metall</v>
      </c>
      <c r="H648" s="11" t="str">
        <f>IF(ISBLANK(Tabelle1[[#This Row],[noch genauer]]),"-",Tabelle1[[#This Row],[noch genauer]])</f>
        <v>-</v>
      </c>
      <c r="I648" s="14">
        <f t="shared" si="40"/>
        <v>43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IFERROR(VLOOKUP(Tabelle3[[#This Row],[Artikelnr.]],Kennzahlen!S:U,3,FALSE)*Tabelle3[[#This Row],[Menge]],"0")</f>
        <v>0</v>
      </c>
      <c r="N648" s="14">
        <f>Eintragen!A648</f>
        <v>3040</v>
      </c>
      <c r="O648" s="16">
        <f>Eintragen!B648</f>
        <v>32000061</v>
      </c>
      <c r="P648" s="15">
        <f>Eintragen!D648</f>
        <v>40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 t="shared" si="40"/>
        <v>43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BU1</v>
      </c>
      <c r="B650" s="12">
        <f>Eintragen!C650</f>
        <v>42.6</v>
      </c>
      <c r="C650" s="13">
        <f>Tabelle1[[#This Row],[Datum]]</f>
        <v>44454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0" s="14" t="str">
        <f>IFERROR(VLOOKUP(Tabelle3[[#This Row],[Artikelnr.]],Artikel!A:C,3,FALSE),Tabelle3[[#This Row],[Artikelnr.]])</f>
        <v>RW SCHI-NAT 9,3KG ALD G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Reinigung</v>
      </c>
      <c r="H650" s="11" t="str">
        <f>IF(ISBLANK(Tabelle1[[#This Row],[noch genauer]]),"-",Tabelle1[[#This Row],[noch genauer]])</f>
        <v>-</v>
      </c>
      <c r="I650" s="14">
        <f t="shared" si="40"/>
        <v>37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32000065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BU1</v>
      </c>
      <c r="B651" s="12">
        <f>Eintragen!C651</f>
        <v>45</v>
      </c>
      <c r="C651" s="13">
        <f>Tabelle1[[#This Row],[Datum]]</f>
        <v>44459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JALA-NAT 9,3KG JER D</v>
      </c>
      <c r="F651" s="11" t="str">
        <f>VLOOKUP(Eintragen!D651,'Liste Gründe'!A:D,2,FALSE)</f>
        <v>Rest</v>
      </c>
      <c r="G651" s="13" t="str">
        <f>IF(ISBLANK(Eintragen!F651),VLOOKUP(Tabelle3[[#This Row],[Grund Ziffer]],'Liste Gründe'!A:D,3,FALSE),Eintragen!F651)</f>
        <v>Fremdkörper</v>
      </c>
      <c r="H651" s="11" t="str">
        <f>IF(ISBLANK(Tabelle1[[#This Row],[noch genauer]]),"-",Tabelle1[[#This Row],[noch genauer]])</f>
        <v>Metall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32000066</v>
      </c>
      <c r="P651" s="15">
        <f>Eintragen!D651</f>
        <v>22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 t="shared" si="40"/>
        <v>36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34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BU1</v>
      </c>
      <c r="B653" s="12">
        <f>Eintragen!C653</f>
        <v>40</v>
      </c>
      <c r="C653" s="13">
        <f>Tabelle1[[#This Row],[Datum]]</f>
        <v>44495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NATUR 9,3KG AN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Metall</v>
      </c>
      <c r="H653" s="11" t="str">
        <f>IF(ISBLANK(Tabelle1[[#This Row],[noch genauer]]),"-",Tabelle1[[#This Row],[noch genauer]])</f>
        <v>-</v>
      </c>
      <c r="I653" s="14">
        <f t="shared" si="40"/>
        <v>43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>
        <f>Eintragen!A653</f>
        <v>3020</v>
      </c>
      <c r="O653" s="16">
        <f>Eintragen!B653</f>
        <v>32000067</v>
      </c>
      <c r="P653" s="15">
        <f>Eintragen!D653</f>
        <v>40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 t="shared" si="40"/>
        <v>36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34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BU1</v>
      </c>
      <c r="B655" s="12">
        <f>Eintragen!C655</f>
        <v>39</v>
      </c>
      <c r="C655" s="13">
        <f>Tabelle1[[#This Row],[Datum]]</f>
        <v>44484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SCHI 9,3KG AN</v>
      </c>
      <c r="F655" s="11" t="str">
        <f>VLOOKUP(Eintragen!D655,'Liste Gründe'!A:D,2,FALSE)</f>
        <v>Linienbezogen</v>
      </c>
      <c r="G655" s="13" t="str">
        <f>IF(ISBLANK(Eintragen!F655),VLOOKUP(Tabelle3[[#This Row],[Grund Ziffer]],'Liste Gründe'!A:D,3,FALSE),Eintragen!F655)</f>
        <v>Bodenabfall Abfüllung</v>
      </c>
      <c r="H655" s="11" t="str">
        <f>IF(ISBLANK(Tabelle1[[#This Row],[noch genauer]]),"-",Tabelle1[[#This Row],[noch genauer]])</f>
        <v>-</v>
      </c>
      <c r="I655" s="14">
        <f t="shared" si="40"/>
        <v>41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32000068</v>
      </c>
      <c r="P655" s="15">
        <f>Eintragen!D655</f>
        <v>32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-</v>
      </c>
      <c r="I656" s="14">
        <f t="shared" si="40"/>
        <v>36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BU1</v>
      </c>
      <c r="B657" s="12">
        <f>Eintragen!C657</f>
        <v>20</v>
      </c>
      <c r="C657" s="13">
        <f>Tabelle1[[#This Row],[Datum]]</f>
        <v>44495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CHILI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Darm geplatzt</v>
      </c>
      <c r="H657" s="11" t="str">
        <f>IF(ISBLANK(Tabelle1[[#This Row],[noch genauer]]),"-",Tabelle1[[#This Row],[noch genauer]])</f>
        <v>-</v>
      </c>
      <c r="I657" s="14">
        <f t="shared" si="40"/>
        <v>43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32000069</v>
      </c>
      <c r="P657" s="15">
        <f>Eintragen!D657</f>
        <v>34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 t="shared" si="40"/>
        <v>36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34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BU3</v>
      </c>
      <c r="B659" s="12">
        <f>Eintragen!C659</f>
        <v>142</v>
      </c>
      <c r="C659" s="13">
        <f>Tabelle1[[#This Row],[Datum]]</f>
        <v>44434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NUSS 9,3KG AN</v>
      </c>
      <c r="F659" s="11" t="str">
        <f>VLOOKUP(Eintragen!D659,'Liste Gründe'!A:D,2,FALSE)</f>
        <v>Schimmel</v>
      </c>
      <c r="G659" s="13" t="str">
        <f>IF(ISBLANK(Eintragen!F659),VLOOKUP(Tabelle3[[#This Row],[Grund Ziffer]],'Liste Gründe'!A:D,3,FALSE),Eintragen!F659)</f>
        <v>VOS &gt; Einsatz</v>
      </c>
      <c r="H659" s="11" t="str">
        <f>IF(ISBLANK(Tabelle1[[#This Row],[noch genauer]]),"-",Tabelle1[[#This Row],[noch genauer]])</f>
        <v>-</v>
      </c>
      <c r="I659" s="14">
        <f t="shared" si="40"/>
        <v>34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Bu3</v>
      </c>
      <c r="O659" s="16">
        <f>Eintragen!B659</f>
        <v>32000070</v>
      </c>
      <c r="P659" s="15">
        <f>Eintragen!D659</f>
        <v>12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BU1</v>
      </c>
      <c r="B660" s="12">
        <f>Eintragen!C660</f>
        <v>22</v>
      </c>
      <c r="C660" s="13">
        <f>Tabelle1[[#This Row],[Datum]]</f>
        <v>44489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Rest</v>
      </c>
      <c r="G660" s="13" t="str">
        <f>IF(ISBLANK(Eintragen!F660),VLOOKUP(Tabelle3[[#This Row],[Grund Ziffer]],'Liste Gründe'!A:D,3,FALSE),Eintragen!F660)</f>
        <v>Metall</v>
      </c>
      <c r="H660" s="11" t="str">
        <f>IF(ISBLANK(Tabelle1[[#This Row],[noch genauer]]),"-",Tabelle1[[#This Row],[noch genauer]])</f>
        <v>-</v>
      </c>
      <c r="I660" s="14">
        <f t="shared" si="40"/>
        <v>42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>
        <f>Eintragen!A660</f>
        <v>3020</v>
      </c>
      <c r="O660" s="16">
        <f>Eintragen!B660</f>
        <v>32000070</v>
      </c>
      <c r="P660" s="15">
        <f>Eintragen!D660</f>
        <v>40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BU1</v>
      </c>
      <c r="B661" s="12">
        <f>Eintragen!C661</f>
        <v>724</v>
      </c>
      <c r="C661" s="13">
        <f>Tabelle1[[#This Row],[Datum]]</f>
        <v>44454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1" s="14" t="str">
        <f>IFERROR(VLOOKUP(Tabelle3[[#This Row],[Artikelnr.]],Artikel!A:C,3,FALSE),Tabelle3[[#This Row],[Artikelnr.]])</f>
        <v>SKZ 2,5LB</v>
      </c>
      <c r="F661" s="11" t="str">
        <f>VLOOKUP(Eintragen!D661,'Liste Gründe'!A:D,2,FALSE)</f>
        <v>Schimmel</v>
      </c>
      <c r="G661" s="13" t="str">
        <f>IF(ISBLANK(Eintragen!F661),VLOOKUP(Tabelle3[[#This Row],[Grund Ziffer]],'Liste Gründe'!A:D,3,FALSE),Eintragen!F661)</f>
        <v>zu heiß geräuchert</v>
      </c>
      <c r="H661" s="11" t="str">
        <f>IF(ISBLANK(Tabelle1[[#This Row],[noch genauer]]),"-",Tabelle1[[#This Row],[noch genauer]])</f>
        <v>zu heiß geräuchert</v>
      </c>
      <c r="I661" s="14">
        <f t="shared" si="40"/>
        <v>37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Räucherei</v>
      </c>
      <c r="O661" s="16">
        <f>Eintragen!B661</f>
        <v>32000074</v>
      </c>
      <c r="P661" s="15">
        <f>Eintragen!D661</f>
        <v>120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BU1</v>
      </c>
      <c r="B662" s="12">
        <f>Eintragen!C662</f>
        <v>22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2" s="14" t="str">
        <f>IFERROR(VLOOKUP(Tabelle3[[#This Row],[Artikelnr.]],Artikel!A:C,3,FALSE),Tabelle3[[#This Row],[Artikelnr.]])</f>
        <v>GRW SCHI-NAT 7,2GK NEUE</v>
      </c>
      <c r="F662" s="11" t="str">
        <f>VLOOKUP(Eintragen!D662,'Liste Gründe'!A:D,2,FALSE)</f>
        <v>Linienbezogen</v>
      </c>
      <c r="G662" s="13" t="str">
        <f>IF(ISBLANK(Eintragen!F662),VLOOKUP(Tabelle3[[#This Row],[Grund Ziffer]],'Liste Gründe'!A:D,3,FALSE),Eintragen!F662)</f>
        <v>Bodenabfall Abfüllung</v>
      </c>
      <c r="H662" s="11" t="str">
        <f>IF(ISBLANK(Tabelle1[[#This Row],[noch genauer]]),"-",Tabelle1[[#This Row],[noch genauer]])</f>
        <v>aus der Hand gerutscht</v>
      </c>
      <c r="I662" s="14">
        <f t="shared" si="40"/>
        <v>37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Abfüllung</v>
      </c>
      <c r="O662" s="16">
        <f>Eintragen!B662</f>
        <v>32000106</v>
      </c>
      <c r="P662" s="15">
        <f>Eintragen!D662</f>
        <v>32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BU1</v>
      </c>
      <c r="B663" s="12">
        <f>Eintragen!C663</f>
        <v>22.4</v>
      </c>
      <c r="C663" s="13">
        <f>Tabelle1[[#This Row],[Datum]]</f>
        <v>44467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Bodenabfall Abfüllung</v>
      </c>
      <c r="H663" s="11" t="str">
        <f>IF(ISBLANK(Tabelle1[[#This Row],[noch genauer]]),"-",Tabelle1[[#This Row],[noch genauer]])</f>
        <v>Clip gerissen</v>
      </c>
      <c r="I663" s="14">
        <f t="shared" si="40"/>
        <v>39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31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19</v>
      </c>
      <c r="C664" s="13">
        <f>Tabelle1[[#This Row],[Datum]]</f>
        <v>44454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Darm geplatzt</v>
      </c>
      <c r="I664" s="14">
        <f t="shared" si="40"/>
        <v>37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34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BU1</v>
      </c>
      <c r="B665" s="12">
        <f>Eintragen!C665</f>
        <v>328</v>
      </c>
      <c r="C665" s="13">
        <f>Tabelle1[[#This Row],[Datum]]</f>
        <v>44476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Clip gerissen</v>
      </c>
      <c r="I665" s="14">
        <f t="shared" si="40"/>
        <v>40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31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BU1</v>
      </c>
      <c r="B666" s="12">
        <f>Eintragen!C666</f>
        <v>50</v>
      </c>
      <c r="C666" s="13">
        <f>Tabelle1[[#This Row],[Datum]]</f>
        <v>44482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-</v>
      </c>
      <c r="I666" s="14">
        <f t="shared" si="40"/>
        <v>41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31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BU1</v>
      </c>
      <c r="B667" s="12">
        <f>Eintragen!C667</f>
        <v>25</v>
      </c>
      <c r="C667" s="13">
        <f>Tabelle1[[#This Row],[Datum]]</f>
        <v>44482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-</v>
      </c>
      <c r="I667" s="14">
        <f t="shared" si="40"/>
        <v>41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34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BU1</v>
      </c>
      <c r="B668" s="12">
        <f>Eintragen!C668</f>
        <v>29.5</v>
      </c>
      <c r="C668" s="13">
        <f>Tabelle1[[#This Row],[Datum]]</f>
        <v>44491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-</v>
      </c>
      <c r="I668" s="14">
        <f t="shared" si="40"/>
        <v>42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>
        <f>Eintragen!A668</f>
        <v>3020</v>
      </c>
      <c r="O668" s="16">
        <f>Eintragen!B668</f>
        <v>32000106</v>
      </c>
      <c r="P668" s="15">
        <f>Eintragen!D668</f>
        <v>30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60</v>
      </c>
      <c r="C669" s="13">
        <f>Tabelle1[[#This Row],[Datum]]</f>
        <v>44491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 t="shared" si="40"/>
        <v>42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>
        <f>Eintragen!A669</f>
        <v>3020</v>
      </c>
      <c r="O669" s="16">
        <f>Eintragen!B669</f>
        <v>32000106</v>
      </c>
      <c r="P669" s="15">
        <f>Eintragen!D669</f>
        <v>34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BU1</v>
      </c>
      <c r="B670" s="12">
        <f>Eintragen!C670</f>
        <v>27.6</v>
      </c>
      <c r="C670" s="13">
        <f>Tabelle1[[#This Row],[Datum]]</f>
        <v>44442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Maschinenabfall</v>
      </c>
      <c r="H670" s="11" t="str">
        <f>IF(ISBLANK(Tabelle1[[#This Row],[noch genauer]]),"-",Tabelle1[[#This Row],[noch genauer]])</f>
        <v>-</v>
      </c>
      <c r="I670" s="14">
        <f t="shared" si="40"/>
        <v>35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30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22</v>
      </c>
      <c r="C671" s="13">
        <f>Tabelle1[[#This Row],[Datum]]</f>
        <v>44446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 t="shared" si="40"/>
        <v>36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IFERROR(VLOOKUP(Tabelle3[[#This Row],[Artikelnr.]],Kennzahlen!S:U,3,FALSE)*Tabelle3[[#This Row],[Menge]],"0")</f>
        <v>0</v>
      </c>
      <c r="N671" s="14" t="str">
        <f>Eintragen!A671</f>
        <v>Abfüllung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BU1</v>
      </c>
      <c r="B672" s="12">
        <f>Eintragen!C672</f>
        <v>97.199999999999989</v>
      </c>
      <c r="C672" s="13">
        <f>Tabelle1[[#This Row],[Datum]]</f>
        <v>44452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CHILI-NAT 7,2GK NEU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Darm geplatzt</v>
      </c>
      <c r="I672" s="14">
        <f t="shared" si="40"/>
        <v>37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32000107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BU1</v>
      </c>
      <c r="B673" s="12">
        <f>Eintragen!C673</f>
        <v>43.5</v>
      </c>
      <c r="C673" s="13">
        <f>Tabelle1[[#This Row],[Datum]]</f>
        <v>44466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 t="shared" si="40"/>
        <v>39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34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 t="shared" si="40"/>
        <v>37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33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Verkauf</v>
      </c>
      <c r="B675" s="12">
        <f>Eintragen!C675</f>
        <v>340</v>
      </c>
      <c r="C675" s="13">
        <f>Tabelle1[[#This Row],[Datum]]</f>
        <v>44442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5" s="14" t="str">
        <f>IFERROR(VLOOKUP(Tabelle3[[#This Row],[Artikelnr.]],Artikel!A:C,3,FALSE),Tabelle3[[#This Row],[Artikelnr.]])</f>
        <v>RW BLAUSCH 8,1KG SOPO 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keinen Abnehmer/kein Schälpersonal</v>
      </c>
      <c r="H675" s="11" t="str">
        <f>IF(ISBLANK(Tabelle1[[#This Row],[noch genauer]]),"-",Tabelle1[[#This Row],[noch genauer]])</f>
        <v>keinen Abnehmer/Schälen</v>
      </c>
      <c r="I675" s="14">
        <f t="shared" si="40"/>
        <v>35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3622.6659999999997</v>
      </c>
      <c r="N675" s="14" t="str">
        <f>Eintragen!A675</f>
        <v>Verkauf</v>
      </c>
      <c r="O675" s="16">
        <f>Eintragen!B675</f>
        <v>32100108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BU1</v>
      </c>
      <c r="B676" s="12">
        <f>Eintragen!C676</f>
        <v>13.5</v>
      </c>
      <c r="C676" s="13">
        <f>Tabelle1[[#This Row],[Datum]]</f>
        <v>44445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6" s="14" t="str">
        <f>IFERROR(VLOOKUP(Tabelle3[[#This Row],[Artikelnr.]],Artikel!A:C,3,FALSE),Tabelle3[[#This Row],[Artikelnr.]])</f>
        <v>REZ CN-SHRIMPS DK ALDI</v>
      </c>
      <c r="F676" s="11" t="str">
        <f>VLOOKUP(Eintragen!D676,'Liste Gründe'!A:D,2,FALSE)</f>
        <v>Rest</v>
      </c>
      <c r="G676" s="13" t="str">
        <f>IF(ISBLANK(Eintragen!F676),VLOOKUP(Tabelle3[[#This Row],[Grund Ziffer]],'Liste Gründe'!A:D,3,FALSE),Eintragen!F676)</f>
        <v>keinen Verwendungszweck</v>
      </c>
      <c r="H676" s="11" t="str">
        <f>IF(ISBLANK(Tabelle1[[#This Row],[noch genauer]]),"-",Tabelle1[[#This Row],[noch genauer]])</f>
        <v>keine weitere Verwendung</v>
      </c>
      <c r="I676" s="14">
        <f t="shared" si="40"/>
        <v>36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Abfüllung</v>
      </c>
      <c r="O676" s="16">
        <f>Eintragen!B676</f>
        <v>35000343</v>
      </c>
      <c r="P676" s="15">
        <f>Eintragen!D676</f>
        <v>22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BU1</v>
      </c>
      <c r="B677" s="12">
        <f>Eintragen!C677</f>
        <v>75</v>
      </c>
      <c r="C677" s="13">
        <f>Tabelle1[[#This Row],[Datum]]</f>
        <v>44452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7" s="14" t="str">
        <f>IFERROR(VLOOKUP(Tabelle3[[#This Row],[Artikelnr.]],Artikel!A:C,3,FALSE),Tabelle3[[#This Row],[Artikelnr.]])</f>
        <v>Schmelzkäsezubereitung</v>
      </c>
      <c r="F677" s="11" t="str">
        <f>VLOOKUP(Eintragen!D677,'Liste Gründe'!A:D,2,FALSE)</f>
        <v>Schimmel</v>
      </c>
      <c r="G677" s="13" t="str">
        <f>IF(ISBLANK(Eintragen!F677),VLOOKUP(Tabelle3[[#This Row],[Grund Ziffer]],'Liste Gründe'!A:D,3,FALSE),Eintragen!F677)</f>
        <v>Luftzieher</v>
      </c>
      <c r="H677" s="11" t="str">
        <f>IF(ISBLANK(Tabelle1[[#This Row],[noch genauer]]),"-",Tabelle1[[#This Row],[noch genauer]])</f>
        <v>Luftzieher</v>
      </c>
      <c r="I677" s="14">
        <f t="shared" si="40"/>
        <v>37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>
        <f>IFERROR(VLOOKUP(Tabelle3[[#This Row],[Artikelnr.]],Kennzahlen!S:U,3,FALSE)*Tabelle3[[#This Row],[Menge]],"0")</f>
        <v>3091.9425000000001</v>
      </c>
      <c r="N677" s="14" t="str">
        <f>Eintragen!A677</f>
        <v>RWV</v>
      </c>
      <c r="O677" s="16">
        <f>Eintragen!B677</f>
        <v>47000175</v>
      </c>
      <c r="P677" s="15">
        <f>Eintragen!D677</f>
        <v>12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BU1</v>
      </c>
      <c r="B678" s="12">
        <f>Eintragen!C678</f>
        <v>20</v>
      </c>
      <c r="C678" s="13">
        <f>Tabelle1[[#This Row],[Datum]]</f>
        <v>44494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8" s="14" t="str">
        <f>IFERROR(VLOOKUP(Tabelle3[[#This Row],[Artikelnr.]],Artikel!A:C,3,FALSE),Tabelle3[[#This Row],[Artikelnr.]])</f>
        <v>Creme Noblesse 250g Cha</v>
      </c>
      <c r="F678" s="11" t="str">
        <f>VLOOKUP(Eintragen!D678,'Liste Gründe'!A:D,2,FALSE)</f>
        <v>Rest</v>
      </c>
      <c r="G678" s="13" t="str">
        <f>IF(ISBLANK(Eintragen!F678),VLOOKUP(Tabelle3[[#This Row],[Grund Ziffer]],'Liste Gründe'!A:D,3,FALSE),Eintragen!F678)</f>
        <v>Metall</v>
      </c>
      <c r="H678" s="11" t="str">
        <f>IF(ISBLANK(Tabelle1[[#This Row],[noch genauer]]),"-",Tabelle1[[#This Row],[noch genauer]])</f>
        <v>-</v>
      </c>
      <c r="I678" s="14">
        <f t="shared" si="40"/>
        <v>43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>
        <f>Eintragen!A678</f>
        <v>3110</v>
      </c>
      <c r="O678" s="16">
        <f>Eintragen!B678</f>
        <v>47000260</v>
      </c>
      <c r="P678" s="15">
        <f>Eintragen!D678</f>
        <v>40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BU3</v>
      </c>
      <c r="B679" s="12">
        <f>Eintragen!C679</f>
        <v>82</v>
      </c>
      <c r="C679" s="13">
        <f>Tabelle1[[#This Row],[Datum]]</f>
        <v>44462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9" s="14" t="str">
        <f>IFERROR(VLOOKUP(Tabelle3[[#This Row],[Artikelnr.]],Artikel!A:C,3,FALSE),Tabelle3[[#This Row],[Artikelnr.]])</f>
        <v>ABS GOU VAKU-OGT</v>
      </c>
      <c r="F679" s="11" t="str">
        <f>VLOOKUP(Eintragen!D679,'Liste Gründe'!A:D,2,FALSE)</f>
        <v>Schimmel</v>
      </c>
      <c r="G679" s="13" t="str">
        <f>IF(ISBLANK(Eintragen!F679),VLOOKUP(Tabelle3[[#This Row],[Grund Ziffer]],'Liste Gründe'!A:D,3,FALSE),Eintragen!F679)</f>
        <v>Rest</v>
      </c>
      <c r="H679" s="11" t="str">
        <f>IF(ISBLANK(Tabelle1[[#This Row],[noch genauer]]),"-",Tabelle1[[#This Row],[noch genauer]])</f>
        <v>wurde nicht eingesetzt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Bu3</v>
      </c>
      <c r="O679" s="16">
        <f>Eintragen!B679</f>
        <v>49500034</v>
      </c>
      <c r="P679" s="15">
        <f>Eintragen!D679</f>
        <v>12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BU1</v>
      </c>
      <c r="B680" s="12">
        <f>Eintragen!C680</f>
        <v>16</v>
      </c>
      <c r="C680" s="13">
        <f>Tabelle1[[#This Row],[Datum]]</f>
        <v>44469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Rest</v>
      </c>
      <c r="G680" s="13" t="str">
        <f>IF(ISBLANK(Eintragen!F680),VLOOKUP(Tabelle3[[#This Row],[Grund Ziffer]],'Liste Gründe'!A:D,3,FALSE),Eintragen!F680)</f>
        <v>Grund unbekannt</v>
      </c>
      <c r="H680" s="11" t="str">
        <f>IF(ISBLANK(Tabelle1[[#This Row],[noch genauer]]),"-",Tabelle1[[#This Row],[noch genauer]])</f>
        <v>Luftzieher, aber trotzdem guter Zustand</v>
      </c>
      <c r="I680" s="14">
        <f t="shared" si="40"/>
        <v>39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Schmelze</v>
      </c>
      <c r="O680" s="16">
        <f>Eintragen!B680</f>
        <v>49500034</v>
      </c>
      <c r="P680" s="15">
        <f>Eintragen!D680</f>
        <v>22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270</v>
      </c>
      <c r="C681" s="13">
        <f>Tabelle1[[#This Row],[Datum]]</f>
        <v>44454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TIL-45FIT VAKU-OGT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37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>
        <f>IFERROR(VLOOKUP(Tabelle3[[#This Row],[Artikelnr.]],Kennzahlen!S:U,3,FALSE)*Tabelle3[[#This Row],[Menge]],"0")</f>
        <v>543.78</v>
      </c>
      <c r="N681" s="14" t="str">
        <f>Eintragen!A681</f>
        <v>Abfüllung</v>
      </c>
      <c r="O681" s="16">
        <f>Eintragen!B681</f>
        <v>49500039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BU3</v>
      </c>
      <c r="B682" s="12">
        <f>Eintragen!C682</f>
        <v>305</v>
      </c>
      <c r="C682" s="13">
        <f>Tabelle1[[#This Row],[Datum]]</f>
        <v>44427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HAV-DILL-VAKU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spezifischer Einsatz</v>
      </c>
      <c r="H682" s="11" t="str">
        <f>IF(ISBLANK(Tabelle1[[#This Row],[noch genauer]]),"-",Tabelle1[[#This Row],[noch genauer]])</f>
        <v>seltene Verwendung / Abschnitte nur für Creme noblesse</v>
      </c>
      <c r="I682" s="14">
        <f t="shared" si="40"/>
        <v>33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>
        <f>IFERROR(VLOOKUP(Tabelle3[[#This Row],[Artikelnr.]],Kennzahlen!S:U,3,FALSE)*Tabelle3[[#This Row],[Menge]],"0")</f>
        <v>309.27</v>
      </c>
      <c r="N682" s="14" t="str">
        <f>Eintragen!A682</f>
        <v>L1</v>
      </c>
      <c r="O682" s="16">
        <f>Eintragen!B682</f>
        <v>49500052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BU1</v>
      </c>
      <c r="B683" s="12">
        <f>Eintragen!C683</f>
        <v>56</v>
      </c>
      <c r="C683" s="13">
        <f>Tabelle1[[#This Row],[Datum]]</f>
        <v>44468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Luftzieher</v>
      </c>
      <c r="H683" s="11" t="str">
        <f>IF(ISBLANK(Tabelle1[[#This Row],[noch genauer]]),"-",Tabelle1[[#This Row],[noch genauer]])</f>
        <v>Luftzieher</v>
      </c>
      <c r="I683" s="14">
        <f t="shared" si="40"/>
        <v>39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>
        <f>IFERROR(VLOOKUP(Tabelle3[[#This Row],[Artikelnr.]],Kennzahlen!S:U,3,FALSE)*Tabelle3[[#This Row],[Menge]],"0")</f>
        <v>56.783999999999999</v>
      </c>
      <c r="N683" s="14" t="str">
        <f>Eintragen!A683</f>
        <v>RWV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72</v>
      </c>
      <c r="C684" s="13">
        <f>Tabelle1[[#This Row],[Datum]]</f>
        <v>44447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PROV-VAKU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Rest</v>
      </c>
      <c r="H684" s="11" t="str">
        <f>IF(ISBLANK(Tabelle1[[#This Row],[noch genauer]]),"-",Tabelle1[[#This Row],[noch genauer]])</f>
        <v>gemischtes Produkt</v>
      </c>
      <c r="I684" s="14">
        <f t="shared" si="40"/>
        <v>36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>
        <f>IFERROR(VLOOKUP(Tabelle3[[#This Row],[Artikelnr.]],Kennzahlen!S:U,3,FALSE)*Tabelle3[[#This Row],[Menge]],"0")</f>
        <v>37.008000000000003</v>
      </c>
      <c r="N684" s="14" t="str">
        <f>Eintragen!A684</f>
        <v>L1</v>
      </c>
      <c r="O684" s="16">
        <f>Eintragen!B684</f>
        <v>49500055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312</v>
      </c>
      <c r="C685" s="13">
        <f>Tabelle1[[#This Row],[Datum]]</f>
        <v>44488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Luftzieher</v>
      </c>
      <c r="H685" s="11" t="str">
        <f>IF(ISBLANK(Tabelle1[[#This Row],[noch genauer]]),"-",Tabelle1[[#This Row],[noch genauer]])</f>
        <v>-</v>
      </c>
      <c r="I685" s="14">
        <f t="shared" si="40"/>
        <v>42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>
        <f>IFERROR(VLOOKUP(Tabelle3[[#This Row],[Artikelnr.]],Kennzahlen!S:U,3,FALSE)*Tabelle3[[#This Row],[Menge]],"0")</f>
        <v>160.36799999999999</v>
      </c>
      <c r="N685" s="14" t="str">
        <f>Eintragen!A685</f>
        <v>RWV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47</v>
      </c>
      <c r="C686" s="13">
        <f>Tabelle1[[#This Row],[Datum]]</f>
        <v>44440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GOU-MI-VAKU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spezifischer Einsatz</v>
      </c>
      <c r="H686" s="11" t="str">
        <f>IF(ISBLANK(Tabelle1[[#This Row],[noch genauer]]),"-",Tabelle1[[#This Row],[noch genauer]])</f>
        <v>nur bei bestimmten Produkten</v>
      </c>
      <c r="I686" s="14">
        <f t="shared" si="40"/>
        <v>35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>
        <f>IFERROR(VLOOKUP(Tabelle3[[#This Row],[Artikelnr.]],Kennzahlen!S:U,3,FALSE)*Tabelle3[[#This Row],[Menge]],"0")</f>
        <v>104.05799999999999</v>
      </c>
      <c r="N686" s="14" t="str">
        <f>Eintragen!A686</f>
        <v>RWV</v>
      </c>
      <c r="O686" s="16">
        <f>Eintragen!B686</f>
        <v>49500056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BU1</v>
      </c>
      <c r="B687" s="12">
        <f>Eintragen!C687</f>
        <v>106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 t="shared" si="40"/>
        <v>35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>
        <f>IFERROR(VLOOKUP(Tabelle3[[#This Row],[Artikelnr.]],Kennzahlen!S:U,3,FALSE)*Tabelle3[[#This Row],[Menge]],"0")</f>
        <v>234.684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BU1</v>
      </c>
      <c r="B688" s="12">
        <f>Eintragen!C688</f>
        <v>91</v>
      </c>
      <c r="C688" s="13">
        <f>Tabelle1[[#This Row],[Datum]]</f>
        <v>44447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keine Verarbeitung</v>
      </c>
      <c r="H688" s="11" t="str">
        <f>IF(ISBLANK(Tabelle1[[#This Row],[noch genauer]]),"-",Tabelle1[[#This Row],[noch genauer]])</f>
        <v>MHD abgelaufen</v>
      </c>
      <c r="I688" s="14">
        <f t="shared" si="40"/>
        <v>36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>
        <f>IFERROR(VLOOKUP(Tabelle3[[#This Row],[Artikelnr.]],Kennzahlen!S:U,3,FALSE)*Tabelle3[[#This Row],[Menge]],"0")</f>
        <v>201.47399999999999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Verkauf</v>
      </c>
      <c r="B689" s="12">
        <f>Eintragen!C689</f>
        <v>284</v>
      </c>
      <c r="C689" s="13">
        <f>Tabelle1[[#This Row],[Datum]]</f>
        <v>44462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89" s="14" t="str">
        <f>IFERROR(VLOOKUP(Tabelle3[[#This Row],[Artikelnr.]],Artikel!A:C,3,FALSE),Tabelle3[[#This Row],[Artikelnr.]])</f>
        <v>VOS GRW-KRÄU-VAKU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keinen Abnehmer/kein Schälpersonal</v>
      </c>
      <c r="H689" s="11" t="str">
        <f>IF(ISBLANK(Tabelle1[[#This Row],[noch genauer]]),"-",Tabelle1[[#This Row],[noch genauer]])</f>
        <v>keinen Abnehmer/Schälen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145.976</v>
      </c>
      <c r="N689" s="14" t="str">
        <f>Eintragen!A689</f>
        <v>Verkauf</v>
      </c>
      <c r="O689" s="16">
        <f>Eintragen!B689</f>
        <v>49500084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BU3</v>
      </c>
      <c r="B690" s="12">
        <f>Eintragen!C690</f>
        <v>134</v>
      </c>
      <c r="C690" s="13">
        <f>Tabelle1[[#This Row],[Datum]]</f>
        <v>44467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 RW-NUSS-VAKU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Rest</v>
      </c>
      <c r="H690" s="11" t="str">
        <f>IF(ISBLANK(Tabelle1[[#This Row],[noch genauer]]),"-",Tabelle1[[#This Row],[noch genauer]])</f>
        <v>wurde nicht eingesetzt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68.876000000000005</v>
      </c>
      <c r="N690" s="14" t="str">
        <f>Eintragen!A690</f>
        <v>L4</v>
      </c>
      <c r="O690" s="16">
        <f>Eintragen!B690</f>
        <v>49500088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BU3</v>
      </c>
      <c r="B691" s="12">
        <f>Eintragen!C691</f>
        <v>282</v>
      </c>
      <c r="C691" s="13">
        <f>Tabelle1[[#This Row],[Datum]]</f>
        <v>44453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RW-NATUR-NAT-VAKU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VOS &gt; Einsatz</v>
      </c>
      <c r="H691" s="11" t="str">
        <f>IF(ISBLANK(Tabelle1[[#This Row],[noch genauer]]),"-",Tabelle1[[#This Row],[noch genauer]])</f>
        <v>-</v>
      </c>
      <c r="I691" s="14">
        <f t="shared" si="40"/>
        <v>37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144.94800000000001</v>
      </c>
      <c r="N691" s="14" t="str">
        <f>Eintragen!A691</f>
        <v>L16</v>
      </c>
      <c r="O691" s="16">
        <f>Eintragen!B691</f>
        <v>49500089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171</v>
      </c>
      <c r="C692" s="13">
        <f>Tabelle1[[#This Row],[Datum]]</f>
        <v>44462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 t="shared" si="40"/>
        <v>38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87.894000000000005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BU3</v>
      </c>
      <c r="B693" s="12">
        <f>Eintragen!C693</f>
        <v>213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RW-SCHI-NAT-VAKU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 t="shared" si="40"/>
        <v>38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109.482</v>
      </c>
      <c r="N693" s="14" t="str">
        <f>Eintragen!A693</f>
        <v>L16</v>
      </c>
      <c r="O693" s="16">
        <f>Eintragen!B693</f>
        <v>49500090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BU3</v>
      </c>
      <c r="B694" s="12">
        <f>Eintragen!C694</f>
        <v>402</v>
      </c>
      <c r="C694" s="13">
        <f>Tabelle1[[#This Row],[Datum]]</f>
        <v>44453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RW-JAL-NAT-VAKU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 t="shared" si="40"/>
        <v>37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206.62800000000001</v>
      </c>
      <c r="N694" s="14" t="str">
        <f>Eintragen!A694</f>
        <v>L11</v>
      </c>
      <c r="O694" s="16">
        <f>Eintragen!B694</f>
        <v>49500091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BU3</v>
      </c>
      <c r="B695" s="12">
        <f>Eintragen!C695</f>
        <v>345</v>
      </c>
      <c r="C695" s="13">
        <f>Tabelle1[[#This Row],[Datum]]</f>
        <v>44462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 t="shared" si="40"/>
        <v>38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177.33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Verkauf</v>
      </c>
      <c r="B696" s="12">
        <f>Eintragen!C696</f>
        <v>267</v>
      </c>
      <c r="C696" s="13">
        <f>Tabelle1[[#This Row],[Datum]]</f>
        <v>44453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RW-NATUR-EXTRA-VAKU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37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IFERROR(VLOOKUP(Tabelle3[[#This Row],[Artikelnr.]],Kennzahlen!S:U,3,FALSE)*Tabelle3[[#This Row],[Menge]],"0")</f>
        <v>0</v>
      </c>
      <c r="N696" s="14" t="str">
        <f>Eintragen!A696</f>
        <v>Verkauf</v>
      </c>
      <c r="O696" s="16">
        <f>Eintragen!B696</f>
        <v>49500092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Verkauf</v>
      </c>
      <c r="B697" s="12">
        <f>Eintragen!C697</f>
        <v>243</v>
      </c>
      <c r="C697" s="13">
        <f>Tabelle1[[#This Row],[Datum]]</f>
        <v>44462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38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203</v>
      </c>
      <c r="C698" s="13">
        <f>Tabelle1[[#This Row],[Datum]]</f>
        <v>44453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GRW-NATUR-VAKU / Er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37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104.342</v>
      </c>
      <c r="N698" s="14" t="str">
        <f>Eintragen!A698</f>
        <v>Verkauf</v>
      </c>
      <c r="O698" s="16">
        <f>Eintragen!B698</f>
        <v>49500143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BU3</v>
      </c>
      <c r="B699" s="12">
        <f>Eintragen!C699</f>
        <v>289</v>
      </c>
      <c r="C699" s="13">
        <f>Tabelle1[[#This Row],[Datum]]</f>
        <v>44473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VOS &gt; Einsatz</v>
      </c>
      <c r="H699" s="11" t="str">
        <f>IF(ISBLANK(Tabelle1[[#This Row],[noch genauer]]),"-",Tabelle1[[#This Row],[noch genauer]])</f>
        <v>-</v>
      </c>
      <c r="I699" s="14">
        <f t="shared" si="40"/>
        <v>40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148.54599999999999</v>
      </c>
      <c r="N699" s="14" t="str">
        <f>Eintragen!A699</f>
        <v>BU3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BU3</v>
      </c>
      <c r="B700" s="12">
        <f>Eintragen!C700</f>
        <v>299</v>
      </c>
      <c r="C700" s="13">
        <f>Tabelle1[[#This Row],[Datum]]</f>
        <v>44487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 t="shared" si="40"/>
        <v>42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153.68600000000001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 t="shared" si="40"/>
        <v>42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102</v>
      </c>
      <c r="C702" s="13">
        <f>Tabelle1[[#This Row],[Datum]]</f>
        <v>44462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GRW-SCHI-VAKU /Ersa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38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52.428000000000004</v>
      </c>
      <c r="N702" s="14" t="str">
        <f>Eintragen!A702</f>
        <v>Verkauf</v>
      </c>
      <c r="O702" s="16">
        <f>Eintragen!B702</f>
        <v>49500144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BU3</v>
      </c>
      <c r="B703" s="12">
        <f>Eintragen!C703</f>
        <v>1266</v>
      </c>
      <c r="C703" s="13">
        <f>Tabelle1[[#This Row],[Datum]]</f>
        <v>44473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VOS RW-NATUR-EXTRA-VAKU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VOS &gt; Einsatz</v>
      </c>
      <c r="H703" s="11" t="str">
        <f>IF(ISBLANK(Tabelle1[[#This Row],[noch genauer]]),"-",Tabelle1[[#This Row],[noch genauer]])</f>
        <v>-</v>
      </c>
      <c r="I703" s="14">
        <f t="shared" si="40"/>
        <v>40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650.72400000000005</v>
      </c>
      <c r="N703" s="14" t="str">
        <f>Eintragen!A703</f>
        <v>BU3</v>
      </c>
      <c r="O703" s="16">
        <f>Eintragen!B703</f>
        <v>49500147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257</v>
      </c>
      <c r="C704" s="13">
        <f>Tabelle1[[#This Row],[Datum]]</f>
        <v>44487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 t="shared" si="40"/>
        <v>42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132.09800000000001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BU1</v>
      </c>
      <c r="B705" s="12">
        <f>Eintragen!C705</f>
        <v>285</v>
      </c>
      <c r="C705" s="13">
        <f>Tabelle1[[#This Row],[Datum]]</f>
        <v>44454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WAL-KONZ-vakuumiert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Luftzieher</v>
      </c>
      <c r="H705" s="11" t="str">
        <f>IF(ISBLANK(Tabelle1[[#This Row],[noch genauer]]),"-",Tabelle1[[#This Row],[noch genauer]])</f>
        <v>Luftzieher</v>
      </c>
      <c r="I705" s="14">
        <f t="shared" si="40"/>
        <v>37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RWV</v>
      </c>
      <c r="O705" s="16">
        <f>Eintragen!B705</f>
        <v>49500154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42</v>
      </c>
      <c r="C706" s="13">
        <f>Tabelle1[[#This Row],[Datum]]</f>
        <v>44447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6" s="14" t="str">
        <f>IFERROR(VLOOKUP(Tabelle3[[#This Row],[Artikelnr.]],Artikel!A:C,3,FALSE),Tabelle3[[#This Row],[Artikelnr.]])</f>
        <v>ABS BUN-PF 50% L33 vaku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spezifischer Einsatz</v>
      </c>
      <c r="H706" s="11" t="str">
        <f>IF(ISBLANK(Tabelle1[[#This Row],[noch genauer]]),"-",Tabelle1[[#This Row],[noch genauer]])</f>
        <v>wurde nicht eingesetzt</v>
      </c>
      <c r="I706" s="14">
        <f t="shared" ref="I706:I769" si="44">_xlfn.ISOWEEKNUM(C706)</f>
        <v>36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>
        <f>IFERROR(VLOOKUP(Tabelle3[[#This Row],[Artikelnr.]],Kennzahlen!S:U,3,FALSE)*Tabelle3[[#This Row],[Menge]],"0")</f>
        <v>42.588000000000001</v>
      </c>
      <c r="N706" s="14" t="str">
        <f>Eintragen!A706</f>
        <v>L33</v>
      </c>
      <c r="O706" s="16">
        <f>Eintragen!B706</f>
        <v>49500166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BU3</v>
      </c>
      <c r="B707" s="12">
        <f>Eintragen!C707</f>
        <v>211</v>
      </c>
      <c r="C707" s="13">
        <f>Tabelle1[[#This Row],[Datum]]</f>
        <v>44482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spezifischer Einsatz</v>
      </c>
      <c r="H707" s="11" t="str">
        <f>IF(ISBLANK(Tabelle1[[#This Row],[noch genauer]]),"-",Tabelle1[[#This Row],[noch genauer]])</f>
        <v>-</v>
      </c>
      <c r="I707" s="14">
        <f t="shared" si="44"/>
        <v>41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213.95400000000001</v>
      </c>
      <c r="N707" s="14" t="str">
        <f>Eintragen!A707</f>
        <v>bu3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BU3</v>
      </c>
      <c r="B708" s="12">
        <f>Eintragen!C708</f>
        <v>495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spezifischer Einsatz</v>
      </c>
      <c r="H708" s="11" t="str">
        <f>IF(ISBLANK(Tabelle1[[#This Row],[noch genauer]]),"-",Tabelle1[[#This Row],[noch genauer]])</f>
        <v>-</v>
      </c>
      <c r="I708" s="14">
        <f t="shared" si="44"/>
        <v>41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>
        <f>IFERROR(VLOOKUP(Tabelle3[[#This Row],[Artikelnr.]],Kennzahlen!S:U,3,FALSE)*Tabelle3[[#This Row],[Menge]],"0")</f>
        <v>501.93</v>
      </c>
      <c r="N708" s="14" t="str">
        <f>Eintragen!A708</f>
        <v>bu3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BU3</v>
      </c>
      <c r="B709" s="12">
        <f>Eintragen!C709</f>
        <v>121</v>
      </c>
      <c r="C709" s="13">
        <f>Tabelle1[[#This Row],[Datum]]</f>
        <v>44495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spezifischer Einsatz</v>
      </c>
      <c r="H709" s="11" t="str">
        <f>IF(ISBLANK(Tabelle1[[#This Row],[noch genauer]]),"-",Tabelle1[[#This Row],[noch genauer]])</f>
        <v>-</v>
      </c>
      <c r="I709" s="14">
        <f t="shared" si="44"/>
        <v>43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>
        <f>IFERROR(VLOOKUP(Tabelle3[[#This Row],[Artikelnr.]],Kennzahlen!S:U,3,FALSE)*Tabelle3[[#This Row],[Menge]],"0")</f>
        <v>122.694</v>
      </c>
      <c r="N709" s="14" t="str">
        <f>Eintragen!A709</f>
        <v>bu3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BU1</v>
      </c>
      <c r="B710" s="12">
        <f>Eintragen!C710</f>
        <v>130</v>
      </c>
      <c r="C710" s="13">
        <f>Tabelle1[[#This Row],[Datum]]</f>
        <v>44475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0" s="14" t="str">
        <f>IFERROR(VLOOKUP(Tabelle3[[#This Row],[Artikelnr.]],Artikel!A:C,3,FALSE),Tabelle3[[#This Row],[Artikelnr.]])</f>
        <v>VOS RW-NATUR-STAUBK-GES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 t="shared" si="44"/>
        <v>40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>
        <f>IFERROR(VLOOKUP(Tabelle3[[#This Row],[Artikelnr.]],Kennzahlen!S:U,3,FALSE)*Tabelle3[[#This Row],[Menge]],"0")</f>
        <v>152.63299999999998</v>
      </c>
      <c r="N710" s="14" t="str">
        <f>Eintragen!A710</f>
        <v>Schmelze</v>
      </c>
      <c r="O710" s="16">
        <f>Eintragen!B710</f>
        <v>49500171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BU1</v>
      </c>
      <c r="B711" s="12">
        <f>Eintragen!C711</f>
        <v>13</v>
      </c>
      <c r="C711" s="13">
        <f>Tabelle1[[#This Row],[Datum]]</f>
        <v>44449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1" s="14" t="str">
        <f>IFERROR(VLOOKUP(Tabelle3[[#This Row],[Artikelnr.]],Artikel!A:C,3,FALSE),Tabelle3[[#This Row],[Artikelnr.]])</f>
        <v>ABS BERGBAU-MAAS-VAKU</v>
      </c>
      <c r="F711" s="11" t="str">
        <f>VLOOKUP(Eintragen!D711,'Liste Gründe'!A:D,2,FALSE)</f>
        <v>Rest</v>
      </c>
      <c r="G711" s="13" t="str">
        <f>IF(ISBLANK(Eintragen!F711),VLOOKUP(Tabelle3[[#This Row],[Grund Ziffer]],'Liste Gründe'!A:D,3,FALSE),Eintragen!F711)</f>
        <v>Fremdkörper</v>
      </c>
      <c r="H711" s="11" t="str">
        <f>IF(ISBLANK(Tabelle1[[#This Row],[noch genauer]]),"-",Tabelle1[[#This Row],[noch genauer]])</f>
        <v>Schmutz</v>
      </c>
      <c r="I711" s="14">
        <f t="shared" si="44"/>
        <v>36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Abfüllung</v>
      </c>
      <c r="O711" s="16">
        <f>Eintragen!B711</f>
        <v>49500173</v>
      </c>
      <c r="P711" s="15">
        <f>Eintragen!D711</f>
        <v>22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101</v>
      </c>
      <c r="C712" s="13">
        <f>Tabelle1[[#This Row],[Datum]]</f>
        <v>44440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PECO-TRE-VAKU</v>
      </c>
      <c r="F712" s="11" t="str">
        <f>VLOOKUP(Eintragen!D712,'Liste Gründe'!A:D,2,FALSE)</f>
        <v>Schimmel</v>
      </c>
      <c r="G712" s="13" t="str">
        <f>IF(ISBLANK(Eintragen!F712),VLOOKUP(Tabelle3[[#This Row],[Grund Ziffer]],'Liste Gründe'!A:D,3,FALSE),Eintragen!F712)</f>
        <v>Rest</v>
      </c>
      <c r="H712" s="11" t="str">
        <f>IF(ISBLANK(Tabelle1[[#This Row],[noch genauer]]),"-",Tabelle1[[#This Row],[noch genauer]])</f>
        <v>Abschnitte eingelagert, um Verwendung zu finden. Aber keine Verwendungsentscheidung gefunden</v>
      </c>
      <c r="I712" s="14">
        <f t="shared" si="44"/>
        <v>35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>
        <f>IFERROR(VLOOKUP(Tabelle3[[#This Row],[Artikelnr.]],Kennzahlen!S:U,3,FALSE)*Tabelle3[[#This Row],[Menge]],"0")</f>
        <v>223.614</v>
      </c>
      <c r="N712" s="14" t="str">
        <f>Eintragen!A712</f>
        <v>L1</v>
      </c>
      <c r="O712" s="16">
        <f>Eintragen!B712</f>
        <v>49500174</v>
      </c>
      <c r="P712" s="15">
        <f>Eintragen!D712</f>
        <v>12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Verkauf</v>
      </c>
      <c r="B713" s="12">
        <f>Eintragen!C713</f>
        <v>57.8</v>
      </c>
      <c r="C713" s="13">
        <f>Tabelle1[[#This Row],[Datum]]</f>
        <v>44454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3" s="14" t="str">
        <f>IFERROR(VLOOKUP(Tabelle3[[#This Row],[Artikelnr.]],Artikel!A:C,3,FALSE),Tabelle3[[#This Row],[Artikelnr.]])</f>
        <v>RÄU-END SCHI ENDSTÜCK R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keinen Abnehmer</v>
      </c>
      <c r="H713" s="11" t="str">
        <f>IF(ISBLANK(Tabelle1[[#This Row],[noch genauer]]),"-",Tabelle1[[#This Row],[noch genauer]])</f>
        <v>keinen Abnehmer</v>
      </c>
      <c r="I713" s="14">
        <f t="shared" si="44"/>
        <v>37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>
        <f>IFERROR(VLOOKUP(Tabelle3[[#This Row],[Artikelnr.]],Kennzahlen!S:U,3,FALSE)*Tabelle3[[#This Row],[Menge]],"0")</f>
        <v>24.651699999999998</v>
      </c>
      <c r="N713" s="14" t="str">
        <f>Eintragen!A713</f>
        <v>Verkauf</v>
      </c>
      <c r="O713" s="16">
        <f>Eintragen!B713</f>
        <v>49500185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Verkauf</v>
      </c>
      <c r="B714" s="12">
        <f>Eintragen!C714</f>
        <v>150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 t="shared" si="44"/>
        <v>37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>
        <f>IFERROR(VLOOKUP(Tabelle3[[#This Row],[Artikelnr.]],Kennzahlen!S:U,3,FALSE)*Tabelle3[[#This Row],[Menge]],"0")</f>
        <v>63.975000000000001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Verkauf</v>
      </c>
      <c r="B715" s="12">
        <f>Eintragen!C715</f>
        <v>758.6</v>
      </c>
      <c r="C715" s="13">
        <f>Tabelle1[[#This Row],[Datum]]</f>
        <v>44446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GRW-SCHI-NAT EN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 t="shared" si="44"/>
        <v>36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323.54289999999997</v>
      </c>
      <c r="N715" s="14" t="str">
        <f>Eintragen!A715</f>
        <v>Verkauf</v>
      </c>
      <c r="O715" s="16">
        <f>Eintragen!B715</f>
        <v>49500188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Verkauf</v>
      </c>
      <c r="B716" s="12">
        <f>Eintragen!C716</f>
        <v>107.6</v>
      </c>
      <c r="C716" s="13">
        <f>Tabelle1[[#This Row],[Datum]]</f>
        <v>44454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 t="shared" si="44"/>
        <v>37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45.891399999999997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Verkauf</v>
      </c>
      <c r="B717" s="12">
        <f>Eintragen!C717</f>
        <v>270</v>
      </c>
      <c r="C717" s="13">
        <f>Tabelle1[[#This Row],[Datum]]</f>
        <v>44487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NATUR-NAT ENDST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-</v>
      </c>
      <c r="I717" s="14">
        <f t="shared" si="44"/>
        <v>42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Verkauf</v>
      </c>
      <c r="O717" s="16">
        <f>Eintragen!B717</f>
        <v>49500189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BU1</v>
      </c>
      <c r="B718" s="12">
        <f>Eintragen!C718</f>
        <v>164</v>
      </c>
      <c r="C718" s="13">
        <f>Tabelle1[[#This Row],[Datum]]</f>
        <v>44484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8" s="14" t="str">
        <f>IFERROR(VLOOKUP(Tabelle3[[#This Row],[Artikelnr.]],Artikel!A:C,3,FALSE),Tabelle3[[#This Row],[Artikelnr.]])</f>
        <v>ABS ALL-EMM-VAKU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 t="shared" si="44"/>
        <v>41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412.29599999999999</v>
      </c>
      <c r="N718" s="14" t="str">
        <f>Eintragen!A718</f>
        <v>RWV</v>
      </c>
      <c r="O718" s="16">
        <f>Eintragen!B718</f>
        <v>49500190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BU4</v>
      </c>
      <c r="B719" s="12">
        <f>Eintragen!C719</f>
        <v>246</v>
      </c>
      <c r="C719" s="13">
        <f>Tabelle1[[#This Row],[Datum]]</f>
        <v>44480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JARLSBERG-VAKU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zu wenig Menge für LKW</v>
      </c>
      <c r="H719" s="11" t="str">
        <f>IF(ISBLANK(Tabelle1[[#This Row],[noch genauer]]),"-",Tabelle1[[#This Row],[noch genauer]])</f>
        <v>-</v>
      </c>
      <c r="I719" s="14">
        <f t="shared" si="44"/>
        <v>41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BU4</v>
      </c>
      <c r="O719" s="16">
        <f>Eintragen!B719</f>
        <v>49500192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BU4</v>
      </c>
      <c r="B720" s="12">
        <f>Eintragen!C720</f>
        <v>81.5</v>
      </c>
      <c r="C720" s="13">
        <f>Tabelle1[[#This Row],[Datum]]</f>
        <v>44427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CAMBOZOLA-VAKU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keine Verwendung</v>
      </c>
      <c r="H720" s="11" t="str">
        <f>IF(ISBLANK(Tabelle1[[#This Row],[noch genauer]]),"-",Tabelle1[[#This Row],[noch genauer]])</f>
        <v>&lt;300kg/Monat</v>
      </c>
      <c r="I720" s="14">
        <f t="shared" si="44"/>
        <v>33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1.1491499999999999</v>
      </c>
      <c r="N720" s="14" t="str">
        <f>Eintragen!A720</f>
        <v>L20</v>
      </c>
      <c r="O720" s="16">
        <f>Eintragen!B720</f>
        <v>49500194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BU4</v>
      </c>
      <c r="B721" s="12">
        <f>Eintragen!C721</f>
        <v>297</v>
      </c>
      <c r="C721" s="13">
        <f>Tabelle1[[#This Row],[Datum]]</f>
        <v>44496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-</v>
      </c>
      <c r="I721" s="14">
        <f t="shared" si="44"/>
        <v>43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4.1876999999999995</v>
      </c>
      <c r="N721" s="14" t="str">
        <f>Eintragen!A721</f>
        <v>bu4</v>
      </c>
      <c r="O721" s="16">
        <f>Eintragen!B721</f>
        <v>49500194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BU4</v>
      </c>
      <c r="B722" s="12">
        <f>Eintragen!C722</f>
        <v>325</v>
      </c>
      <c r="C722" s="13">
        <f>Tabelle1[[#This Row],[Datum]]</f>
        <v>44474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BLU-FOU-VAKU</v>
      </c>
      <c r="F722" s="11" t="str">
        <f>VLOOKUP(Eintragen!D722,'Liste Gründe'!A:D,2,FALSE)</f>
        <v>Schimmel</v>
      </c>
      <c r="G722" s="13" t="str">
        <f>IF(ISBLANK(Eintragen!F722),VLOOKUP(Tabelle3[[#This Row],[Grund Ziffer]],'Liste Gründe'!A:D,3,FALSE),Eintragen!F722)</f>
        <v>VOS &gt; Einsatz</v>
      </c>
      <c r="H722" s="11" t="str">
        <f>IF(ISBLANK(Tabelle1[[#This Row],[noch genauer]]),"-",Tabelle1[[#This Row],[noch genauer]])</f>
        <v>-</v>
      </c>
      <c r="I722" s="14">
        <f t="shared" si="44"/>
        <v>40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7.8</v>
      </c>
      <c r="N722" s="14" t="str">
        <f>Eintragen!A722</f>
        <v>BU4</v>
      </c>
      <c r="O722" s="16">
        <f>Eintragen!B722</f>
        <v>49500196</v>
      </c>
      <c r="P722" s="15">
        <f>Eintragen!D722</f>
        <v>12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BU3</v>
      </c>
      <c r="B723" s="12">
        <f>Eintragen!C723</f>
        <v>328</v>
      </c>
      <c r="C723" s="13">
        <f>Tabelle1[[#This Row],[Datum]]</f>
        <v>44453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3" s="14" t="str">
        <f>IFERROR(VLOOKUP(Tabelle3[[#This Row],[Artikelnr.]],Artikel!A:C,3,FALSE),Tabelle3[[#This Row],[Artikelnr.]])</f>
        <v>VOS GRW-SCHI-NAT-VAKU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Da keine Aufträge für  weitere Verwendung</v>
      </c>
      <c r="I723" s="14">
        <f t="shared" si="44"/>
        <v>37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168.59200000000001</v>
      </c>
      <c r="N723" s="14" t="str">
        <f>Eintragen!A723</f>
        <v>L33</v>
      </c>
      <c r="O723" s="16">
        <f>Eintragen!B723</f>
        <v>49500204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32.5</v>
      </c>
      <c r="C724" s="13">
        <f>Tabelle1[[#This Row],[Datum]]</f>
        <v>44461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MHD abgelaufen, weils immer wieder verlängert wird. Mehr Abschnitte, als verbraucht wird</v>
      </c>
      <c r="I724" s="14">
        <f t="shared" si="44"/>
        <v>38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16.705000000000002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188</v>
      </c>
      <c r="C725" s="13">
        <f>Tabelle1[[#This Row],[Datum]]</f>
        <v>44494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VOS &gt; Einsatz</v>
      </c>
      <c r="H725" s="11" t="str">
        <f>IF(ISBLANK(Tabelle1[[#This Row],[noch genauer]]),"-",Tabelle1[[#This Row],[noch genauer]])</f>
        <v>-</v>
      </c>
      <c r="I725" s="14">
        <f t="shared" si="44"/>
        <v>43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96.632000000000005</v>
      </c>
      <c r="N725" s="14" t="str">
        <f>Eintragen!A725</f>
        <v>BU3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125</v>
      </c>
      <c r="C726" s="13">
        <f>Tabelle1[[#This Row],[Datum]]</f>
        <v>44439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GRW-CHILI-NAT-VAKU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Rest</v>
      </c>
      <c r="H726" s="11" t="str">
        <f>IF(ISBLANK(Tabelle1[[#This Row],[noch genauer]]),"-",Tabelle1[[#This Row],[noch genauer]])</f>
        <v>Da keine Aufträge für  weitere Verwendung</v>
      </c>
      <c r="I726" s="14">
        <f t="shared" si="44"/>
        <v>35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64.25</v>
      </c>
      <c r="N726" s="14" t="str">
        <f>Eintragen!A726</f>
        <v>L9</v>
      </c>
      <c r="O726" s="16">
        <f>Eintragen!B726</f>
        <v>49500205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Verkauf</v>
      </c>
      <c r="B727" s="12">
        <f>Eintragen!C727</f>
        <v>242.4</v>
      </c>
      <c r="C727" s="13">
        <f>Tabelle1[[#This Row],[Datum]]</f>
        <v>44446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7" s="14" t="str">
        <f>IFERROR(VLOOKUP(Tabelle3[[#This Row],[Artikelnr.]],Artikel!A:C,3,FALSE),Tabelle3[[#This Row],[Artikelnr.]])</f>
        <v>RÄU-END RW-CHILI 200G Z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keinen Abnehmer</v>
      </c>
      <c r="H727" s="11" t="str">
        <f>IF(ISBLANK(Tabelle1[[#This Row],[noch genauer]]),"-",Tabelle1[[#This Row],[noch genauer]])</f>
        <v>keinen Abnehmer</v>
      </c>
      <c r="I727" s="14">
        <f t="shared" si="44"/>
        <v>36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88.863839999999996</v>
      </c>
      <c r="N727" s="14" t="str">
        <f>Eintragen!A727</f>
        <v>Verkauf</v>
      </c>
      <c r="O727" s="16">
        <f>Eintragen!B727</f>
        <v>49500213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Verkauf</v>
      </c>
      <c r="B728" s="12">
        <f>Eintragen!C728</f>
        <v>66</v>
      </c>
      <c r="C728" s="13">
        <f>Tabelle1[[#This Row],[Datum]]</f>
        <v>44454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 t="shared" si="44"/>
        <v>37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24.195599999999999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Verkauf</v>
      </c>
      <c r="B729" s="12">
        <f>Eintragen!C729</f>
        <v>162</v>
      </c>
      <c r="C729" s="13">
        <f>Tabelle1[[#This Row],[Datum]]</f>
        <v>44481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-</v>
      </c>
      <c r="I729" s="14">
        <f t="shared" si="44"/>
        <v>41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59.389199999999995</v>
      </c>
      <c r="N729" s="14" t="str">
        <f>Eintragen!A729</f>
        <v>Verkauf</v>
      </c>
      <c r="O729" s="16">
        <f>Eintragen!B729</f>
        <v>49500213</v>
      </c>
      <c r="P729" s="15">
        <f>Eintragen!D729</f>
        <v>62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Verkauf</v>
      </c>
      <c r="B730" s="12">
        <f>Eintragen!C730</f>
        <v>166</v>
      </c>
      <c r="C730" s="13">
        <f>Tabelle1[[#This Row],[Datum]]</f>
        <v>44454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RW-NUSS 200G ZI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keinen Abnehmer</v>
      </c>
      <c r="I730" s="14">
        <f t="shared" si="44"/>
        <v>37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60.855599999999995</v>
      </c>
      <c r="N730" s="14" t="str">
        <f>Eintragen!A730</f>
        <v>Verkauf</v>
      </c>
      <c r="O730" s="16">
        <f>Eintragen!B730</f>
        <v>49500214</v>
      </c>
      <c r="P730" s="15">
        <f>Eintragen!D730</f>
        <v>12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Verkauf</v>
      </c>
      <c r="B731" s="12">
        <f>Eintragen!C731</f>
        <v>38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GRW-KRÄU 200G Z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 t="shared" si="44"/>
        <v>37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13.9308</v>
      </c>
      <c r="N731" s="14" t="str">
        <f>Eintragen!A731</f>
        <v>Verkauf</v>
      </c>
      <c r="O731" s="16">
        <f>Eintragen!B731</f>
        <v>49500215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Verkauf</v>
      </c>
      <c r="B732" s="12">
        <f>Eintragen!C732</f>
        <v>79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 t="shared" si="44"/>
        <v>37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28.961399999999998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Verkauf</v>
      </c>
      <c r="B733" s="12">
        <f>Eintragen!C733</f>
        <v>239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RW-CHILI 320G E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 t="shared" si="44"/>
        <v>37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101.95739999999999</v>
      </c>
      <c r="N733" s="14" t="str">
        <f>Eintragen!A733</f>
        <v>Verkauf</v>
      </c>
      <c r="O733" s="16">
        <f>Eintragen!B733</f>
        <v>49500216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Verkauf</v>
      </c>
      <c r="B734" s="12">
        <f>Eintragen!C734</f>
        <v>347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 t="shared" si="44"/>
        <v>37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148.03019999999998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Verkauf</v>
      </c>
      <c r="B735" s="12">
        <f>Eintragen!C735</f>
        <v>138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GRW-KRÄU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 t="shared" si="44"/>
        <v>37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58.870799999999996</v>
      </c>
      <c r="N735" s="14" t="str">
        <f>Eintragen!A735</f>
        <v>Verkauf</v>
      </c>
      <c r="O735" s="16">
        <f>Eintragen!B735</f>
        <v>49500218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BU3</v>
      </c>
      <c r="B736" s="12">
        <f>Eintragen!C736</f>
        <v>45</v>
      </c>
      <c r="C736" s="13">
        <f>Tabelle1[[#This Row],[Datum]]</f>
        <v>44427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6" s="14" t="str">
        <f>IFERROR(VLOOKUP(Tabelle3[[#This Row],[Artikelnr.]],Artikel!A:C,3,FALSE),Tabelle3[[#This Row],[Artikelnr.]])</f>
        <v>VOS VEG-SCH-MILD-VAKU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VOS &gt; Einsatz</v>
      </c>
      <c r="H736" s="11" t="str">
        <f>IF(ISBLANK(Tabelle1[[#This Row],[noch genauer]]),"-",Tabelle1[[#This Row],[noch genauer]])</f>
        <v>-</v>
      </c>
      <c r="I736" s="14">
        <f t="shared" si="44"/>
        <v>33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23.13</v>
      </c>
      <c r="N736" s="14" t="str">
        <f>Eintragen!A736</f>
        <v>L1</v>
      </c>
      <c r="O736" s="16">
        <f>Eintragen!B736</f>
        <v>49900001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BU3</v>
      </c>
      <c r="B737" s="12">
        <f>Eintragen!C737</f>
        <v>606</v>
      </c>
      <c r="C737" s="13">
        <f>Tabelle1[[#This Row],[Datum]]</f>
        <v>44449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-</v>
      </c>
      <c r="I737" s="14">
        <f t="shared" si="44"/>
        <v>36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311.48399999999998</v>
      </c>
      <c r="N737" s="14" t="str">
        <f>Eintragen!A737</f>
        <v>L1</v>
      </c>
      <c r="O737" s="16">
        <f>Eintragen!B737</f>
        <v>49900001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BU3</v>
      </c>
      <c r="B738" s="12">
        <f>Eintragen!C738</f>
        <v>253</v>
      </c>
      <c r="C738" s="13">
        <f>Tabelle1[[#This Row],[Datum]]</f>
        <v>44481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 t="shared" si="44"/>
        <v>41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130.042</v>
      </c>
      <c r="N738" s="14" t="str">
        <f>Eintragen!A738</f>
        <v>bu3</v>
      </c>
      <c r="O738" s="16">
        <f>Eintragen!B738</f>
        <v>49900001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BU3</v>
      </c>
      <c r="B739" s="12">
        <f>Eintragen!C739</f>
        <v>100</v>
      </c>
      <c r="C739" s="13">
        <f>Tabelle1[[#This Row],[Datum]]</f>
        <v>44488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9" s="14" t="str">
        <f>IFERROR(VLOOKUP(Tabelle3[[#This Row],[Artikelnr.]],Artikel!A:C,3,FALSE),Tabelle3[[#This Row],[Artikelnr.]])</f>
        <v>VOS VEG-SCH-MILD-VAKU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VOS &gt; Einsatz</v>
      </c>
      <c r="H739" s="11" t="str">
        <f>IF(ISBLANK(Tabelle1[[#This Row],[noch genauer]]),"-",Tabelle1[[#This Row],[noch genauer]])</f>
        <v>-</v>
      </c>
      <c r="I739" s="14">
        <f t="shared" si="44"/>
        <v>42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51.4</v>
      </c>
      <c r="N739" s="14" t="str">
        <f>Eintragen!A739</f>
        <v>BU3</v>
      </c>
      <c r="O739" s="16">
        <f>Eintragen!B739</f>
        <v>49900001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4"/>
        <v>33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BU3</v>
      </c>
      <c r="B741" s="12">
        <f>Eintragen!C741</f>
        <v>290</v>
      </c>
      <c r="C741" s="13">
        <f>Tabelle1[[#This Row],[Datum]]</f>
        <v>44432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Schimmel</v>
      </c>
      <c r="G741" s="13" t="str">
        <f>IF(ISBLANK(Eintragen!F741),VLOOKUP(Tabelle3[[#This Row],[Grund Ziffer]],'Liste Gründe'!A:D,3,FALSE),Eintragen!F741)</f>
        <v>VOS &gt; Einsatz</v>
      </c>
      <c r="H741" s="11" t="str">
        <f>IF(ISBLANK(Tabelle1[[#This Row],[noch genauer]]),"-",Tabelle1[[#This Row],[noch genauer]])</f>
        <v>-</v>
      </c>
      <c r="I741" s="14">
        <f t="shared" si="44"/>
        <v>34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149.06</v>
      </c>
      <c r="N741" s="14" t="str">
        <f>Eintragen!A741</f>
        <v>L1</v>
      </c>
      <c r="O741" s="16">
        <f>Eintragen!B741</f>
        <v>49900002</v>
      </c>
      <c r="P741" s="15">
        <f>Eintragen!D741</f>
        <v>12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BU3</v>
      </c>
      <c r="B742" s="12">
        <f>Eintragen!C742</f>
        <v>450</v>
      </c>
      <c r="C742" s="13">
        <f>Tabelle1[[#This Row],[Datum]]</f>
        <v>44433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Rest</v>
      </c>
      <c r="G742" s="13" t="str">
        <f>IF(ISBLANK(Eintragen!F742),VLOOKUP(Tabelle3[[#This Row],[Grund Ziffer]],'Liste Gründe'!A:D,3,FALSE),Eintragen!F742)</f>
        <v>Fremdkörper</v>
      </c>
      <c r="H742" s="11" t="str">
        <f>IF(ISBLANK(Tabelle1[[#This Row],[noch genauer]]),"-",Tabelle1[[#This Row],[noch genauer]])</f>
        <v>Schmutz</v>
      </c>
      <c r="I742" s="14">
        <f t="shared" si="44"/>
        <v>34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231.3</v>
      </c>
      <c r="N742" s="14" t="str">
        <f>Eintragen!A742</f>
        <v>L1</v>
      </c>
      <c r="O742" s="16">
        <f>Eintragen!B742</f>
        <v>49900002</v>
      </c>
      <c r="P742" s="15">
        <f>Eintragen!D742</f>
        <v>22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BU3</v>
      </c>
      <c r="B743" s="12">
        <f>Eintragen!C743</f>
        <v>11</v>
      </c>
      <c r="C743" s="13">
        <f>Tabelle1[[#This Row],[Datum]]</f>
        <v>44433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Rest</v>
      </c>
      <c r="G743" s="13" t="str">
        <f>IF(ISBLANK(Eintragen!F743),VLOOKUP(Tabelle3[[#This Row],[Grund Ziffer]],'Liste Gründe'!A:D,3,FALSE),Eintragen!F743)</f>
        <v>Fremdkörper</v>
      </c>
      <c r="H743" s="11" t="str">
        <f>IF(ISBLANK(Tabelle1[[#This Row],[noch genauer]]),"-",Tabelle1[[#This Row],[noch genauer]])</f>
        <v>Schmutz</v>
      </c>
      <c r="I743" s="14">
        <f t="shared" si="44"/>
        <v>34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5.6539999999999999</v>
      </c>
      <c r="N743" s="14" t="str">
        <f>Eintragen!A743</f>
        <v>L1</v>
      </c>
      <c r="O743" s="16">
        <f>Eintragen!B743</f>
        <v>49900002</v>
      </c>
      <c r="P743" s="15">
        <f>Eintragen!D743</f>
        <v>22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2613</v>
      </c>
      <c r="C744" s="13">
        <f>Tabelle1[[#This Row],[Datum]]</f>
        <v>44449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keinen Verwendungszweck</v>
      </c>
      <c r="G744" s="13" t="str">
        <f>IF(ISBLANK(Eintragen!F744),VLOOKUP(Tabelle3[[#This Row],[Grund Ziffer]],'Liste Gründe'!A:D,3,FALSE),Eintragen!F744)</f>
        <v>VOS &gt; Einsatz</v>
      </c>
      <c r="H744" s="11" t="str">
        <f>IF(ISBLANK(Tabelle1[[#This Row],[noch genauer]]),"-",Tabelle1[[#This Row],[noch genauer]])</f>
        <v>-</v>
      </c>
      <c r="I744" s="14">
        <f t="shared" si="44"/>
        <v>36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1343.0820000000001</v>
      </c>
      <c r="N744" s="14" t="str">
        <f>Eintragen!A744</f>
        <v>L1</v>
      </c>
      <c r="O744" s="16">
        <f>Eintragen!B744</f>
        <v>49900002</v>
      </c>
      <c r="P744" s="15">
        <f>Eintragen!D744</f>
        <v>61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VOS &gt; Einsatz</v>
      </c>
      <c r="H745" s="11" t="str">
        <f>IF(ISBLANK(Tabelle1[[#This Row],[noch genauer]]),"-",Tabelle1[[#This Row],[noch genauer]])</f>
        <v>-</v>
      </c>
      <c r="I745" s="14">
        <f t="shared" si="44"/>
        <v>41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BU3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VOS &gt; Einsatz</v>
      </c>
      <c r="H746" s="11" t="str">
        <f>IF(ISBLANK(Tabelle1[[#This Row],[noch genauer]]),"-",Tabelle1[[#This Row],[noch genauer]])</f>
        <v>-</v>
      </c>
      <c r="I746" s="14">
        <f t="shared" si="44"/>
        <v>41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BU3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 t="shared" si="44"/>
        <v>33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 t="shared" si="44"/>
        <v>42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 t="shared" si="44"/>
        <v>42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 t="shared" si="44"/>
        <v>36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 t="shared" si="44"/>
        <v>38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Käufer abgesprungen</v>
      </c>
      <c r="H752" s="11" t="str">
        <f>IF(ISBLANK(Tabelle1[[#This Row],[noch genauer]]),"-",Tabelle1[[#This Row],[noch genauer]])</f>
        <v>-</v>
      </c>
      <c r="I752" s="14">
        <f t="shared" si="44"/>
        <v>41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Rest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 t="shared" si="44"/>
        <v>43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 t="shared" si="44"/>
        <v>42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 t="shared" si="44"/>
        <v>40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 t="shared" si="44"/>
        <v>41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 t="shared" si="44"/>
        <v>42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BU1</v>
      </c>
      <c r="B758" s="12">
        <f>Eintragen!C758</f>
        <v>163</v>
      </c>
      <c r="C758" s="13">
        <f>Tabelle1[[#This Row],[Datum]]</f>
        <v>44488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Schimmel</v>
      </c>
      <c r="G758" s="13" t="str">
        <f>IF(ISBLANK(Eintragen!F758),VLOOKUP(Tabelle3[[#This Row],[Grund Ziffer]],'Liste Gründe'!A:D,3,FALSE),Eintragen!F758)</f>
        <v>VOS &gt; Einsatz</v>
      </c>
      <c r="H758" s="11" t="str">
        <f>IF(ISBLANK(Tabelle1[[#This Row],[noch genauer]]),"-",Tabelle1[[#This Row],[noch genauer]])</f>
        <v>-</v>
      </c>
      <c r="I758" s="14">
        <f t="shared" si="44"/>
        <v>42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RWV</v>
      </c>
      <c r="O758" s="16" t="str">
        <f>Eintragen!B758</f>
        <v>-</v>
      </c>
      <c r="P758" s="15">
        <f>Eintragen!D758</f>
        <v>12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BU1</v>
      </c>
      <c r="B759" s="12">
        <f>Eintragen!C759</f>
        <v>346</v>
      </c>
      <c r="C759" s="13">
        <f>Tabelle1[[#This Row],[Datum]]</f>
        <v>44488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Schimmel</v>
      </c>
      <c r="G759" s="13" t="str">
        <f>IF(ISBLANK(Eintragen!F759),VLOOKUP(Tabelle3[[#This Row],[Grund Ziffer]],'Liste Gründe'!A:D,3,FALSE),Eintragen!F759)</f>
        <v>VOS &gt; Einsatz</v>
      </c>
      <c r="H759" s="11" t="str">
        <f>IF(ISBLANK(Tabelle1[[#This Row],[noch genauer]]),"-",Tabelle1[[#This Row],[noch genauer]])</f>
        <v>-</v>
      </c>
      <c r="I759" s="14">
        <f t="shared" si="44"/>
        <v>42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RWV</v>
      </c>
      <c r="O759" s="16" t="str">
        <f>Eintragen!B759</f>
        <v>-</v>
      </c>
      <c r="P759" s="15">
        <f>Eintragen!D759</f>
        <v>12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24.8</v>
      </c>
      <c r="C760" s="13">
        <f>Tabelle1[[#This Row],[Datum]]</f>
        <v>44489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Schimmel</v>
      </c>
      <c r="G760" s="13" t="str">
        <f>IF(ISBLANK(Eintragen!F760),VLOOKUP(Tabelle3[[#This Row],[Grund Ziffer]],'Liste Gründe'!A:D,3,FALSE),Eintragen!F760)</f>
        <v>VOS &gt; Einsatz</v>
      </c>
      <c r="H760" s="11" t="str">
        <f>IF(ISBLANK(Tabelle1[[#This Row],[noch genauer]]),"-",Tabelle1[[#This Row],[noch genauer]])</f>
        <v>-</v>
      </c>
      <c r="I760" s="14">
        <f t="shared" si="44"/>
        <v>42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RWV</v>
      </c>
      <c r="O760" s="16" t="str">
        <f>Eintragen!B760</f>
        <v>-</v>
      </c>
      <c r="P760" s="15">
        <f>Eintragen!D760</f>
        <v>12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BU1</v>
      </c>
      <c r="B761" s="12">
        <f>Eintragen!C761</f>
        <v>123</v>
      </c>
      <c r="C761" s="13">
        <f>Tabelle1[[#This Row],[Datum]]</f>
        <v>44489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VOS &gt; Einsatz</v>
      </c>
      <c r="H761" s="11" t="str">
        <f>IF(ISBLANK(Tabelle1[[#This Row],[noch genauer]]),"-",Tabelle1[[#This Row],[noch genauer]])</f>
        <v>-</v>
      </c>
      <c r="I761" s="14">
        <f t="shared" si="44"/>
        <v>42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RWV</v>
      </c>
      <c r="O761" s="16" t="str">
        <f>Eintragen!B761</f>
        <v>-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84</v>
      </c>
      <c r="C762" s="13">
        <f>Tabelle1[[#This Row],[Datum]]</f>
        <v>44489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4"/>
        <v>42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RWV</v>
      </c>
      <c r="O762" s="16" t="str">
        <f>Eintragen!B762</f>
        <v>-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Rest</v>
      </c>
      <c r="B763" s="12">
        <f>Eintragen!C763</f>
        <v>53</v>
      </c>
      <c r="C763" s="13">
        <f>Tabelle1[[#This Row],[Datum]]</f>
        <v>44483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3" s="14" t="str">
        <f>IFERROR(VLOOKUP(Tabelle3[[#This Row],[Artikelnr.]],Artikel!A:C,3,FALSE),Tabelle3[[#This Row],[Artikelnr.]])</f>
        <v>-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Rückstellproben</v>
      </c>
      <c r="H763" s="11" t="str">
        <f>IF(ISBLANK(Tabelle1[[#This Row],[noch genauer]]),"-",Tabelle1[[#This Row],[noch genauer]])</f>
        <v>-</v>
      </c>
      <c r="I763" s="14">
        <f t="shared" si="44"/>
        <v>41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-</v>
      </c>
      <c r="P763" s="15">
        <f>Eintragen!D763</f>
        <v>70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25</v>
      </c>
      <c r="C764" s="13">
        <f>Tabelle1[[#This Row],[Datum]]</f>
        <v>44483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 t="shared" si="44"/>
        <v>41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L1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Rest</v>
      </c>
      <c r="B765" s="12">
        <f>Eintragen!C765</f>
        <v>47</v>
      </c>
      <c r="C765" s="13">
        <f>Tabelle1[[#This Row],[Datum]]</f>
        <v>44483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5" s="14" t="str">
        <f>IFERROR(VLOOKUP(Tabelle3[[#This Row],[Artikelnr.]],Artikel!A:C,3,FALSE),Tabelle3[[#This Row],[Artikelnr.]])</f>
        <v>-</v>
      </c>
      <c r="F765" s="11" t="str">
        <f>VLOOKUP(Eintragen!D765,'Liste Gründe'!A:D,2,FALSE)</f>
        <v>Qualitätssicherung</v>
      </c>
      <c r="G765" s="13" t="str">
        <f>IF(ISBLANK(Eintragen!F765),VLOOKUP(Tabelle3[[#This Row],[Grund Ziffer]],'Liste Gründe'!A:D,3,FALSE),Eintragen!F765)</f>
        <v>Rückstellproben</v>
      </c>
      <c r="H765" s="11" t="str">
        <f>IF(ISBLANK(Tabelle1[[#This Row],[noch genauer]]),"-",Tabelle1[[#This Row],[noch genauer]])</f>
        <v>-</v>
      </c>
      <c r="I765" s="14">
        <f t="shared" si="44"/>
        <v>41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Labor</v>
      </c>
      <c r="O765" s="16" t="str">
        <f>Eintragen!B765</f>
        <v>-</v>
      </c>
      <c r="P765" s="15">
        <f>Eintragen!D765</f>
        <v>70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Rest</v>
      </c>
      <c r="B766" s="12">
        <f>Eintragen!C766</f>
        <v>9.5</v>
      </c>
      <c r="C766" s="13">
        <f>Tabelle1[[#This Row],[Datum]]</f>
        <v>44483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Qualitätssicherung</v>
      </c>
      <c r="G766" s="13" t="str">
        <f>IF(ISBLANK(Eintragen!F766),VLOOKUP(Tabelle3[[#This Row],[Grund Ziffer]],'Liste Gründe'!A:D,3,FALSE),Eintragen!F766)</f>
        <v>Sensorik</v>
      </c>
      <c r="H766" s="11" t="str">
        <f>IF(ISBLANK(Tabelle1[[#This Row],[noch genauer]]),"-",Tabelle1[[#This Row],[noch genauer]])</f>
        <v>-</v>
      </c>
      <c r="I766" s="14">
        <f t="shared" si="44"/>
        <v>41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QM</v>
      </c>
      <c r="O766" s="16" t="str">
        <f>Eintragen!B766</f>
        <v>-</v>
      </c>
      <c r="P766" s="15">
        <f>Eintragen!D766</f>
        <v>74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57</v>
      </c>
      <c r="C767" s="13">
        <f>Tabelle1[[#This Row],[Datum]]</f>
        <v>44483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7" s="14" t="str">
        <f>IFERROR(VLOOKUP(Tabelle3[[#This Row],[Artikelnr.]],Artikel!A:C,3,FALSE),Tabelle3[[#This Row],[Artikelnr.]])</f>
        <v>-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Einwaage</v>
      </c>
      <c r="H767" s="11" t="str">
        <f>IF(ISBLANK(Tabelle1[[#This Row],[noch genauer]]),"-",Tabelle1[[#This Row],[noch genauer]])</f>
        <v>-</v>
      </c>
      <c r="I767" s="14">
        <f t="shared" si="44"/>
        <v>41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-</v>
      </c>
      <c r="P767" s="15">
        <f>Eintragen!D767</f>
        <v>71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Rest</v>
      </c>
      <c r="B768" s="12">
        <f>Eintragen!C768</f>
        <v>2.2000000000000002</v>
      </c>
      <c r="C768" s="13">
        <f>Tabelle1[[#This Row],[Datum]]</f>
        <v>44483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8" s="14" t="str">
        <f>IFERROR(VLOOKUP(Tabelle3[[#This Row],[Artikelnr.]],Artikel!A:C,3,FALSE),Tabelle3[[#This Row],[Artikelnr.]])</f>
        <v>-</v>
      </c>
      <c r="F768" s="11" t="str">
        <f>VLOOKUP(Eintragen!D768,'Liste Gründe'!A:D,2,FALSE)</f>
        <v>Qualitätssicherung</v>
      </c>
      <c r="G768" s="13" t="str">
        <f>IF(ISBLANK(Eintragen!F768),VLOOKUP(Tabelle3[[#This Row],[Grund Ziffer]],'Liste Gründe'!A:D,3,FALSE),Eintragen!F768)</f>
        <v>Sensorik</v>
      </c>
      <c r="H768" s="11" t="str">
        <f>IF(ISBLANK(Tabelle1[[#This Row],[noch genauer]]),"-",Tabelle1[[#This Row],[noch genauer]])</f>
        <v>-</v>
      </c>
      <c r="I768" s="14">
        <f t="shared" si="44"/>
        <v>41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Labor</v>
      </c>
      <c r="O768" s="16" t="str">
        <f>Eintragen!B768</f>
        <v>-</v>
      </c>
      <c r="P768" s="15">
        <f>Eintragen!D768</f>
        <v>74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4.5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Maschinenabfall</v>
      </c>
      <c r="H769" s="11" t="str">
        <f>IF(ISBLANK(Tabelle1[[#This Row],[noch genauer]]),"-",Tabelle1[[#This Row],[noch genauer]])</f>
        <v>-</v>
      </c>
      <c r="I769" s="14">
        <f t="shared" si="44"/>
        <v>41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Bu3</v>
      </c>
      <c r="O769" s="16" t="str">
        <f>Eintragen!B769</f>
        <v>-</v>
      </c>
      <c r="P769" s="15">
        <f>Eintragen!D769</f>
        <v>30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40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Linienbezogen</v>
      </c>
      <c r="G770" s="13" t="str">
        <f>IF(ISBLANK(Eintragen!F770),VLOOKUP(Tabelle3[[#This Row],[Grund Ziffer]],'Liste Gründe'!A:D,3,FALSE),Eintragen!F770)</f>
        <v>Maschinenabfall</v>
      </c>
      <c r="H770" s="11" t="str">
        <f>IF(ISBLANK(Tabelle1[[#This Row],[noch genauer]]),"-",Tabelle1[[#This Row],[noch genauer]])</f>
        <v>-</v>
      </c>
      <c r="I770" s="14">
        <f t="shared" ref="I770:I833" si="48">_xlfn.ISOWEEKNUM(C770)</f>
        <v>41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L1</v>
      </c>
      <c r="O770" s="16" t="str">
        <f>Eintragen!B770</f>
        <v>-</v>
      </c>
      <c r="P770" s="15">
        <f>Eintragen!D770</f>
        <v>30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BU4</v>
      </c>
      <c r="B771" s="12">
        <f>Eintragen!C771</f>
        <v>35</v>
      </c>
      <c r="C771" s="13">
        <f>Tabelle1[[#This Row],[Datum]]</f>
        <v>44484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Linienbezogen</v>
      </c>
      <c r="G771" s="13" t="str">
        <f>IF(ISBLANK(Eintragen!F771),VLOOKUP(Tabelle3[[#This Row],[Grund Ziffer]],'Liste Gründe'!A:D,3,FALSE),Eintragen!F771)</f>
        <v>Maschinenabfall</v>
      </c>
      <c r="H771" s="11" t="str">
        <f>IF(ISBLANK(Tabelle1[[#This Row],[noch genauer]]),"-",Tabelle1[[#This Row],[noch genauer]])</f>
        <v>-</v>
      </c>
      <c r="I771" s="14">
        <f t="shared" si="48"/>
        <v>41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BU4</v>
      </c>
      <c r="O771" s="16" t="str">
        <f>Eintragen!B771</f>
        <v>-</v>
      </c>
      <c r="P771" s="15">
        <f>Eintragen!D771</f>
        <v>30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8</v>
      </c>
      <c r="C772" s="13">
        <f>Tabelle1[[#This Row],[Datum]]</f>
        <v>44484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 t="shared" si="48"/>
        <v>41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L35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BU2</v>
      </c>
      <c r="B773" s="12">
        <f>Eintragen!C773</f>
        <v>39</v>
      </c>
      <c r="C773" s="13">
        <f>Tabelle1[[#This Row],[Datum]]</f>
        <v>44484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 t="shared" si="48"/>
        <v>41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Bu2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Rest</v>
      </c>
      <c r="B774" s="12">
        <f>Eintragen!C774</f>
        <v>8.5</v>
      </c>
      <c r="C774" s="13">
        <f>Tabelle1[[#This Row],[Datum]]</f>
        <v>44484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Qualitätssicherung</v>
      </c>
      <c r="G774" s="13" t="str">
        <f>IF(ISBLANK(Eintragen!F774),VLOOKUP(Tabelle3[[#This Row],[Grund Ziffer]],'Liste Gründe'!A:D,3,FALSE),Eintragen!F774)</f>
        <v>Sensorik</v>
      </c>
      <c r="H774" s="11" t="str">
        <f>IF(ISBLANK(Tabelle1[[#This Row],[noch genauer]]),"-",Tabelle1[[#This Row],[noch genauer]])</f>
        <v>-</v>
      </c>
      <c r="I774" s="14">
        <f t="shared" si="48"/>
        <v>41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QM</v>
      </c>
      <c r="O774" s="16" t="str">
        <f>Eintragen!B774</f>
        <v>-</v>
      </c>
      <c r="P774" s="15">
        <f>Eintragen!D774</f>
        <v>74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Rest</v>
      </c>
      <c r="B775" s="12">
        <f>Eintragen!C775</f>
        <v>6.6</v>
      </c>
      <c r="C775" s="13">
        <f>Tabelle1[[#This Row],[Datum]]</f>
        <v>44484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5" s="14" t="str">
        <f>IFERROR(VLOOKUP(Tabelle3[[#This Row],[Artikelnr.]],Artikel!A:C,3,FALSE),Tabelle3[[#This Row],[Artikelnr.]])</f>
        <v>-</v>
      </c>
      <c r="F775" s="11" t="str">
        <f>VLOOKUP(Eintragen!D775,'Liste Gründe'!A:D,2,FALSE)</f>
        <v>Qualitätssicherung</v>
      </c>
      <c r="G775" s="13" t="str">
        <f>IF(ISBLANK(Eintragen!F775),VLOOKUP(Tabelle3[[#This Row],[Grund Ziffer]],'Liste Gründe'!A:D,3,FALSE),Eintragen!F775)</f>
        <v>Sensorik</v>
      </c>
      <c r="H775" s="11" t="str">
        <f>IF(ISBLANK(Tabelle1[[#This Row],[noch genauer]]),"-",Tabelle1[[#This Row],[noch genauer]])</f>
        <v>-</v>
      </c>
      <c r="I775" s="14">
        <f t="shared" si="48"/>
        <v>41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Labor</v>
      </c>
      <c r="O775" s="16" t="str">
        <f>Eintragen!B775</f>
        <v>-</v>
      </c>
      <c r="P775" s="15">
        <f>Eintragen!D775</f>
        <v>74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Rest</v>
      </c>
      <c r="B776" s="12">
        <f>Eintragen!C776</f>
        <v>14.5</v>
      </c>
      <c r="C776" s="13">
        <f>Tabelle1[[#This Row],[Datum]]</f>
        <v>44487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-</v>
      </c>
      <c r="F776" s="11" t="str">
        <f>VLOOKUP(Eintragen!D776,'Liste Gründe'!A:D,2,FALSE)</f>
        <v>Qualitätssicherung</v>
      </c>
      <c r="G776" s="13" t="str">
        <f>IF(ISBLANK(Eintragen!F776),VLOOKUP(Tabelle3[[#This Row],[Grund Ziffer]],'Liste Gründe'!A:D,3,FALSE),Eintragen!F776)</f>
        <v>Laborproben</v>
      </c>
      <c r="H776" s="11" t="str">
        <f>IF(ISBLANK(Tabelle1[[#This Row],[noch genauer]]),"-",Tabelle1[[#This Row],[noch genauer]])</f>
        <v>-</v>
      </c>
      <c r="I776" s="14">
        <f t="shared" si="48"/>
        <v>42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Labor</v>
      </c>
      <c r="O776" s="16" t="str">
        <f>Eintragen!B776</f>
        <v>-</v>
      </c>
      <c r="P776" s="15">
        <f>Eintragen!D776</f>
        <v>73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BU1</v>
      </c>
      <c r="B777" s="12">
        <f>Eintragen!C777</f>
        <v>54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Maschinenabfall</v>
      </c>
      <c r="H777" s="11" t="str">
        <f>IF(ISBLANK(Tabelle1[[#This Row],[noch genauer]]),"-",Tabelle1[[#This Row],[noch genauer]])</f>
        <v>-</v>
      </c>
      <c r="I777" s="14">
        <f t="shared" si="48"/>
        <v>42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 t="str">
        <f>Eintragen!B777</f>
        <v>-</v>
      </c>
      <c r="P777" s="15">
        <f>Eintragen!D777</f>
        <v>30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BU1</v>
      </c>
      <c r="B778" s="12">
        <f>Eintragen!C778</f>
        <v>206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Maschinenabfall</v>
      </c>
      <c r="H778" s="11" t="str">
        <f>IF(ISBLANK(Tabelle1[[#This Row],[noch genauer]]),"-",Tabelle1[[#This Row],[noch genauer]])</f>
        <v>-</v>
      </c>
      <c r="I778" s="14">
        <f t="shared" si="48"/>
        <v>42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 t="str">
        <f>Eintragen!B778</f>
        <v>-</v>
      </c>
      <c r="P778" s="15">
        <f>Eintragen!D778</f>
        <v>30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BU3</v>
      </c>
      <c r="B779" s="12">
        <f>Eintragen!C779</f>
        <v>79</v>
      </c>
      <c r="C779" s="13">
        <f>Tabelle1[[#This Row],[Datum]]</f>
        <v>44487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Maschinenabfall</v>
      </c>
      <c r="H779" s="11" t="str">
        <f>IF(ISBLANK(Tabelle1[[#This Row],[noch genauer]]),"-",Tabelle1[[#This Row],[noch genauer]])</f>
        <v>-</v>
      </c>
      <c r="I779" s="14">
        <f t="shared" si="48"/>
        <v>42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BU3</v>
      </c>
      <c r="O779" s="16" t="str">
        <f>Eintragen!B779</f>
        <v>-</v>
      </c>
      <c r="P779" s="15">
        <f>Eintragen!D779</f>
        <v>30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BU1</v>
      </c>
      <c r="B780" s="12">
        <f>Eintragen!C780</f>
        <v>60</v>
      </c>
      <c r="C780" s="13">
        <f>Tabelle1[[#This Row],[Datum]]</f>
        <v>44487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Schimmel</v>
      </c>
      <c r="G780" s="13" t="str">
        <f>IF(ISBLANK(Eintragen!F780),VLOOKUP(Tabelle3[[#This Row],[Grund Ziffer]],'Liste Gründe'!A:D,3,FALSE),Eintragen!F780)</f>
        <v>VOS &gt; Einsatz</v>
      </c>
      <c r="H780" s="11" t="str">
        <f>IF(ISBLANK(Tabelle1[[#This Row],[noch genauer]]),"-",Tabelle1[[#This Row],[noch genauer]])</f>
        <v>-</v>
      </c>
      <c r="I780" s="14">
        <f t="shared" si="48"/>
        <v>42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12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BU3</v>
      </c>
      <c r="B781" s="12">
        <f>Eintragen!C781</f>
        <v>64</v>
      </c>
      <c r="C781" s="13">
        <f>Tabelle1[[#This Row],[Datum]]</f>
        <v>44487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Linienbezogen</v>
      </c>
      <c r="G781" s="13" t="str">
        <f>IF(ISBLANK(Eintragen!F781),VLOOKUP(Tabelle3[[#This Row],[Grund Ziffer]],'Liste Gründe'!A:D,3,FALSE),Eintragen!F781)</f>
        <v>gemischtes Produkt</v>
      </c>
      <c r="H781" s="11" t="str">
        <f>IF(ISBLANK(Tabelle1[[#This Row],[noch genauer]]),"-",Tabelle1[[#This Row],[noch genauer]])</f>
        <v>-</v>
      </c>
      <c r="I781" s="14">
        <f t="shared" si="48"/>
        <v>42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L35</v>
      </c>
      <c r="O781" s="16" t="str">
        <f>Eintragen!B781</f>
        <v>-</v>
      </c>
      <c r="P781" s="15">
        <f>Eintragen!D781</f>
        <v>81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Rest</v>
      </c>
      <c r="B782" s="12">
        <f>Eintragen!C782</f>
        <v>19</v>
      </c>
      <c r="C782" s="13">
        <f>Tabelle1[[#This Row],[Datum]]</f>
        <v>44487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Qualitätssicherung</v>
      </c>
      <c r="G782" s="13" t="str">
        <f>IF(ISBLANK(Eintragen!F782),VLOOKUP(Tabelle3[[#This Row],[Grund Ziffer]],'Liste Gründe'!A:D,3,FALSE),Eintragen!F782)</f>
        <v>Sensorik</v>
      </c>
      <c r="H782" s="11" t="str">
        <f>IF(ISBLANK(Tabelle1[[#This Row],[noch genauer]]),"-",Tabelle1[[#This Row],[noch genauer]])</f>
        <v>-</v>
      </c>
      <c r="I782" s="14">
        <f t="shared" si="48"/>
        <v>42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QM</v>
      </c>
      <c r="O782" s="16" t="str">
        <f>Eintragen!B782</f>
        <v>-</v>
      </c>
      <c r="P782" s="15">
        <f>Eintragen!D782</f>
        <v>74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Rest</v>
      </c>
      <c r="B783" s="12">
        <f>Eintragen!C783</f>
        <v>7.6</v>
      </c>
      <c r="C783" s="13">
        <f>Tabelle1[[#This Row],[Datum]]</f>
        <v>44487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3" s="14" t="str">
        <f>IFERROR(VLOOKUP(Tabelle3[[#This Row],[Artikelnr.]],Artikel!A:C,3,FALSE),Tabelle3[[#This Row],[Artikelnr.]])</f>
        <v>-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Sensorik</v>
      </c>
      <c r="H783" s="11" t="str">
        <f>IF(ISBLANK(Tabelle1[[#This Row],[noch genauer]]),"-",Tabelle1[[#This Row],[noch genauer]])</f>
        <v>-</v>
      </c>
      <c r="I783" s="14">
        <f t="shared" si="48"/>
        <v>42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-</v>
      </c>
      <c r="P783" s="15">
        <f>Eintragen!D783</f>
        <v>74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BU1</v>
      </c>
      <c r="B784" s="12">
        <f>Eintragen!C784</f>
        <v>28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Rest</v>
      </c>
      <c r="G784" s="13" t="str">
        <f>IF(ISBLANK(Eintragen!F784),VLOOKUP(Tabelle3[[#This Row],[Grund Ziffer]],'Liste Gründe'!A:D,3,FALSE),Eintragen!F784)</f>
        <v>Metall</v>
      </c>
      <c r="H784" s="11" t="str">
        <f>IF(ISBLANK(Tabelle1[[#This Row],[noch genauer]]),"-",Tabelle1[[#This Row],[noch genauer]])</f>
        <v>-</v>
      </c>
      <c r="I784" s="14">
        <f t="shared" si="48"/>
        <v>42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-</v>
      </c>
      <c r="P784" s="15">
        <f>Eintragen!D784</f>
        <v>40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Rest</v>
      </c>
      <c r="B785" s="12">
        <f>Eintragen!C785</f>
        <v>230</v>
      </c>
      <c r="C785" s="13">
        <f>Tabelle1[[#This Row],[Datum]]</f>
        <v>44488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5" s="14" t="str">
        <f>IFERROR(VLOOKUP(Tabelle3[[#This Row],[Artikelnr.]],Artikel!A:C,3,FALSE),Tabelle3[[#This Row],[Artikelnr.]])</f>
        <v>-</v>
      </c>
      <c r="F785" s="11" t="str">
        <f>VLOOKUP(Eintragen!D785,'Liste Gründe'!A:D,2,FALSE)</f>
        <v>Qualitätssicherung</v>
      </c>
      <c r="G785" s="13" t="str">
        <f>IF(ISBLANK(Eintragen!F785),VLOOKUP(Tabelle3[[#This Row],[Grund Ziffer]],'Liste Gründe'!A:D,3,FALSE),Eintragen!F785)</f>
        <v>Rückstellproben</v>
      </c>
      <c r="H785" s="11" t="str">
        <f>IF(ISBLANK(Tabelle1[[#This Row],[noch genauer]]),"-",Tabelle1[[#This Row],[noch genauer]])</f>
        <v>-</v>
      </c>
      <c r="I785" s="14">
        <f t="shared" si="48"/>
        <v>42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Labor</v>
      </c>
      <c r="O785" s="16" t="str">
        <f>Eintragen!B785</f>
        <v>-</v>
      </c>
      <c r="P785" s="15">
        <f>Eintragen!D785</f>
        <v>70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BU2</v>
      </c>
      <c r="B786" s="12">
        <f>Eintragen!C786</f>
        <v>20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Maschinenabfall</v>
      </c>
      <c r="H786" s="11" t="str">
        <f>IF(ISBLANK(Tabelle1[[#This Row],[noch genauer]]),"-",Tabelle1[[#This Row],[noch genauer]])</f>
        <v>-</v>
      </c>
      <c r="I786" s="14">
        <f t="shared" si="48"/>
        <v>42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BU2</v>
      </c>
      <c r="O786" s="16" t="str">
        <f>Eintragen!B786</f>
        <v>-</v>
      </c>
      <c r="P786" s="15">
        <f>Eintragen!D786</f>
        <v>30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Rest</v>
      </c>
      <c r="B787" s="12">
        <f>Eintragen!C787</f>
        <v>10</v>
      </c>
      <c r="C787" s="13">
        <f>Tabelle1[[#This Row],[Datum]]</f>
        <v>44488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7" s="14" t="str">
        <f>IFERROR(VLOOKUP(Tabelle3[[#This Row],[Artikelnr.]],Artikel!A:C,3,FALSE),Tabelle3[[#This Row],[Artikelnr.]])</f>
        <v>-</v>
      </c>
      <c r="F787" s="11" t="str">
        <f>VLOOKUP(Eintragen!D787,'Liste Gründe'!A:D,2,FALSE)</f>
        <v>Qualitätssicherung</v>
      </c>
      <c r="G787" s="13" t="str">
        <f>IF(ISBLANK(Eintragen!F787),VLOOKUP(Tabelle3[[#This Row],[Grund Ziffer]],'Liste Gründe'!A:D,3,FALSE),Eintragen!F787)</f>
        <v>Rückstellproben</v>
      </c>
      <c r="H787" s="11" t="str">
        <f>IF(ISBLANK(Tabelle1[[#This Row],[noch genauer]]),"-",Tabelle1[[#This Row],[noch genauer]])</f>
        <v>-</v>
      </c>
      <c r="I787" s="14">
        <f t="shared" si="48"/>
        <v>42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Labor</v>
      </c>
      <c r="O787" s="16" t="str">
        <f>Eintragen!B787</f>
        <v>-</v>
      </c>
      <c r="P787" s="15">
        <f>Eintragen!D787</f>
        <v>70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BU3</v>
      </c>
      <c r="B788" s="12">
        <f>Eintragen!C788</f>
        <v>24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keinen Verwendungszweck</v>
      </c>
      <c r="G788" s="13" t="str">
        <f>IF(ISBLANK(Eintragen!F788),VLOOKUP(Tabelle3[[#This Row],[Grund Ziffer]],'Liste Gründe'!A:D,3,FALSE),Eintragen!F788)</f>
        <v>keinen Verwendungszweck</v>
      </c>
      <c r="H788" s="11" t="str">
        <f>IF(ISBLANK(Tabelle1[[#This Row],[noch genauer]]),"-",Tabelle1[[#This Row],[noch genauer]])</f>
        <v>-</v>
      </c>
      <c r="I788" s="14">
        <f t="shared" si="48"/>
        <v>42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L16</v>
      </c>
      <c r="O788" s="16" t="str">
        <f>Eintragen!B788</f>
        <v>-</v>
      </c>
      <c r="P788" s="15">
        <f>Eintragen!D788</f>
        <v>61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35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Rest</v>
      </c>
      <c r="G789" s="13" t="str">
        <f>IF(ISBLANK(Eintragen!F789),VLOOKUP(Tabelle3[[#This Row],[Grund Ziffer]],'Liste Gründe'!A:D,3,FALSE),Eintragen!F789)</f>
        <v>geschälte Rinde</v>
      </c>
      <c r="H789" s="11" t="str">
        <f>IF(ISBLANK(Tabelle1[[#This Row],[noch genauer]]),"-",Tabelle1[[#This Row],[noch genauer]])</f>
        <v>-</v>
      </c>
      <c r="I789" s="14">
        <f t="shared" si="48"/>
        <v>42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RWV</v>
      </c>
      <c r="O789" s="16" t="str">
        <f>Eintragen!B789</f>
        <v>-</v>
      </c>
      <c r="P789" s="15">
        <f>Eintragen!D789</f>
        <v>60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42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Rest</v>
      </c>
      <c r="G790" s="13" t="str">
        <f>IF(ISBLANK(Eintragen!F790),VLOOKUP(Tabelle3[[#This Row],[Grund Ziffer]],'Liste Gründe'!A:D,3,FALSE),Eintragen!F790)</f>
        <v>Metall</v>
      </c>
      <c r="H790" s="11" t="str">
        <f>IF(ISBLANK(Tabelle1[[#This Row],[noch genauer]]),"-",Tabelle1[[#This Row],[noch genauer]])</f>
        <v>-</v>
      </c>
      <c r="I790" s="14">
        <f t="shared" si="48"/>
        <v>42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 t="str">
        <f>Eintragen!B790</f>
        <v>-</v>
      </c>
      <c r="P790" s="15">
        <f>Eintragen!D790</f>
        <v>40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BU3</v>
      </c>
      <c r="B791" s="12">
        <f>Eintragen!C791</f>
        <v>184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Muster</v>
      </c>
      <c r="H791" s="11" t="str">
        <f>IF(ISBLANK(Tabelle1[[#This Row],[noch genauer]]),"-",Tabelle1[[#This Row],[noch genauer]])</f>
        <v>-</v>
      </c>
      <c r="I791" s="14">
        <f t="shared" si="48"/>
        <v>42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WVP</v>
      </c>
      <c r="O791" s="16" t="str">
        <f>Eintragen!B791</f>
        <v>-</v>
      </c>
      <c r="P791" s="15">
        <f>Eintragen!D791</f>
        <v>72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24</v>
      </c>
      <c r="C792" s="13">
        <f>Tabelle1[[#This Row],[Datum]]</f>
        <v>44488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2" s="14" t="str">
        <f>IFERROR(VLOOKUP(Tabelle3[[#This Row],[Artikelnr.]],Artikel!A:C,3,FALSE),Tabelle3[[#This Row],[Artikelnr.]])</f>
        <v>-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Rückstellproben</v>
      </c>
      <c r="H792" s="11" t="str">
        <f>IF(ISBLANK(Tabelle1[[#This Row],[noch genauer]]),"-",Tabelle1[[#This Row],[noch genauer]])</f>
        <v>-</v>
      </c>
      <c r="I792" s="14">
        <f t="shared" si="48"/>
        <v>42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RWV</v>
      </c>
      <c r="O792" s="16" t="str">
        <f>Eintragen!B792</f>
        <v>-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4</v>
      </c>
      <c r="C793" s="13">
        <f>Tabelle1[[#This Row],[Datum]]</f>
        <v>44488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-</v>
      </c>
      <c r="I793" s="14">
        <f t="shared" si="48"/>
        <v>42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74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BU4</v>
      </c>
      <c r="B794" s="12">
        <f>Eintragen!C794</f>
        <v>42</v>
      </c>
      <c r="C794" s="13">
        <f>Tabelle1[[#This Row],[Datum]]</f>
        <v>44488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 t="shared" si="48"/>
        <v>42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BU4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39</v>
      </c>
      <c r="C795" s="13">
        <f>Tabelle1[[#This Row],[Datum]]</f>
        <v>44488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 t="shared" si="48"/>
        <v>42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L35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BU2</v>
      </c>
      <c r="B796" s="12">
        <f>Eintragen!C796</f>
        <v>117</v>
      </c>
      <c r="C796" s="13">
        <f>Tabelle1[[#This Row],[Datum]]</f>
        <v>44488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 t="shared" si="48"/>
        <v>42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BU2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BU3</v>
      </c>
      <c r="B797" s="12">
        <f>Eintragen!C797</f>
        <v>418</v>
      </c>
      <c r="C797" s="13">
        <f>Tabelle1[[#This Row],[Datum]]</f>
        <v>44488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Retoure</v>
      </c>
      <c r="H797" s="11" t="str">
        <f>IF(ISBLANK(Tabelle1[[#This Row],[noch genauer]]),"-",Tabelle1[[#This Row],[noch genauer]])</f>
        <v>-</v>
      </c>
      <c r="I797" s="14">
        <f t="shared" si="48"/>
        <v>42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L1</v>
      </c>
      <c r="O797" s="16" t="str">
        <f>Eintragen!B797</f>
        <v>-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 t="shared" si="48"/>
        <v>42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 t="shared" si="48"/>
        <v>42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BU1</v>
      </c>
      <c r="B800" s="12">
        <f>Eintragen!C800</f>
        <v>29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Linienbezogen</v>
      </c>
      <c r="G800" s="13" t="str">
        <f>IF(ISBLANK(Eintragen!F800),VLOOKUP(Tabelle3[[#This Row],[Grund Ziffer]],'Liste Gründe'!A:D,3,FALSE),Eintragen!F800)</f>
        <v>Bodenabfall Abfüllung</v>
      </c>
      <c r="H800" s="11" t="str">
        <f>IF(ISBLANK(Tabelle1[[#This Row],[noch genauer]]),"-",Tabelle1[[#This Row],[noch genauer]])</f>
        <v>-</v>
      </c>
      <c r="I800" s="14">
        <f t="shared" si="48"/>
        <v>42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31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BU1</v>
      </c>
      <c r="B801" s="12">
        <f>Eintragen!C801</f>
        <v>21.6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Linienbezogen</v>
      </c>
      <c r="G801" s="13" t="str">
        <f>IF(ISBLANK(Eintragen!F801),VLOOKUP(Tabelle3[[#This Row],[Grund Ziffer]],'Liste Gründe'!A:D,3,FALSE),Eintragen!F801)</f>
        <v>Maschinenabfall</v>
      </c>
      <c r="H801" s="11" t="str">
        <f>IF(ISBLANK(Tabelle1[[#This Row],[noch genauer]]),"-",Tabelle1[[#This Row],[noch genauer]])</f>
        <v>-</v>
      </c>
      <c r="I801" s="14">
        <f t="shared" si="48"/>
        <v>42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30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58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-</v>
      </c>
      <c r="I802" s="14">
        <f t="shared" si="48"/>
        <v>42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30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Rest</v>
      </c>
      <c r="B803" s="12">
        <f>Eintragen!C803</f>
        <v>14.5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Qualitätssicherung</v>
      </c>
      <c r="G803" s="13" t="str">
        <f>IF(ISBLANK(Eintragen!F803),VLOOKUP(Tabelle3[[#This Row],[Grund Ziffer]],'Liste Gründe'!A:D,3,FALSE),Eintragen!F803)</f>
        <v>Sensorik</v>
      </c>
      <c r="H803" s="11" t="str">
        <f>IF(ISBLANK(Tabelle1[[#This Row],[noch genauer]]),"-",Tabelle1[[#This Row],[noch genauer]])</f>
        <v>-</v>
      </c>
      <c r="I803" s="14">
        <f t="shared" si="48"/>
        <v>42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IFERROR(VLOOKUP(Tabelle3[[#This Row],[Artikelnr.]],Kennzahlen!S:U,3,FALSE)*Tabelle3[[#This Row],[Menge]],"0")</f>
        <v>0</v>
      </c>
      <c r="N803" s="14" t="str">
        <f>Eintragen!A803</f>
        <v>QM</v>
      </c>
      <c r="O803" s="16" t="str">
        <f>Eintragen!B803</f>
        <v>-</v>
      </c>
      <c r="P803" s="15">
        <f>Eintragen!D803</f>
        <v>74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Rest</v>
      </c>
      <c r="B804" s="12">
        <f>Eintragen!C804</f>
        <v>4.0999999999999996</v>
      </c>
      <c r="C804" s="13">
        <f>Tabelle1[[#This Row],[Datum]]</f>
        <v>44489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4" s="14" t="str">
        <f>IFERROR(VLOOKUP(Tabelle3[[#This Row],[Artikelnr.]],Artikel!A:C,3,FALSE),Tabelle3[[#This Row],[Artikelnr.]])</f>
        <v>-</v>
      </c>
      <c r="F804" s="11" t="str">
        <f>VLOOKUP(Eintragen!D804,'Liste Gründe'!A:D,2,FALSE)</f>
        <v>Qualitätssicherung</v>
      </c>
      <c r="G804" s="13" t="str">
        <f>IF(ISBLANK(Eintragen!F804),VLOOKUP(Tabelle3[[#This Row],[Grund Ziffer]],'Liste Gründe'!A:D,3,FALSE),Eintragen!F804)</f>
        <v>Sensorik</v>
      </c>
      <c r="H804" s="11" t="str">
        <f>IF(ISBLANK(Tabelle1[[#This Row],[noch genauer]]),"-",Tabelle1[[#This Row],[noch genauer]])</f>
        <v>-</v>
      </c>
      <c r="I804" s="14">
        <f t="shared" si="48"/>
        <v>42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IFERROR(VLOOKUP(Tabelle3[[#This Row],[Artikelnr.]],Kennzahlen!S:U,3,FALSE)*Tabelle3[[#This Row],[Menge]],"0")</f>
        <v>0</v>
      </c>
      <c r="N804" s="14" t="str">
        <f>Eintragen!A804</f>
        <v>Labor</v>
      </c>
      <c r="O804" s="16" t="str">
        <f>Eintragen!B804</f>
        <v>-</v>
      </c>
      <c r="P804" s="15">
        <f>Eintragen!D804</f>
        <v>74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BU3</v>
      </c>
      <c r="B805" s="12">
        <f>Eintragen!C805</f>
        <v>2.2000000000000002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 t="shared" si="48"/>
        <v>42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IFERROR(VLOOKUP(Tabelle3[[#This Row],[Artikelnr.]],Kennzahlen!S:U,3,FALSE)*Tabelle3[[#This Row],[Menge]],"0")</f>
        <v>0</v>
      </c>
      <c r="N805" s="14" t="str">
        <f>Eintragen!A805</f>
        <v>Spezialitäten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BU3</v>
      </c>
      <c r="B806" s="12">
        <f>Eintragen!C806</f>
        <v>8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Maschinenabfall</v>
      </c>
      <c r="H806" s="11" t="str">
        <f>IF(ISBLANK(Tabelle1[[#This Row],[noch genauer]]),"-",Tabelle1[[#This Row],[noch genauer]])</f>
        <v>-</v>
      </c>
      <c r="I806" s="14">
        <f t="shared" si="48"/>
        <v>42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IFERROR(VLOOKUP(Tabelle3[[#This Row],[Artikelnr.]],Kennzahlen!S:U,3,FALSE)*Tabelle3[[#This Row],[Menge]],"0")</f>
        <v>0</v>
      </c>
      <c r="N806" s="14" t="str">
        <f>Eintragen!A806</f>
        <v>L33</v>
      </c>
      <c r="O806" s="16" t="str">
        <f>Eintragen!B806</f>
        <v>-</v>
      </c>
      <c r="P806" s="15">
        <f>Eintragen!D806</f>
        <v>30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BU3</v>
      </c>
      <c r="B807" s="12">
        <f>Eintragen!C807</f>
        <v>7.6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 t="shared" si="48"/>
        <v>42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Bu3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Rest</v>
      </c>
      <c r="B808" s="12">
        <f>Eintragen!C808</f>
        <v>150</v>
      </c>
      <c r="C808" s="13">
        <f>Tabelle1[[#This Row],[Datum]]</f>
        <v>44490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-</v>
      </c>
      <c r="F808" s="11" t="str">
        <f>VLOOKUP(Eintragen!D808,'Liste Gründe'!A:D,2,FALSE)</f>
        <v>Qualitätssicherung</v>
      </c>
      <c r="G808" s="13" t="str">
        <f>IF(ISBLANK(Eintragen!F808),VLOOKUP(Tabelle3[[#This Row],[Grund Ziffer]],'Liste Gründe'!A:D,3,FALSE),Eintragen!F808)</f>
        <v>Laborproben</v>
      </c>
      <c r="H808" s="11" t="str">
        <f>IF(ISBLANK(Tabelle1[[#This Row],[noch genauer]]),"-",Tabelle1[[#This Row],[noch genauer]])</f>
        <v>-</v>
      </c>
      <c r="I808" s="14">
        <f t="shared" si="48"/>
        <v>42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Labor</v>
      </c>
      <c r="O808" s="16" t="str">
        <f>Eintragen!B808</f>
        <v>-</v>
      </c>
      <c r="P808" s="15">
        <f>Eintragen!D808</f>
        <v>73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Rest</v>
      </c>
      <c r="B809" s="12">
        <f>Eintragen!C809</f>
        <v>11</v>
      </c>
      <c r="C809" s="13">
        <f>Tabelle1[[#This Row],[Datum]]</f>
        <v>44490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Qualitätssicherung</v>
      </c>
      <c r="G809" s="13" t="str">
        <f>IF(ISBLANK(Eintragen!F809),VLOOKUP(Tabelle3[[#This Row],[Grund Ziffer]],'Liste Gründe'!A:D,3,FALSE),Eintragen!F809)</f>
        <v>Laborproben</v>
      </c>
      <c r="H809" s="11" t="str">
        <f>IF(ISBLANK(Tabelle1[[#This Row],[noch genauer]]),"-",Tabelle1[[#This Row],[noch genauer]])</f>
        <v>-</v>
      </c>
      <c r="I809" s="14">
        <f t="shared" si="48"/>
        <v>42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QM</v>
      </c>
      <c r="O809" s="16" t="str">
        <f>Eintragen!B809</f>
        <v>-</v>
      </c>
      <c r="P809" s="15">
        <f>Eintragen!D809</f>
        <v>73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Rest</v>
      </c>
      <c r="B810" s="12">
        <f>Eintragen!C810</f>
        <v>2.5</v>
      </c>
      <c r="C810" s="13">
        <f>Tabelle1[[#This Row],[Datum]]</f>
        <v>44490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0" s="14" t="str">
        <f>IFERROR(VLOOKUP(Tabelle3[[#This Row],[Artikelnr.]],Artikel!A:C,3,FALSE),Tabelle3[[#This Row],[Artikelnr.]])</f>
        <v>-</v>
      </c>
      <c r="F810" s="11" t="str">
        <f>VLOOKUP(Eintragen!D810,'Liste Gründe'!A:D,2,FALSE)</f>
        <v>Qualitätssicherung</v>
      </c>
      <c r="G810" s="13" t="str">
        <f>IF(ISBLANK(Eintragen!F810),VLOOKUP(Tabelle3[[#This Row],[Grund Ziffer]],'Liste Gründe'!A:D,3,FALSE),Eintragen!F810)</f>
        <v>Sensorik</v>
      </c>
      <c r="H810" s="11" t="str">
        <f>IF(ISBLANK(Tabelle1[[#This Row],[noch genauer]]),"-",Tabelle1[[#This Row],[noch genauer]])</f>
        <v>-</v>
      </c>
      <c r="I810" s="14">
        <f t="shared" si="48"/>
        <v>42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Labor</v>
      </c>
      <c r="O810" s="16" t="str">
        <f>Eintragen!B810</f>
        <v>-</v>
      </c>
      <c r="P810" s="15">
        <f>Eintragen!D810</f>
        <v>74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BU2</v>
      </c>
      <c r="B811" s="12">
        <f>Eintragen!C811</f>
        <v>27</v>
      </c>
      <c r="C811" s="13">
        <f>Tabelle1[[#This Row],[Datum]]</f>
        <v>44491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Linienbezogen</v>
      </c>
      <c r="G811" s="13" t="str">
        <f>IF(ISBLANK(Eintragen!F811),VLOOKUP(Tabelle3[[#This Row],[Grund Ziffer]],'Liste Gründe'!A:D,3,FALSE),Eintragen!F811)</f>
        <v>Maschinenabfall</v>
      </c>
      <c r="H811" s="11" t="str">
        <f>IF(ISBLANK(Tabelle1[[#This Row],[noch genauer]]),"-",Tabelle1[[#This Row],[noch genauer]])</f>
        <v>-</v>
      </c>
      <c r="I811" s="14">
        <f t="shared" si="48"/>
        <v>42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BU2</v>
      </c>
      <c r="O811" s="16" t="str">
        <f>Eintragen!B811</f>
        <v>-</v>
      </c>
      <c r="P811" s="15">
        <f>Eintragen!D811</f>
        <v>30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BU4</v>
      </c>
      <c r="B812" s="12">
        <f>Eintragen!C812</f>
        <v>29</v>
      </c>
      <c r="C812" s="13">
        <f>Tabelle1[[#This Row],[Datum]]</f>
        <v>44491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Linienbezogen</v>
      </c>
      <c r="G812" s="13" t="str">
        <f>IF(ISBLANK(Eintragen!F812),VLOOKUP(Tabelle3[[#This Row],[Grund Ziffer]],'Liste Gründe'!A:D,3,FALSE),Eintragen!F812)</f>
        <v>Maschinenabfall</v>
      </c>
      <c r="H812" s="11" t="str">
        <f>IF(ISBLANK(Tabelle1[[#This Row],[noch genauer]]),"-",Tabelle1[[#This Row],[noch genauer]])</f>
        <v>-</v>
      </c>
      <c r="I812" s="14">
        <f t="shared" si="48"/>
        <v>42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BU4</v>
      </c>
      <c r="O812" s="16" t="str">
        <f>Eintragen!B812</f>
        <v>-</v>
      </c>
      <c r="P812" s="15">
        <f>Eintragen!D812</f>
        <v>30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30</v>
      </c>
      <c r="C813" s="13">
        <f>Tabelle1[[#This Row],[Datum]]</f>
        <v>44491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Linienbezogen</v>
      </c>
      <c r="G813" s="13" t="str">
        <f>IF(ISBLANK(Eintragen!F813),VLOOKUP(Tabelle3[[#This Row],[Grund Ziffer]],'Liste Gründe'!A:D,3,FALSE),Eintragen!F813)</f>
        <v>Maschinenabfall</v>
      </c>
      <c r="H813" s="11" t="str">
        <f>IF(ISBLANK(Tabelle1[[#This Row],[noch genauer]]),"-",Tabelle1[[#This Row],[noch genauer]])</f>
        <v>-</v>
      </c>
      <c r="I813" s="14">
        <f t="shared" si="48"/>
        <v>42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BU3</v>
      </c>
      <c r="O813" s="16" t="str">
        <f>Eintragen!B813</f>
        <v>-</v>
      </c>
      <c r="P813" s="15">
        <f>Eintragen!D813</f>
        <v>30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80</v>
      </c>
      <c r="C814" s="13">
        <f>Tabelle1[[#This Row],[Datum]]</f>
        <v>44491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Schimmel</v>
      </c>
      <c r="G814" s="13" t="str">
        <f>IF(ISBLANK(Eintragen!F814),VLOOKUP(Tabelle3[[#This Row],[Grund Ziffer]],'Liste Gründe'!A:D,3,FALSE),Eintragen!F814)</f>
        <v>VOS &gt; Einsatz</v>
      </c>
      <c r="H814" s="11" t="str">
        <f>IF(ISBLANK(Tabelle1[[#This Row],[noch genauer]]),"-",Tabelle1[[#This Row],[noch genauer]])</f>
        <v>-</v>
      </c>
      <c r="I814" s="14">
        <f t="shared" si="48"/>
        <v>42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Abfüllung</v>
      </c>
      <c r="O814" s="16" t="str">
        <f>Eintragen!B814</f>
        <v>-</v>
      </c>
      <c r="P814" s="15">
        <f>Eintragen!D814</f>
        <v>12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Rest</v>
      </c>
      <c r="B815" s="12">
        <f>Eintragen!C815</f>
        <v>7.5</v>
      </c>
      <c r="C815" s="13">
        <f>Tabelle1[[#This Row],[Datum]]</f>
        <v>44491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Qualitätssicherung</v>
      </c>
      <c r="G815" s="13" t="str">
        <f>IF(ISBLANK(Eintragen!F815),VLOOKUP(Tabelle3[[#This Row],[Grund Ziffer]],'Liste Gründe'!A:D,3,FALSE),Eintragen!F815)</f>
        <v>Sensorik</v>
      </c>
      <c r="H815" s="11" t="str">
        <f>IF(ISBLANK(Tabelle1[[#This Row],[noch genauer]]),"-",Tabelle1[[#This Row],[noch genauer]])</f>
        <v>-</v>
      </c>
      <c r="I815" s="14">
        <f t="shared" si="48"/>
        <v>42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QM</v>
      </c>
      <c r="O815" s="16" t="str">
        <f>Eintragen!B815</f>
        <v>-</v>
      </c>
      <c r="P815" s="15">
        <f>Eintragen!D815</f>
        <v>74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Rest</v>
      </c>
      <c r="B816" s="12">
        <f>Eintragen!C816</f>
        <v>170</v>
      </c>
      <c r="C816" s="13">
        <f>Tabelle1[[#This Row],[Datum]]</f>
        <v>44491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6" s="14" t="str">
        <f>IFERROR(VLOOKUP(Tabelle3[[#This Row],[Artikelnr.]],Artikel!A:C,3,FALSE),Tabelle3[[#This Row],[Artikelnr.]])</f>
        <v>-</v>
      </c>
      <c r="F816" s="11" t="str">
        <f>VLOOKUP(Eintragen!D816,'Liste Gründe'!A:D,2,FALSE)</f>
        <v>Qualitätssicherung</v>
      </c>
      <c r="G816" s="13" t="str">
        <f>IF(ISBLANK(Eintragen!F816),VLOOKUP(Tabelle3[[#This Row],[Grund Ziffer]],'Liste Gründe'!A:D,3,FALSE),Eintragen!F816)</f>
        <v>Laborproben</v>
      </c>
      <c r="H816" s="11" t="str">
        <f>IF(ISBLANK(Tabelle1[[#This Row],[noch genauer]]),"-",Tabelle1[[#This Row],[noch genauer]])</f>
        <v>-</v>
      </c>
      <c r="I816" s="14">
        <f t="shared" si="48"/>
        <v>42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Labor</v>
      </c>
      <c r="O816" s="16" t="str">
        <f>Eintragen!B816</f>
        <v>-</v>
      </c>
      <c r="P816" s="15">
        <f>Eintragen!D816</f>
        <v>73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Rest</v>
      </c>
      <c r="B817" s="12">
        <f>Eintragen!C817</f>
        <v>53</v>
      </c>
      <c r="C817" s="13">
        <f>Tabelle1[[#This Row],[Datum]]</f>
        <v>44491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7" s="14" t="str">
        <f>IFERROR(VLOOKUP(Tabelle3[[#This Row],[Artikelnr.]],Artikel!A:C,3,FALSE),Tabelle3[[#This Row],[Artikelnr.]])</f>
        <v>-</v>
      </c>
      <c r="F817" s="11" t="str">
        <f>VLOOKUP(Eintragen!D817,'Liste Gründe'!A:D,2,FALSE)</f>
        <v>Qualitätssicherung</v>
      </c>
      <c r="G817" s="13" t="str">
        <f>IF(ISBLANK(Eintragen!F817),VLOOKUP(Tabelle3[[#This Row],[Grund Ziffer]],'Liste Gründe'!A:D,3,FALSE),Eintragen!F817)</f>
        <v>Rückstellproben</v>
      </c>
      <c r="H817" s="11" t="str">
        <f>IF(ISBLANK(Tabelle1[[#This Row],[noch genauer]]),"-",Tabelle1[[#This Row],[noch genauer]])</f>
        <v>-</v>
      </c>
      <c r="I817" s="14">
        <f t="shared" si="48"/>
        <v>42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Labor</v>
      </c>
      <c r="O817" s="16" t="str">
        <f>Eintragen!B817</f>
        <v>-</v>
      </c>
      <c r="P817" s="15">
        <f>Eintragen!D817</f>
        <v>70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39</v>
      </c>
      <c r="C818" s="13">
        <f>Tabelle1[[#This Row],[Datum]]</f>
        <v>44491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-</v>
      </c>
      <c r="I818" s="14">
        <f t="shared" si="48"/>
        <v>42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Abfüllung</v>
      </c>
      <c r="O818" s="16" t="str">
        <f>Eintragen!B818</f>
        <v>-</v>
      </c>
      <c r="P818" s="15">
        <f>Eintragen!D818</f>
        <v>30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46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Bodenabfall Abfüllung</v>
      </c>
      <c r="H819" s="11" t="str">
        <f>IF(ISBLANK(Tabelle1[[#This Row],[noch genauer]]),"-",Tabelle1[[#This Row],[noch genauer]])</f>
        <v>-</v>
      </c>
      <c r="I819" s="14">
        <f t="shared" si="48"/>
        <v>42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IFERROR(VLOOKUP(Tabelle3[[#This Row],[Artikelnr.]],Kennzahlen!S:U,3,FALSE)*Tabelle3[[#This Row],[Menge]],"0")</f>
        <v>0</v>
      </c>
      <c r="N819" s="14">
        <f>Eintragen!A819</f>
        <v>3020</v>
      </c>
      <c r="O819" s="16" t="str">
        <f>Eintragen!B819</f>
        <v>-</v>
      </c>
      <c r="P819" s="15">
        <f>Eintragen!D819</f>
        <v>34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BU4</v>
      </c>
      <c r="B820" s="12">
        <f>Eintragen!C820</f>
        <v>35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-</v>
      </c>
      <c r="I820" s="14">
        <f t="shared" si="48"/>
        <v>42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Bu4</v>
      </c>
      <c r="O820" s="16" t="str">
        <f>Eintragen!B820</f>
        <v>-</v>
      </c>
      <c r="P820" s="15">
        <f>Eintragen!D820</f>
        <v>30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Rest</v>
      </c>
      <c r="B821" s="12">
        <f>Eintragen!C821</f>
        <v>65.400000000000006</v>
      </c>
      <c r="C821" s="13">
        <f>Tabelle1[[#This Row],[Datum]]</f>
        <v>44494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1" s="14" t="str">
        <f>IFERROR(VLOOKUP(Tabelle3[[#This Row],[Artikelnr.]],Artikel!A:C,3,FALSE),Tabelle3[[#This Row],[Artikelnr.]])</f>
        <v>-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Rückstellproben</v>
      </c>
      <c r="H821" s="11" t="str">
        <f>IF(ISBLANK(Tabelle1[[#This Row],[noch genauer]]),"-",Tabelle1[[#This Row],[noch genauer]])</f>
        <v>-</v>
      </c>
      <c r="I821" s="14">
        <f t="shared" si="48"/>
        <v>43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-</v>
      </c>
      <c r="P821" s="15">
        <f>Eintragen!D821</f>
        <v>70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Rest</v>
      </c>
      <c r="B822" s="12">
        <f>Eintragen!C822</f>
        <v>3.5</v>
      </c>
      <c r="C822" s="13">
        <f>Tabelle1[[#This Row],[Datum]]</f>
        <v>44494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2" s="14" t="str">
        <f>IFERROR(VLOOKUP(Tabelle3[[#This Row],[Artikelnr.]],Artikel!A:C,3,FALSE),Tabelle3[[#This Row],[Artikelnr.]])</f>
        <v>-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-</v>
      </c>
      <c r="I822" s="14">
        <f t="shared" si="48"/>
        <v>43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Labor</v>
      </c>
      <c r="O822" s="16" t="str">
        <f>Eintragen!B822</f>
        <v>-</v>
      </c>
      <c r="P822" s="15">
        <f>Eintragen!D822</f>
        <v>74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Rest</v>
      </c>
      <c r="B823" s="12">
        <f>Eintragen!C823</f>
        <v>20</v>
      </c>
      <c r="C823" s="13">
        <f>Tabelle1[[#This Row],[Datum]]</f>
        <v>44494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-</v>
      </c>
      <c r="F823" s="11" t="str">
        <f>VLOOKUP(Eintragen!D823,'Liste Gründe'!A:D,2,FALSE)</f>
        <v>Qualitätssicherung</v>
      </c>
      <c r="G823" s="13" t="str">
        <f>IF(ISBLANK(Eintragen!F823),VLOOKUP(Tabelle3[[#This Row],[Grund Ziffer]],'Liste Gründe'!A:D,3,FALSE),Eintragen!F823)</f>
        <v>Muster</v>
      </c>
      <c r="H823" s="11" t="str">
        <f>IF(ISBLANK(Tabelle1[[#This Row],[noch genauer]]),"-",Tabelle1[[#This Row],[noch genauer]])</f>
        <v>-</v>
      </c>
      <c r="I823" s="14">
        <f t="shared" si="48"/>
        <v>43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Labor</v>
      </c>
      <c r="O823" s="16" t="str">
        <f>Eintragen!B823</f>
        <v>-</v>
      </c>
      <c r="P823" s="15">
        <f>Eintragen!D823</f>
        <v>72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23</v>
      </c>
      <c r="C824" s="13">
        <f>Tabelle1[[#This Row],[Datum]]</f>
        <v>44494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Bodenabfall Abfüllung</v>
      </c>
      <c r="H824" s="11" t="str">
        <f>IF(ISBLANK(Tabelle1[[#This Row],[noch genauer]]),"-",Tabelle1[[#This Row],[noch genauer]])</f>
        <v>-</v>
      </c>
      <c r="I824" s="14">
        <f t="shared" si="48"/>
        <v>43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IFERROR(VLOOKUP(Tabelle3[[#This Row],[Artikelnr.]],Kennzahlen!S:U,3,FALSE)*Tabelle3[[#This Row],[Menge]],"0")</f>
        <v>0</v>
      </c>
      <c r="N824" s="14">
        <f>Eintragen!A824</f>
        <v>3010</v>
      </c>
      <c r="O824" s="16" t="str">
        <f>Eintragen!B824</f>
        <v>-</v>
      </c>
      <c r="P824" s="15">
        <f>Eintragen!D824</f>
        <v>31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BU1</v>
      </c>
      <c r="B825" s="12">
        <f>Eintragen!C825</f>
        <v>227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Linienbezogen</v>
      </c>
      <c r="G825" s="13" t="str">
        <f>IF(ISBLANK(Eintragen!F825),VLOOKUP(Tabelle3[[#This Row],[Grund Ziffer]],'Liste Gründe'!A:D,3,FALSE),Eintragen!F825)</f>
        <v>Maschinenabfall</v>
      </c>
      <c r="H825" s="11" t="str">
        <f>IF(ISBLANK(Tabelle1[[#This Row],[noch genauer]]),"-",Tabelle1[[#This Row],[noch genauer]])</f>
        <v>-</v>
      </c>
      <c r="I825" s="14">
        <f t="shared" si="48"/>
        <v>43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Abfüllung</v>
      </c>
      <c r="O825" s="16" t="str">
        <f>Eintragen!B825</f>
        <v>-</v>
      </c>
      <c r="P825" s="15">
        <f>Eintragen!D825</f>
        <v>30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BU3</v>
      </c>
      <c r="B826" s="12">
        <f>Eintragen!C826</f>
        <v>94.4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-</v>
      </c>
      <c r="I826" s="14">
        <f t="shared" si="48"/>
        <v>43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L33</v>
      </c>
      <c r="O826" s="16" t="str">
        <f>Eintragen!B826</f>
        <v>-</v>
      </c>
      <c r="P826" s="15">
        <f>Eintragen!D826</f>
        <v>30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BU4</v>
      </c>
      <c r="B827" s="12">
        <f>Eintragen!C827</f>
        <v>15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Linienbezogen</v>
      </c>
      <c r="G827" s="13" t="str">
        <f>IF(ISBLANK(Eintragen!F827),VLOOKUP(Tabelle3[[#This Row],[Grund Ziffer]],'Liste Gründe'!A:D,3,FALSE),Eintragen!F827)</f>
        <v>Maschinenabfall</v>
      </c>
      <c r="H827" s="11" t="str">
        <f>IF(ISBLANK(Tabelle1[[#This Row],[noch genauer]]),"-",Tabelle1[[#This Row],[noch genauer]])</f>
        <v>-</v>
      </c>
      <c r="I827" s="14">
        <f t="shared" si="48"/>
        <v>43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Bu4</v>
      </c>
      <c r="O827" s="16" t="str">
        <f>Eintragen!B827</f>
        <v>-</v>
      </c>
      <c r="P827" s="15">
        <f>Eintragen!D827</f>
        <v>30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BU3</v>
      </c>
      <c r="B828" s="12">
        <f>Eintragen!C828</f>
        <v>44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Maschinenabfall</v>
      </c>
      <c r="H828" s="11" t="str">
        <f>IF(ISBLANK(Tabelle1[[#This Row],[noch genauer]]),"-",Tabelle1[[#This Row],[noch genauer]])</f>
        <v>-</v>
      </c>
      <c r="I828" s="14">
        <f t="shared" si="48"/>
        <v>43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Spezialitäten</v>
      </c>
      <c r="O828" s="16" t="str">
        <f>Eintragen!B828</f>
        <v>-</v>
      </c>
      <c r="P828" s="15">
        <f>Eintragen!D828</f>
        <v>30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BU2</v>
      </c>
      <c r="B829" s="12">
        <f>Eintragen!C829</f>
        <v>79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 t="shared" si="48"/>
        <v>43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BU2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BU3</v>
      </c>
      <c r="B830" s="12">
        <f>Eintragen!C830</f>
        <v>26.2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 t="shared" si="48"/>
        <v>43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L35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BU3</v>
      </c>
      <c r="B831" s="12">
        <f>Eintragen!C831</f>
        <v>33</v>
      </c>
      <c r="C831" s="13">
        <f>Tabelle1[[#This Row],[Datum]]</f>
        <v>44495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 t="shared" si="48"/>
        <v>43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bu3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BU4</v>
      </c>
      <c r="B832" s="12">
        <f>Eintragen!C832</f>
        <v>26</v>
      </c>
      <c r="C832" s="13">
        <f>Tabelle1[[#This Row],[Datum]]</f>
        <v>44495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 t="shared" si="48"/>
        <v>43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bu4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BU1</v>
      </c>
      <c r="B833" s="12">
        <f>Eintragen!C833</f>
        <v>60</v>
      </c>
      <c r="C833" s="13">
        <f>Tabelle1[[#This Row],[Datum]]</f>
        <v>44495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Maschinenabfall</v>
      </c>
      <c r="H833" s="11" t="str">
        <f>IF(ISBLANK(Tabelle1[[#This Row],[noch genauer]]),"-",Tabelle1[[#This Row],[noch genauer]])</f>
        <v>-</v>
      </c>
      <c r="I833" s="14">
        <f t="shared" si="48"/>
        <v>43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Abfüllung</v>
      </c>
      <c r="O833" s="16" t="str">
        <f>Eintragen!B833</f>
        <v>-</v>
      </c>
      <c r="P833" s="15">
        <f>Eintragen!D833</f>
        <v>30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BU4</v>
      </c>
      <c r="B834" s="12">
        <f>Eintragen!C834</f>
        <v>15.4</v>
      </c>
      <c r="C834" s="13">
        <f>Tabelle1[[#This Row],[Datum]]</f>
        <v>44496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43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bu4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28.4</v>
      </c>
      <c r="C835" s="13">
        <f>Tabelle1[[#This Row],[Datum]]</f>
        <v>44496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 t="shared" si="52"/>
        <v>43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BU1</v>
      </c>
      <c r="B836" s="12">
        <f>Eintragen!C836</f>
        <v>100</v>
      </c>
      <c r="C836" s="13">
        <f>Tabelle1[[#This Row],[Datum]]</f>
        <v>44488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Reinigung</v>
      </c>
      <c r="H836" s="11" t="str">
        <f>IF(ISBLANK(Tabelle1[[#This Row],[noch genauer]]),"-",Tabelle1[[#This Row],[noch genauer]])</f>
        <v>-</v>
      </c>
      <c r="I836" s="14">
        <f t="shared" si="52"/>
        <v>42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Abfüllung</v>
      </c>
      <c r="O836" s="16" t="str">
        <f>Eintragen!B836</f>
        <v>-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80.400000000000006</v>
      </c>
      <c r="C837" s="13">
        <f>Tabelle1[[#This Row],[Datum]]</f>
        <v>44489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Reinigung</v>
      </c>
      <c r="H837" s="11" t="str">
        <f>IF(ISBLANK(Tabelle1[[#This Row],[noch genauer]]),"-",Tabelle1[[#This Row],[noch genauer]])</f>
        <v>-</v>
      </c>
      <c r="I837" s="14">
        <f t="shared" si="52"/>
        <v>42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>
        <f>Eintragen!A837</f>
        <v>3020</v>
      </c>
      <c r="O837" s="16" t="str">
        <f>Eintragen!B837</f>
        <v>-</v>
      </c>
      <c r="P837" s="15">
        <f>Eintragen!D837</f>
        <v>10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50</v>
      </c>
      <c r="C838" s="13">
        <f>Tabelle1[[#This Row],[Datum]]</f>
        <v>44489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Reinigung</v>
      </c>
      <c r="H838" s="11" t="str">
        <f>IF(ISBLANK(Tabelle1[[#This Row],[noch genauer]]),"-",Tabelle1[[#This Row],[noch genauer]])</f>
        <v>-</v>
      </c>
      <c r="I838" s="14">
        <f t="shared" si="52"/>
        <v>42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>
        <f>Eintragen!A838</f>
        <v>3020</v>
      </c>
      <c r="O838" s="16" t="str">
        <f>Eintragen!B838</f>
        <v>-</v>
      </c>
      <c r="P838" s="15">
        <f>Eintragen!D838</f>
        <v>10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BU1</v>
      </c>
      <c r="B839" s="12">
        <f>Eintragen!C839</f>
        <v>173</v>
      </c>
      <c r="C839" s="13">
        <f>Tabelle1[[#This Row],[Datum]]</f>
        <v>44489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Reinigung</v>
      </c>
      <c r="H839" s="11" t="str">
        <f>IF(ISBLANK(Tabelle1[[#This Row],[noch genauer]]),"-",Tabelle1[[#This Row],[noch genauer]])</f>
        <v>-</v>
      </c>
      <c r="I839" s="14">
        <f t="shared" si="52"/>
        <v>42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Schmelze</v>
      </c>
      <c r="O839" s="16" t="str">
        <f>Eintragen!B839</f>
        <v>-</v>
      </c>
      <c r="P839" s="15">
        <f>Eintragen!D839</f>
        <v>10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345</v>
      </c>
      <c r="C840" s="13">
        <f>Tabelle1[[#This Row],[Datum]]</f>
        <v>44494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Reinigung</v>
      </c>
      <c r="H840" s="11" t="str">
        <f>IF(ISBLANK(Tabelle1[[#This Row],[noch genauer]]),"-",Tabelle1[[#This Row],[noch genauer]])</f>
        <v>-</v>
      </c>
      <c r="I840" s="14">
        <f t="shared" si="52"/>
        <v>43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Schmelze</v>
      </c>
      <c r="O840" s="16" t="str">
        <f>Eintragen!B840</f>
        <v>-</v>
      </c>
      <c r="P840" s="15">
        <f>Eintragen!D840</f>
        <v>10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 t="shared" si="52"/>
        <v>43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 t="shared" si="52"/>
        <v>39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 t="shared" si="52"/>
        <v>42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 t="shared" si="52"/>
        <v>43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 t="shared" si="52"/>
        <v>33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 t="shared" si="52"/>
        <v>34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 t="shared" si="52"/>
        <v>35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 t="shared" si="52"/>
        <v>35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 t="shared" si="52"/>
        <v>35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 t="shared" si="52"/>
        <v>35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 t="shared" si="52"/>
        <v>35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 t="shared" si="52"/>
        <v>36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 t="shared" si="52"/>
        <v>37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 t="shared" si="52"/>
        <v>37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 t="shared" si="52"/>
        <v>37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 t="shared" si="52"/>
        <v>37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 t="shared" si="52"/>
        <v>37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 t="shared" si="52"/>
        <v>37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 t="shared" si="52"/>
        <v>38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 t="shared" si="52"/>
        <v>38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 t="shared" si="52"/>
        <v>38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 t="shared" si="52"/>
        <v>39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 t="shared" si="52"/>
        <v>41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2"/>
        <v>41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41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BU2</v>
      </c>
      <c r="B869" s="12">
        <f>Eintragen!C869</f>
        <v>75</v>
      </c>
      <c r="C869" s="13">
        <f>Tabelle1[[#This Row],[Datum]]</f>
        <v>44489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 t="shared" si="52"/>
        <v>42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BU2</v>
      </c>
      <c r="B870" s="12">
        <f>Eintragen!C870</f>
        <v>105</v>
      </c>
      <c r="C870" s="13">
        <f>Tabelle1[[#This Row],[Datum]]</f>
        <v>44491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 t="shared" si="52"/>
        <v>42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 t="shared" si="52"/>
        <v>42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 t="shared" si="52"/>
        <v>36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 t="shared" si="52"/>
        <v>41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 t="shared" si="52"/>
        <v>41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 t="shared" si="52"/>
        <v>39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2"/>
        <v>39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 t="shared" si="52"/>
        <v>42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 t="shared" si="52"/>
        <v>43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28</v>
      </c>
      <c r="C880" s="13">
        <f>Tabelle1[[#This Row],[Datum]]</f>
        <v>44439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35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L16</v>
      </c>
      <c r="O880" s="16" t="str">
        <f>Eintragen!B880</f>
        <v>Div. Zipfel, Endstücke</v>
      </c>
      <c r="P880" s="15">
        <f>Eintragen!D880</f>
        <v>30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BU3</v>
      </c>
      <c r="B881" s="12">
        <f>Eintragen!C881</f>
        <v>1.6</v>
      </c>
      <c r="C881" s="13">
        <f>Tabelle1[[#This Row],[Datum]]</f>
        <v>44454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37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L16</v>
      </c>
      <c r="O881" s="16" t="str">
        <f>Eintragen!B881</f>
        <v>Div. Zipfel, Endstücke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BU3</v>
      </c>
      <c r="B882" s="12">
        <f>Eintragen!C882</f>
        <v>42</v>
      </c>
      <c r="C882" s="13">
        <f>Tabelle1[[#This Row],[Datum]]</f>
        <v>44456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Linienbezogen</v>
      </c>
      <c r="G882" s="13" t="str">
        <f>IF(ISBLANK(Eintragen!F882),VLOOKUP(Tabelle3[[#This Row],[Grund Ziffer]],'Liste Gründe'!A:D,3,FALSE),Eintragen!F882)</f>
        <v>Maschinenabfall</v>
      </c>
      <c r="H882" s="11" t="str">
        <f>IF(ISBLANK(Tabelle1[[#This Row],[noch genauer]]),"-",Tabelle1[[#This Row],[noch genauer]])</f>
        <v>-</v>
      </c>
      <c r="I882" s="14">
        <f t="shared" si="52"/>
        <v>37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L9</v>
      </c>
      <c r="O882" s="16" t="str">
        <f>Eintragen!B882</f>
        <v>Div. Zipfel, Endstücke</v>
      </c>
      <c r="P882" s="15">
        <f>Eintragen!D882</f>
        <v>30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Verkauf</v>
      </c>
      <c r="B883" s="12">
        <f>Eintragen!C883</f>
        <v>15.2</v>
      </c>
      <c r="C883" s="13">
        <f>Tabelle1[[#This Row],[Datum]]</f>
        <v>44427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 t="shared" si="52"/>
        <v>33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Verkauf</v>
      </c>
      <c r="B884" s="12">
        <f>Eintragen!C884</f>
        <v>101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keinen Abnehmer/kein Schälpersonal</v>
      </c>
      <c r="H884" s="11" t="str">
        <f>IF(ISBLANK(Tabelle1[[#This Row],[noch genauer]]),"-",Tabelle1[[#This Row],[noch genauer]])</f>
        <v>keinen Abnehmer/Schälen</v>
      </c>
      <c r="I884" s="14">
        <f t="shared" si="52"/>
        <v>33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Verkauf</v>
      </c>
      <c r="O884" s="16" t="str">
        <f>Eintragen!B884</f>
        <v>Div. Zipfel, Endstücke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Verkauf</v>
      </c>
      <c r="B885" s="12">
        <f>Eintragen!C885</f>
        <v>11.5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keinen Abnehmer/kein Schälpersonal</v>
      </c>
      <c r="H885" s="11" t="str">
        <f>IF(ISBLANK(Tabelle1[[#This Row],[noch genauer]]),"-",Tabelle1[[#This Row],[noch genauer]])</f>
        <v>keinen Abnehmer/Schälen</v>
      </c>
      <c r="I885" s="14">
        <f t="shared" si="52"/>
        <v>33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Verkauf</v>
      </c>
      <c r="O885" s="16" t="str">
        <f>Eintragen!B885</f>
        <v>Div. Zipfel, Endstücke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Verkauf</v>
      </c>
      <c r="B886" s="12">
        <f>Eintragen!C886</f>
        <v>97</v>
      </c>
      <c r="C886" s="13">
        <f>Tabelle1[[#This Row],[Datum]]</f>
        <v>44428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 t="shared" si="52"/>
        <v>33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BU1</v>
      </c>
      <c r="B887" s="12">
        <f>Eintragen!C887</f>
        <v>5</v>
      </c>
      <c r="C887" s="13">
        <f>Tabelle1[[#This Row],[Datum]]</f>
        <v>44428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Rest</v>
      </c>
      <c r="G887" s="13" t="str">
        <f>IF(ISBLANK(Eintragen!F887),VLOOKUP(Tabelle3[[#This Row],[Grund Ziffer]],'Liste Gründe'!A:D,3,FALSE),Eintragen!F887)</f>
        <v>geschälte Rinde</v>
      </c>
      <c r="H887" s="11" t="str">
        <f>IF(ISBLANK(Tabelle1[[#This Row],[noch genauer]]),"-",Tabelle1[[#This Row],[noch genauer]])</f>
        <v>keine Verwendung möglich</v>
      </c>
      <c r="I887" s="14">
        <f t="shared" si="52"/>
        <v>33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RWV</v>
      </c>
      <c r="O887" s="16" t="str">
        <f>Eintragen!B887</f>
        <v>Div. Zipfel, Endstücke</v>
      </c>
      <c r="P887" s="15">
        <f>Eintragen!D887</f>
        <v>22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20</v>
      </c>
      <c r="C888" s="13">
        <f>Tabelle1[[#This Row],[Datum]]</f>
        <v>44428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keine Verwendung möglich</v>
      </c>
      <c r="I888" s="14">
        <f t="shared" si="52"/>
        <v>33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RWV</v>
      </c>
      <c r="O888" s="16" t="str">
        <f>Eintragen!B888</f>
        <v>Div. Zipfel, Endstücke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25</v>
      </c>
      <c r="C889" s="13">
        <f>Tabelle1[[#This Row],[Datum]]</f>
        <v>44428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Rest</v>
      </c>
      <c r="G889" s="13" t="str">
        <f>IF(ISBLANK(Eintragen!F889),VLOOKUP(Tabelle3[[#This Row],[Grund Ziffer]],'Liste Gründe'!A:D,3,FALSE),Eintragen!F889)</f>
        <v>Fremdkörper</v>
      </c>
      <c r="H889" s="11" t="str">
        <f>IF(ISBLANK(Tabelle1[[#This Row],[noch genauer]]),"-",Tabelle1[[#This Row],[noch genauer]])</f>
        <v>Schmutz</v>
      </c>
      <c r="I889" s="14">
        <f t="shared" si="52"/>
        <v>33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WVP</v>
      </c>
      <c r="O889" s="16" t="str">
        <f>Eintragen!B889</f>
        <v>Div. Zipfel, Endstücke</v>
      </c>
      <c r="P889" s="15">
        <f>Eintragen!D889</f>
        <v>22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45</v>
      </c>
      <c r="C890" s="13">
        <f>Tabelle1[[#This Row],[Datum]]</f>
        <v>44431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 t="shared" si="52"/>
        <v>34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Verkauf</v>
      </c>
      <c r="B891" s="12">
        <f>Eintragen!C891</f>
        <v>220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 t="shared" si="52"/>
        <v>34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Verkauf</v>
      </c>
      <c r="B892" s="12">
        <f>Eintragen!C892</f>
        <v>30</v>
      </c>
      <c r="C892" s="13">
        <f>Tabelle1[[#This Row],[Datum]]</f>
        <v>44433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 t="shared" si="52"/>
        <v>34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Verkauf</v>
      </c>
      <c r="B893" s="12">
        <f>Eintragen!C893</f>
        <v>85.2</v>
      </c>
      <c r="C893" s="13">
        <f>Tabelle1[[#This Row],[Datum]]</f>
        <v>44433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 t="shared" si="52"/>
        <v>34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Verkauf</v>
      </c>
      <c r="B894" s="12">
        <f>Eintragen!C894</f>
        <v>140</v>
      </c>
      <c r="C894" s="13">
        <f>Tabelle1[[#This Row],[Datum]]</f>
        <v>44433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 t="shared" si="52"/>
        <v>34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Verkauf</v>
      </c>
      <c r="B895" s="12">
        <f>Eintragen!C895</f>
        <v>250</v>
      </c>
      <c r="C895" s="13">
        <f>Tabelle1[[#This Row],[Datum]]</f>
        <v>44433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 t="shared" si="52"/>
        <v>34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Verkauf</v>
      </c>
      <c r="B896" s="12">
        <f>Eintragen!C896</f>
        <v>1260</v>
      </c>
      <c r="C896" s="13">
        <f>Tabelle1[[#This Row],[Datum]]</f>
        <v>44434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 t="shared" si="52"/>
        <v>34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Verkauf</v>
      </c>
      <c r="B897" s="12">
        <f>Eintragen!C897</f>
        <v>28.5</v>
      </c>
      <c r="C897" s="13">
        <f>Tabelle1[[#This Row],[Datum]]</f>
        <v>44435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 t="shared" si="52"/>
        <v>34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Verkauf</v>
      </c>
      <c r="B898" s="12">
        <f>Eintragen!C898</f>
        <v>155</v>
      </c>
      <c r="C898" s="13">
        <f>Tabelle1[[#This Row],[Datum]]</f>
        <v>44435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keinen Abnehmer/kein Schälpersonal</v>
      </c>
      <c r="H898" s="11" t="str">
        <f>IF(ISBLANK(Tabelle1[[#This Row],[noch genauer]]),"-",Tabelle1[[#This Row],[noch genauer]])</f>
        <v>keinen Abnehmer/Schälen</v>
      </c>
      <c r="I898" s="14">
        <f t="shared" ref="I898:I961" si="56">_xlfn.ISOWEEKNUM(C898)</f>
        <v>34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Verkauf</v>
      </c>
      <c r="O898" s="16" t="str">
        <f>Eintragen!B898</f>
        <v>Div. Zipfel, Endstücke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Verkauf</v>
      </c>
      <c r="B899" s="12">
        <f>Eintragen!C899</f>
        <v>80</v>
      </c>
      <c r="C899" s="13">
        <f>Tabelle1[[#This Row],[Datum]]</f>
        <v>44438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 t="shared" si="56"/>
        <v>35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Verkauf</v>
      </c>
      <c r="B900" s="12">
        <f>Eintragen!C900</f>
        <v>47.5</v>
      </c>
      <c r="C900" s="13">
        <f>Tabelle1[[#This Row],[Datum]]</f>
        <v>44439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 t="shared" si="56"/>
        <v>35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Verkauf</v>
      </c>
      <c r="B901" s="12">
        <f>Eintragen!C901</f>
        <v>1048</v>
      </c>
      <c r="C901" s="13">
        <f>Tabelle1[[#This Row],[Datum]]</f>
        <v>44439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keinen Abnehmer/kein Schälpersonal</v>
      </c>
      <c r="H901" s="11" t="str">
        <f>IF(ISBLANK(Tabelle1[[#This Row],[noch genauer]]),"-",Tabelle1[[#This Row],[noch genauer]])</f>
        <v>keinen Abnehmer/Schälen</v>
      </c>
      <c r="I901" s="14">
        <f t="shared" si="56"/>
        <v>35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Verkauf</v>
      </c>
      <c r="O901" s="16" t="str">
        <f>Eintragen!B901</f>
        <v>Div. Zipfel, Endstücke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10</v>
      </c>
      <c r="C902" s="13">
        <f>Tabelle1[[#This Row],[Datum]]</f>
        <v>44469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39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L3</v>
      </c>
      <c r="O902" s="16" t="str">
        <f>Eintragen!B902</f>
        <v>Div. Zipfel, Endstücke</v>
      </c>
      <c r="P902" s="15">
        <f>Eintragen!D902</f>
        <v>30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Verkauf</v>
      </c>
      <c r="B903" s="12">
        <f>Eintragen!C903</f>
        <v>1770</v>
      </c>
      <c r="C903" s="13">
        <f>Tabelle1[[#This Row],[Datum]]</f>
        <v>44440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 t="shared" si="56"/>
        <v>35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Verkauf</v>
      </c>
      <c r="B904" s="12">
        <f>Eintragen!C904</f>
        <v>20</v>
      </c>
      <c r="C904" s="13">
        <f>Tabelle1[[#This Row],[Datum]]</f>
        <v>44441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 t="shared" si="56"/>
        <v>35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BU3</v>
      </c>
      <c r="B905" s="12">
        <f>Eintragen!C905</f>
        <v>23.5</v>
      </c>
      <c r="C905" s="13">
        <f>Tabelle1[[#This Row],[Datum]]</f>
        <v>44441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Maschinenabfall</v>
      </c>
      <c r="H905" s="11" t="str">
        <f>IF(ISBLANK(Tabelle1[[#This Row],[noch genauer]]),"-",Tabelle1[[#This Row],[noch genauer]])</f>
        <v>nicht eindeutig</v>
      </c>
      <c r="I905" s="14">
        <f t="shared" si="56"/>
        <v>35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Bu3</v>
      </c>
      <c r="O905" s="16" t="str">
        <f>Eintragen!B905</f>
        <v>Div. Zipfel, Endstücke</v>
      </c>
      <c r="P905" s="15">
        <f>Eintragen!D905</f>
        <v>30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Verkauf</v>
      </c>
      <c r="B906" s="12">
        <f>Eintragen!C906</f>
        <v>611.5</v>
      </c>
      <c r="C906" s="13">
        <f>Tabelle1[[#This Row],[Datum]]</f>
        <v>44445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keinen Abnehmer/kein Schälpersonal</v>
      </c>
      <c r="H906" s="11" t="str">
        <f>IF(ISBLANK(Tabelle1[[#This Row],[noch genauer]]),"-",Tabelle1[[#This Row],[noch genauer]])</f>
        <v>keinen Abnehmer/Schälen</v>
      </c>
      <c r="I906" s="14">
        <f t="shared" si="56"/>
        <v>36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Verkauf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Verkauf</v>
      </c>
      <c r="B907" s="12">
        <f>Eintragen!C907</f>
        <v>467</v>
      </c>
      <c r="C907" s="13">
        <f>Tabelle1[[#This Row],[Datum]]</f>
        <v>44446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 t="shared" si="56"/>
        <v>36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Verkauf</v>
      </c>
      <c r="B908" s="12">
        <f>Eintragen!C908</f>
        <v>296</v>
      </c>
      <c r="C908" s="13">
        <f>Tabelle1[[#This Row],[Datum]]</f>
        <v>44447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 t="shared" si="56"/>
        <v>36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Verkauf</v>
      </c>
      <c r="B909" s="12">
        <f>Eintragen!C909</f>
        <v>480</v>
      </c>
      <c r="C909" s="13">
        <f>Tabelle1[[#This Row],[Datum]]</f>
        <v>44447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Abnehmer/kein Schälpersonal</v>
      </c>
      <c r="H909" s="11" t="str">
        <f>IF(ISBLANK(Tabelle1[[#This Row],[noch genauer]]),"-",Tabelle1[[#This Row],[noch genauer]])</f>
        <v>keinen Abnehmer/Schälen</v>
      </c>
      <c r="I909" s="14">
        <f t="shared" si="56"/>
        <v>36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BU1</v>
      </c>
      <c r="B910" s="12">
        <f>Eintragen!C910</f>
        <v>25</v>
      </c>
      <c r="C910" s="13">
        <f>Tabelle1[[#This Row],[Datum]]</f>
        <v>44447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 t="shared" si="56"/>
        <v>36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Verkauf</v>
      </c>
      <c r="B911" s="12">
        <f>Eintragen!C911</f>
        <v>915</v>
      </c>
      <c r="C911" s="13">
        <f>Tabelle1[[#This Row],[Datum]]</f>
        <v>44448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keinen Abnehmer/kein Schälpersonal</v>
      </c>
      <c r="H911" s="11" t="str">
        <f>IF(ISBLANK(Tabelle1[[#This Row],[noch genauer]]),"-",Tabelle1[[#This Row],[noch genauer]])</f>
        <v>keinen Abnehmer/Schälen</v>
      </c>
      <c r="I911" s="14">
        <f t="shared" si="56"/>
        <v>36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Verkauf</v>
      </c>
      <c r="O911" s="16" t="str">
        <f>Eintragen!B911</f>
        <v>Div. Zipfel, Endstücke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Verkauf</v>
      </c>
      <c r="B912" s="12">
        <f>Eintragen!C912</f>
        <v>522</v>
      </c>
      <c r="C912" s="13">
        <f>Tabelle1[[#This Row],[Datum]]</f>
        <v>44452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keinen Abnehmer/kein Schälpersonal</v>
      </c>
      <c r="H912" s="11" t="str">
        <f>IF(ISBLANK(Tabelle1[[#This Row],[noch genauer]]),"-",Tabelle1[[#This Row],[noch genauer]])</f>
        <v>keinen Abnehmer/Schälen</v>
      </c>
      <c r="I912" s="14">
        <f t="shared" si="56"/>
        <v>37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Verkauf</v>
      </c>
      <c r="O912" s="16" t="str">
        <f>Eintragen!B912</f>
        <v>Div. Zipfel, Endstücke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BU1</v>
      </c>
      <c r="B913" s="12">
        <f>Eintragen!C913</f>
        <v>7</v>
      </c>
      <c r="C913" s="13">
        <f>Tabelle1[[#This Row],[Datum]]</f>
        <v>44452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Schimmel</v>
      </c>
      <c r="G913" s="13" t="str">
        <f>IF(ISBLANK(Eintragen!F913),VLOOKUP(Tabelle3[[#This Row],[Grund Ziffer]],'Liste Gründe'!A:D,3,FALSE),Eintragen!F913)</f>
        <v>VOS &gt; Einsatz</v>
      </c>
      <c r="H913" s="11" t="str">
        <f>IF(ISBLANK(Tabelle1[[#This Row],[noch genauer]]),"-",Tabelle1[[#This Row],[noch genauer]])</f>
        <v>VOS &gt; Einsatz</v>
      </c>
      <c r="I913" s="14">
        <f t="shared" si="56"/>
        <v>37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Abfüllung</v>
      </c>
      <c r="O913" s="16" t="str">
        <f>Eintragen!B913</f>
        <v>Div. Zipfel, Endstücke</v>
      </c>
      <c r="P913" s="15">
        <f>Eintragen!D913</f>
        <v>12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BU1</v>
      </c>
      <c r="B914" s="12">
        <f>Eintragen!C914</f>
        <v>52</v>
      </c>
      <c r="C914" s="13">
        <f>Tabelle1[[#This Row],[Datum]]</f>
        <v>44452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Schimmel</v>
      </c>
      <c r="G914" s="13" t="str">
        <f>IF(ISBLANK(Eintragen!F914),VLOOKUP(Tabelle3[[#This Row],[Grund Ziffer]],'Liste Gründe'!A:D,3,FALSE),Eintragen!F914)</f>
        <v>VOS &gt; Einsatz</v>
      </c>
      <c r="H914" s="11" t="str">
        <f>IF(ISBLANK(Tabelle1[[#This Row],[noch genauer]]),"-",Tabelle1[[#This Row],[noch genauer]])</f>
        <v>VOS &gt; Einsatz</v>
      </c>
      <c r="I914" s="14">
        <f t="shared" si="56"/>
        <v>37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Abfüllung</v>
      </c>
      <c r="O914" s="16" t="str">
        <f>Eintragen!B914</f>
        <v>Div. Zipfel, Endstücke</v>
      </c>
      <c r="P914" s="15">
        <f>Eintragen!D914</f>
        <v>12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BU1</v>
      </c>
      <c r="B915" s="12">
        <f>Eintragen!C915</f>
        <v>9</v>
      </c>
      <c r="C915" s="13">
        <f>Tabelle1[[#This Row],[Datum]]</f>
        <v>44454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keine Verwendung möglich</v>
      </c>
      <c r="I915" s="14">
        <f t="shared" si="56"/>
        <v>37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RWV</v>
      </c>
      <c r="O915" s="16" t="str">
        <f>Eintragen!B915</f>
        <v>Div. Zipfel, Endstücke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25</v>
      </c>
      <c r="C916" s="13">
        <f>Tabelle1[[#This Row],[Datum]]</f>
        <v>44454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keine Verwendung möglich</v>
      </c>
      <c r="I916" s="14">
        <f t="shared" si="56"/>
        <v>37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RWV</v>
      </c>
      <c r="O916" s="16" t="str">
        <f>Eintragen!B916</f>
        <v>Div. Zipfel, Endstücke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BU1</v>
      </c>
      <c r="B917" s="12">
        <f>Eintragen!C917</f>
        <v>20</v>
      </c>
      <c r="C917" s="13">
        <f>Tabelle1[[#This Row],[Datum]]</f>
        <v>44456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keine Verwendung möglich</v>
      </c>
      <c r="I917" s="14">
        <f t="shared" si="56"/>
        <v>37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RWV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Verkauf</v>
      </c>
      <c r="B918" s="12">
        <f>Eintragen!C918</f>
        <v>470</v>
      </c>
      <c r="C918" s="13">
        <f>Tabelle1[[#This Row],[Datum]]</f>
        <v>44459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keinen Abnehmer/kein Schälpersonal</v>
      </c>
      <c r="H918" s="11" t="str">
        <f>IF(ISBLANK(Tabelle1[[#This Row],[noch genauer]]),"-",Tabelle1[[#This Row],[noch genauer]])</f>
        <v>keinen Abnehmer/Schälen</v>
      </c>
      <c r="I918" s="14">
        <f t="shared" si="56"/>
        <v>38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Verkauf</v>
      </c>
      <c r="O918" s="16" t="str">
        <f>Eintragen!B918</f>
        <v>Div. Zipfel, Endstücke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BU3</v>
      </c>
      <c r="B919" s="12">
        <f>Eintragen!C919</f>
        <v>33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 t="shared" si="56"/>
        <v>38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91.5</v>
      </c>
      <c r="C920" s="13">
        <f>Tabelle1[[#This Row],[Datum]]</f>
        <v>44463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 t="shared" si="56"/>
        <v>38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BU3</v>
      </c>
      <c r="B921" s="12">
        <f>Eintragen!C921</f>
        <v>191</v>
      </c>
      <c r="C921" s="13">
        <f>Tabelle1[[#This Row],[Datum]]</f>
        <v>44466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 t="shared" si="56"/>
        <v>39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BU3</v>
      </c>
      <c r="B922" s="12">
        <f>Eintragen!C922</f>
        <v>181</v>
      </c>
      <c r="C922" s="13">
        <f>Tabelle1[[#This Row],[Datum]]</f>
        <v>44467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Linienbezogen</v>
      </c>
      <c r="G922" s="13" t="str">
        <f>IF(ISBLANK(Eintragen!F922),VLOOKUP(Tabelle3[[#This Row],[Grund Ziffer]],'Liste Gründe'!A:D,3,FALSE),Eintragen!F922)</f>
        <v>Maschinenabfall</v>
      </c>
      <c r="H922" s="11" t="str">
        <f>IF(ISBLANK(Tabelle1[[#This Row],[noch genauer]]),"-",Tabelle1[[#This Row],[noch genauer]])</f>
        <v>nicht eindeutig</v>
      </c>
      <c r="I922" s="14">
        <f t="shared" si="56"/>
        <v>39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Bu3</v>
      </c>
      <c r="O922" s="16" t="str">
        <f>Eintragen!B922</f>
        <v>Div. Zipfel, Endstücke</v>
      </c>
      <c r="P922" s="15">
        <f>Eintragen!D922</f>
        <v>30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Verkauf</v>
      </c>
      <c r="B923" s="12">
        <f>Eintragen!C923</f>
        <v>128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Schimmel</v>
      </c>
      <c r="G923" s="13" t="str">
        <f>IF(ISBLANK(Eintragen!F923),VLOOKUP(Tabelle3[[#This Row],[Grund Ziffer]],'Liste Gründe'!A:D,3,FALSE),Eintragen!F923)</f>
        <v>keinen Abnehmer/kein Schälpersonal</v>
      </c>
      <c r="H923" s="11" t="str">
        <f>IF(ISBLANK(Tabelle1[[#This Row],[noch genauer]]),"-",Tabelle1[[#This Row],[noch genauer]])</f>
        <v>keinen Abnehmer/Schälen</v>
      </c>
      <c r="I923" s="14">
        <f t="shared" si="56"/>
        <v>39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Verkauf</v>
      </c>
      <c r="O923" s="16" t="str">
        <f>Eintragen!B923</f>
        <v>Div. Zipfel, Endstücke</v>
      </c>
      <c r="P923" s="15">
        <f>Eintragen!D923</f>
        <v>12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 t="shared" si="56"/>
        <v>39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 t="shared" si="56"/>
        <v>41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 t="shared" si="56"/>
        <v>36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 t="shared" si="56"/>
        <v>39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BU3</v>
      </c>
      <c r="B931" s="12">
        <f>Eintragen!C931</f>
        <v>75</v>
      </c>
      <c r="C931" s="13">
        <f>Tabelle1[[#This Row],[Datum]]</f>
        <v>44428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33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Bu3</v>
      </c>
      <c r="O931" s="16" t="str">
        <f>Eintragen!B931</f>
        <v>Diverses</v>
      </c>
      <c r="P931" s="15">
        <f>Eintragen!D931</f>
        <v>30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</v>
      </c>
      <c r="C932" s="13">
        <f>Tabelle1[[#This Row],[Datum]]</f>
        <v>44428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33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30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BU4</v>
      </c>
      <c r="B933" s="12">
        <f>Eintragen!C933</f>
        <v>2</v>
      </c>
      <c r="C933" s="13">
        <f>Tabelle1[[#This Row],[Datum]]</f>
        <v>44431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34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BU4</v>
      </c>
      <c r="O933" s="16" t="str">
        <f>Eintragen!B933</f>
        <v>Diverses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BU2</v>
      </c>
      <c r="B934" s="12">
        <f>Eintragen!C934</f>
        <v>90.6</v>
      </c>
      <c r="C934" s="13">
        <f>Tabelle1[[#This Row],[Datum]]</f>
        <v>44427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33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BU2</v>
      </c>
      <c r="O934" s="16" t="str">
        <f>Eintragen!B934</f>
        <v>Diverses</v>
      </c>
      <c r="P934" s="15">
        <f>Eintragen!D934</f>
        <v>30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BU1</v>
      </c>
      <c r="B935" s="12">
        <f>Eintragen!C935</f>
        <v>30</v>
      </c>
      <c r="C935" s="13">
        <f>Tabelle1[[#This Row],[Datum]]</f>
        <v>44433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34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Strudelline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33</v>
      </c>
      <c r="C936" s="13">
        <f>Tabelle1[[#This Row],[Datum]]</f>
        <v>44439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35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30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BU4</v>
      </c>
      <c r="B937" s="12">
        <f>Eintragen!C937</f>
        <v>34.4</v>
      </c>
      <c r="C937" s="13">
        <f>Tabelle1[[#This Row],[Datum]]</f>
        <v>44440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-</v>
      </c>
      <c r="I937" s="14">
        <f t="shared" si="56"/>
        <v>35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30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BU1</v>
      </c>
      <c r="B938" s="12">
        <f>Eintragen!C938</f>
        <v>30.4</v>
      </c>
      <c r="C938" s="13">
        <f>Tabelle1[[#This Row],[Datum]]</f>
        <v>44440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35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Strudelline</v>
      </c>
      <c r="O938" s="16" t="str">
        <f>Eintragen!B938</f>
        <v>Diverses</v>
      </c>
      <c r="P938" s="15">
        <f>Eintragen!D938</f>
        <v>30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keine Verarbeitung</v>
      </c>
      <c r="H939" s="11" t="str">
        <f>IF(ISBLANK(Tabelle1[[#This Row],[noch genauer]]),"-",Tabelle1[[#This Row],[noch genauer]])</f>
        <v>MHD abgelaufen</v>
      </c>
      <c r="I939" s="14">
        <f t="shared" si="56"/>
        <v>34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RWV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BU2</v>
      </c>
      <c r="B940" s="12">
        <f>Eintragen!C940</f>
        <v>200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Linienbezogen</v>
      </c>
      <c r="G940" s="13" t="str">
        <f>IF(ISBLANK(Eintragen!F940),VLOOKUP(Tabelle3[[#This Row],[Grund Ziffer]],'Liste Gründe'!A:D,3,FALSE),Eintragen!F940)</f>
        <v>Maschinenabfall</v>
      </c>
      <c r="H940" s="11" t="str">
        <f>IF(ISBLANK(Tabelle1[[#This Row],[noch genauer]]),"-",Tabelle1[[#This Row],[noch genauer]])</f>
        <v>-</v>
      </c>
      <c r="I940" s="14">
        <f t="shared" si="56"/>
        <v>34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BU2</v>
      </c>
      <c r="O940" s="16" t="str">
        <f>Eintragen!B940</f>
        <v>Diverses</v>
      </c>
      <c r="P940" s="15">
        <f>Eintragen!D940</f>
        <v>30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BU2</v>
      </c>
      <c r="B941" s="12">
        <f>Eintragen!C941</f>
        <v>101</v>
      </c>
      <c r="C941" s="13">
        <f>Tabelle1[[#This Row],[Datum]]</f>
        <v>44438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 t="shared" si="56"/>
        <v>35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BU2</v>
      </c>
      <c r="B942" s="12">
        <f>Eintragen!C942</f>
        <v>53</v>
      </c>
      <c r="C942" s="13">
        <f>Tabelle1[[#This Row],[Datum]]</f>
        <v>44439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 t="shared" si="56"/>
        <v>35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BU4</v>
      </c>
      <c r="B943" s="12">
        <f>Eintragen!C943</f>
        <v>28</v>
      </c>
      <c r="C943" s="13">
        <f>Tabelle1[[#This Row],[Datum]]</f>
        <v>44441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 t="shared" si="56"/>
        <v>35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BU4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BU2</v>
      </c>
      <c r="B944" s="12">
        <f>Eintragen!C944</f>
        <v>35.000000000000007</v>
      </c>
      <c r="C944" s="13">
        <f>Tabelle1[[#This Row],[Datum]]</f>
        <v>44440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-</v>
      </c>
      <c r="I944" s="14">
        <f t="shared" si="56"/>
        <v>35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BU2</v>
      </c>
      <c r="O944" s="16" t="str">
        <f>Eintragen!B944</f>
        <v>Diverses</v>
      </c>
      <c r="P944" s="15">
        <f>Eintragen!D944</f>
        <v>30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BU2</v>
      </c>
      <c r="B945" s="12">
        <f>Eintragen!C945</f>
        <v>36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 t="shared" si="56"/>
        <v>35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BU2</v>
      </c>
      <c r="B946" s="12">
        <f>Eintragen!C946</f>
        <v>102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 t="shared" si="56"/>
        <v>35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BU3</v>
      </c>
      <c r="B947" s="12">
        <f>Eintragen!C947</f>
        <v>33.5</v>
      </c>
      <c r="C947" s="13">
        <f>Tabelle1[[#This Row],[Datum]]</f>
        <v>44441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35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Bu3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BU4</v>
      </c>
      <c r="B948" s="12">
        <f>Eintragen!C948</f>
        <v>23</v>
      </c>
      <c r="C948" s="13">
        <f>Tabelle1[[#This Row],[Datum]]</f>
        <v>44442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-</v>
      </c>
      <c r="I948" s="14">
        <f t="shared" si="56"/>
        <v>35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30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BU3</v>
      </c>
      <c r="B949" s="12">
        <f>Eintragen!C949</f>
        <v>18</v>
      </c>
      <c r="C949" s="13">
        <f>Tabelle1[[#This Row],[Datum]]</f>
        <v>44442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 t="shared" si="56"/>
        <v>35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WVP</v>
      </c>
      <c r="O949" s="16" t="str">
        <f>Eintragen!B949</f>
        <v>Diverses</v>
      </c>
      <c r="P949" s="15">
        <f>Eintragen!D949</f>
        <v>30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BU3</v>
      </c>
      <c r="B950" s="12">
        <f>Eintragen!C950</f>
        <v>87.2</v>
      </c>
      <c r="C950" s="13">
        <f>Tabelle1[[#This Row],[Datum]]</f>
        <v>44442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-</v>
      </c>
      <c r="I950" s="14">
        <f t="shared" si="56"/>
        <v>35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Bu3</v>
      </c>
      <c r="O950" s="16" t="str">
        <f>Eintragen!B950</f>
        <v>DIverses</v>
      </c>
      <c r="P950" s="15">
        <f>Eintragen!D950</f>
        <v>30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BU2</v>
      </c>
      <c r="B951" s="12">
        <f>Eintragen!C951</f>
        <v>39</v>
      </c>
      <c r="C951" s="13">
        <f>Tabelle1[[#This Row],[Datum]]</f>
        <v>44442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56"/>
        <v>35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BU2</v>
      </c>
      <c r="O951" s="16" t="str">
        <f>Eintragen!B951</f>
        <v>Diverses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BU2</v>
      </c>
      <c r="B952" s="12">
        <f>Eintragen!C952</f>
        <v>65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 t="shared" si="56"/>
        <v>35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47</v>
      </c>
      <c r="C953" s="13">
        <f>Tabelle1[[#This Row],[Datum]]</f>
        <v>44445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36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Bu3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BU3</v>
      </c>
      <c r="B954" s="12">
        <f>Eintragen!C954</f>
        <v>77.5</v>
      </c>
      <c r="C954" s="13">
        <f>Tabelle1[[#This Row],[Datum]]</f>
        <v>44445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56"/>
        <v>36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L33</v>
      </c>
      <c r="O954" s="16" t="str">
        <f>Eintragen!B954</f>
        <v>Diverses</v>
      </c>
      <c r="P954" s="15">
        <f>Eintragen!D954</f>
        <v>30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BU3</v>
      </c>
      <c r="B955" s="12">
        <f>Eintragen!C955</f>
        <v>201.6</v>
      </c>
      <c r="C955" s="13">
        <f>Tabelle1[[#This Row],[Datum]]</f>
        <v>44446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56"/>
        <v>36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BU3</v>
      </c>
      <c r="O955" s="16" t="str">
        <f>Eintragen!B955</f>
        <v>Diverses</v>
      </c>
      <c r="P955" s="15">
        <f>Eintragen!D955</f>
        <v>30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BU2</v>
      </c>
      <c r="B956" s="12">
        <f>Eintragen!C956</f>
        <v>29.5</v>
      </c>
      <c r="C956" s="13">
        <f>Tabelle1[[#This Row],[Datum]]</f>
        <v>44445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36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BU2</v>
      </c>
      <c r="O956" s="16" t="str">
        <f>Eintragen!B956</f>
        <v>Diverses</v>
      </c>
      <c r="P956" s="15">
        <f>Eintragen!D956</f>
        <v>30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BU1</v>
      </c>
      <c r="B957" s="12">
        <f>Eintragen!C957</f>
        <v>32</v>
      </c>
      <c r="C957" s="13">
        <f>Tabelle1[[#This Row],[Datum]]</f>
        <v>44452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56"/>
        <v>37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Abfüllung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BU1</v>
      </c>
      <c r="B958" s="12">
        <f>Eintragen!C958</f>
        <v>12.600000000000001</v>
      </c>
      <c r="C958" s="13">
        <f>Tabelle1[[#This Row],[Datum]]</f>
        <v>44454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-</v>
      </c>
      <c r="I958" s="14">
        <f t="shared" si="56"/>
        <v>37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Abfüllung</v>
      </c>
      <c r="O958" s="16" t="str">
        <f>Eintragen!B958</f>
        <v>Diverses</v>
      </c>
      <c r="P958" s="15">
        <f>Eintragen!D958</f>
        <v>30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BU1</v>
      </c>
      <c r="B959" s="12">
        <f>Eintragen!C959</f>
        <v>160.5</v>
      </c>
      <c r="C959" s="13">
        <f>Tabelle1[[#This Row],[Datum]]</f>
        <v>44454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56"/>
        <v>37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Strudelline</v>
      </c>
      <c r="O959" s="16" t="str">
        <f>Eintragen!B959</f>
        <v>Diverses</v>
      </c>
      <c r="P959" s="15">
        <f>Eintragen!D959</f>
        <v>30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BU3</v>
      </c>
      <c r="B960" s="12">
        <f>Eintragen!C960</f>
        <v>24.400000000000006</v>
      </c>
      <c r="C960" s="13">
        <f>Tabelle1[[#This Row],[Datum]]</f>
        <v>44455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Maschinenabfall</v>
      </c>
      <c r="H960" s="11" t="str">
        <f>IF(ISBLANK(Tabelle1[[#This Row],[noch genauer]]),"-",Tabelle1[[#This Row],[noch genauer]])</f>
        <v>-</v>
      </c>
      <c r="I960" s="14">
        <f t="shared" si="56"/>
        <v>37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L16</v>
      </c>
      <c r="O960" s="16" t="str">
        <f>Eintragen!B960</f>
        <v>Diverses</v>
      </c>
      <c r="P960" s="15">
        <f>Eintragen!D960</f>
        <v>30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BU2</v>
      </c>
      <c r="B961" s="12">
        <f>Eintragen!C961</f>
        <v>33</v>
      </c>
      <c r="C961" s="13">
        <f>Tabelle1[[#This Row],[Datum]]</f>
        <v>44456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37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L31</v>
      </c>
      <c r="O961" s="16" t="str">
        <f>Eintragen!B961</f>
        <v>Diverses</v>
      </c>
      <c r="P961" s="15">
        <f>Eintragen!D961</f>
        <v>30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1.4</v>
      </c>
      <c r="C962" s="13">
        <f>Tabelle1[[#This Row],[Datum]]</f>
        <v>44456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37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L16</v>
      </c>
      <c r="O962" s="16" t="str">
        <f>Eintragen!B962</f>
        <v>DIverses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151.5</v>
      </c>
      <c r="C963" s="13">
        <f>Tabelle1[[#This Row],[Datum]]</f>
        <v>44456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37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Spezialitäten</v>
      </c>
      <c r="O963" s="16" t="str">
        <f>Eintragen!B963</f>
        <v>Diverses</v>
      </c>
      <c r="P963" s="15">
        <f>Eintragen!D963</f>
        <v>30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 t="shared" si="60"/>
        <v>37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 t="shared" si="60"/>
        <v>37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BU4</v>
      </c>
      <c r="B966" s="12">
        <f>Eintragen!C966</f>
        <v>1</v>
      </c>
      <c r="C966" s="13">
        <f>Tabelle1[[#This Row],[Datum]]</f>
        <v>44456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 t="shared" si="60"/>
        <v>37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BU4</v>
      </c>
      <c r="O966" s="16" t="str">
        <f>Eintragen!B966</f>
        <v>Diverses</v>
      </c>
      <c r="P966" s="15">
        <f>Eintragen!D966</f>
        <v>30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70</v>
      </c>
      <c r="C967" s="13">
        <f>Tabelle1[[#This Row],[Datum]]</f>
        <v>44459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-</v>
      </c>
      <c r="I967" s="14">
        <f t="shared" si="60"/>
        <v>38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L21</v>
      </c>
      <c r="O967" s="16" t="str">
        <f>Eintragen!B967</f>
        <v>Diverses</v>
      </c>
      <c r="P967" s="15">
        <f>Eintragen!D967</f>
        <v>30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BU2</v>
      </c>
      <c r="B968" s="12">
        <f>Eintragen!C968</f>
        <v>77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-</v>
      </c>
      <c r="I968" s="14">
        <f t="shared" si="60"/>
        <v>37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BU2</v>
      </c>
      <c r="O968" s="16" t="str">
        <f>Eintragen!B968</f>
        <v>Diverses</v>
      </c>
      <c r="P968" s="15">
        <f>Eintragen!D968</f>
        <v>30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175</v>
      </c>
      <c r="C969" s="13">
        <f>Tabelle1[[#This Row],[Datum]]</f>
        <v>44459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 t="shared" si="60"/>
        <v>38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L21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BU3</v>
      </c>
      <c r="B970" s="12">
        <f>Eintragen!C970</f>
        <v>12.1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Linienbezogen</v>
      </c>
      <c r="G970" s="13" t="str">
        <f>IF(ISBLANK(Eintragen!F970),VLOOKUP(Tabelle3[[#This Row],[Grund Ziffer]],'Liste Gründe'!A:D,3,FALSE),Eintragen!F970)</f>
        <v>Maschinenabfall</v>
      </c>
      <c r="H970" s="11" t="str">
        <f>IF(ISBLANK(Tabelle1[[#This Row],[noch genauer]]),"-",Tabelle1[[#This Row],[noch genauer]])</f>
        <v>-</v>
      </c>
      <c r="I970" s="14">
        <f t="shared" si="60"/>
        <v>38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L11</v>
      </c>
      <c r="O970" s="16" t="str">
        <f>Eintragen!B970</f>
        <v>Diverses</v>
      </c>
      <c r="P970" s="15">
        <f>Eintragen!D970</f>
        <v>30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BU3</v>
      </c>
      <c r="B971" s="12">
        <f>Eintragen!C971</f>
        <v>4.4000000000000004</v>
      </c>
      <c r="C971" s="13">
        <f>Tabelle1[[#This Row],[Datum]]</f>
        <v>44460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-</v>
      </c>
      <c r="I971" s="14">
        <f t="shared" si="60"/>
        <v>38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</v>
      </c>
      <c r="O971" s="16" t="str">
        <f>Eintragen!B971</f>
        <v>Diverses</v>
      </c>
      <c r="P971" s="15">
        <f>Eintragen!D971</f>
        <v>30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24</v>
      </c>
      <c r="C972" s="13">
        <f>Tabelle1[[#This Row],[Datum]]</f>
        <v>44459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Fremdkörper</v>
      </c>
      <c r="H972" s="11" t="str">
        <f>IF(ISBLANK(Tabelle1[[#This Row],[noch genauer]]),"-",Tabelle1[[#This Row],[noch genauer]])</f>
        <v>Schmutz</v>
      </c>
      <c r="I972" s="14">
        <f t="shared" si="60"/>
        <v>38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L21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BU3</v>
      </c>
      <c r="B973" s="12">
        <f>Eintragen!C973</f>
        <v>11.2</v>
      </c>
      <c r="C973" s="13">
        <f>Tabelle1[[#This Row],[Datum]]</f>
        <v>44460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-</v>
      </c>
      <c r="I973" s="14">
        <f t="shared" si="60"/>
        <v>38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L33</v>
      </c>
      <c r="O973" s="16" t="str">
        <f>Eintragen!B973</f>
        <v>Diverses</v>
      </c>
      <c r="P973" s="15">
        <f>Eintragen!D973</f>
        <v>30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BU3</v>
      </c>
      <c r="B974" s="12">
        <f>Eintragen!C974</f>
        <v>3.5</v>
      </c>
      <c r="C974" s="13">
        <f>Tabelle1[[#This Row],[Datum]]</f>
        <v>44461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38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L3</v>
      </c>
      <c r="O974" s="16" t="str">
        <f>Eintragen!B974</f>
        <v>DIverses</v>
      </c>
      <c r="P974" s="15">
        <f>Eintragen!D974</f>
        <v>30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BU3</v>
      </c>
      <c r="B975" s="12">
        <f>Eintragen!C975</f>
        <v>18</v>
      </c>
      <c r="C975" s="13">
        <f>Tabelle1[[#This Row],[Datum]]</f>
        <v>44461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-</v>
      </c>
      <c r="I975" s="14">
        <f t="shared" si="60"/>
        <v>38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L36</v>
      </c>
      <c r="O975" s="16" t="str">
        <f>Eintragen!B975</f>
        <v>Diverses</v>
      </c>
      <c r="P975" s="15">
        <f>Eintragen!D975</f>
        <v>30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BU3</v>
      </c>
      <c r="B976" s="12">
        <f>Eintragen!C976</f>
        <v>20.5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Rest</v>
      </c>
      <c r="G976" s="13" t="str">
        <f>IF(ISBLANK(Eintragen!F976),VLOOKUP(Tabelle3[[#This Row],[Grund Ziffer]],'Liste Gründe'!A:D,3,FALSE),Eintragen!F976)</f>
        <v>Qualitätsprobleme</v>
      </c>
      <c r="H976" s="11" t="str">
        <f>IF(ISBLANK(Tabelle1[[#This Row],[noch genauer]]),"-",Tabelle1[[#This Row],[noch genauer]])</f>
        <v>wurde nicht eingesetzt</v>
      </c>
      <c r="I976" s="14">
        <f t="shared" si="60"/>
        <v>38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22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BU1</v>
      </c>
      <c r="B977" s="12">
        <f>Eintragen!C977</f>
        <v>6.4</v>
      </c>
      <c r="C977" s="13">
        <f>Tabelle1[[#This Row],[Datum]]</f>
        <v>44460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Rest</v>
      </c>
      <c r="G977" s="13" t="str">
        <f>IF(ISBLANK(Eintragen!F977),VLOOKUP(Tabelle3[[#This Row],[Grund Ziffer]],'Liste Gründe'!A:D,3,FALSE),Eintragen!F977)</f>
        <v>Verpackung beschädigt</v>
      </c>
      <c r="H977" s="11" t="str">
        <f>IF(ISBLANK(Tabelle1[[#This Row],[noch genauer]]),"-",Tabelle1[[#This Row],[noch genauer]])</f>
        <v>offene Verpackung</v>
      </c>
      <c r="I977" s="14">
        <f t="shared" si="60"/>
        <v>38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Strudelline</v>
      </c>
      <c r="O977" s="16" t="str">
        <f>Eintragen!B977</f>
        <v>Diverses</v>
      </c>
      <c r="P977" s="15">
        <f>Eintragen!D977</f>
        <v>22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BU3</v>
      </c>
      <c r="B978" s="12">
        <f>Eintragen!C978</f>
        <v>24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Linienbezogen</v>
      </c>
      <c r="G978" s="13" t="str">
        <f>IF(ISBLANK(Eintragen!F978),VLOOKUP(Tabelle3[[#This Row],[Grund Ziffer]],'Liste Gründe'!A:D,3,FALSE),Eintragen!F978)</f>
        <v>Maschinenabfall</v>
      </c>
      <c r="H978" s="11" t="str">
        <f>IF(ISBLANK(Tabelle1[[#This Row],[noch genauer]]),"-",Tabelle1[[#This Row],[noch genauer]])</f>
        <v>-</v>
      </c>
      <c r="I978" s="14">
        <f t="shared" si="60"/>
        <v>38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L18</v>
      </c>
      <c r="O978" s="16" t="str">
        <f>Eintragen!B978</f>
        <v>Diverses</v>
      </c>
      <c r="P978" s="15">
        <f>Eintragen!D978</f>
        <v>30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46</v>
      </c>
      <c r="C979" s="13">
        <f>Tabelle1[[#This Row],[Datum]]</f>
        <v>44462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-</v>
      </c>
      <c r="I979" s="14">
        <f t="shared" si="60"/>
        <v>38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BU4</v>
      </c>
      <c r="O979" s="16" t="str">
        <f>Eintragen!B979</f>
        <v>Diverses</v>
      </c>
      <c r="P979" s="15">
        <f>Eintragen!D979</f>
        <v>30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BU1</v>
      </c>
      <c r="B980" s="12">
        <f>Eintragen!C980</f>
        <v>12</v>
      </c>
      <c r="C980" s="13">
        <f>Tabelle1[[#This Row],[Datum]]</f>
        <v>44461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Rest</v>
      </c>
      <c r="G980" s="13" t="str">
        <f>IF(ISBLANK(Eintragen!F980),VLOOKUP(Tabelle3[[#This Row],[Grund Ziffer]],'Liste Gründe'!A:D,3,FALSE),Eintragen!F980)</f>
        <v>Rohware zu weich</v>
      </c>
      <c r="H980" s="11" t="str">
        <f>IF(ISBLANK(Tabelle1[[#This Row],[noch genauer]]),"-",Tabelle1[[#This Row],[noch genauer]])</f>
        <v>-</v>
      </c>
      <c r="I980" s="14">
        <f t="shared" si="60"/>
        <v>38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Strudelline</v>
      </c>
      <c r="O980" s="16" t="str">
        <f>Eintragen!B980</f>
        <v>Diverses</v>
      </c>
      <c r="P980" s="15">
        <f>Eintragen!D980</f>
        <v>22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38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 t="shared" si="60"/>
        <v>38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BU4</v>
      </c>
      <c r="B983" s="12">
        <f>Eintragen!C983</f>
        <v>63.5</v>
      </c>
      <c r="C983" s="13">
        <f>Tabelle1[[#This Row],[Datum]]</f>
        <v>44463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-</v>
      </c>
      <c r="I983" s="14">
        <f t="shared" si="60"/>
        <v>38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BU4</v>
      </c>
      <c r="O983" s="16" t="str">
        <f>Eintragen!B983</f>
        <v>Diverses</v>
      </c>
      <c r="P983" s="15">
        <f>Eintragen!D983</f>
        <v>30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BU3</v>
      </c>
      <c r="B984" s="12">
        <f>Eintragen!C984</f>
        <v>40</v>
      </c>
      <c r="C984" s="13">
        <f>Tabelle1[[#This Row],[Datum]]</f>
        <v>44466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Bu3</v>
      </c>
      <c r="O984" s="16" t="str">
        <f>Eintragen!B984</f>
        <v>Diverses</v>
      </c>
      <c r="P984" s="15">
        <f>Eintragen!D984</f>
        <v>30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BU4</v>
      </c>
      <c r="B985" s="12">
        <f>Eintragen!C985</f>
        <v>19</v>
      </c>
      <c r="C985" s="13">
        <f>Tabelle1[[#This Row],[Datum]]</f>
        <v>44467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BU4</v>
      </c>
      <c r="O985" s="16" t="str">
        <f>Eintragen!B985</f>
        <v>Diverses</v>
      </c>
      <c r="P985" s="15">
        <f>Eintragen!D985</f>
        <v>30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BU3</v>
      </c>
      <c r="B986" s="12">
        <f>Eintragen!C986</f>
        <v>20</v>
      </c>
      <c r="C986" s="13">
        <f>Tabelle1[[#This Row],[Datum]]</f>
        <v>44467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Bu3</v>
      </c>
      <c r="O986" s="16" t="str">
        <f>Eintragen!B986</f>
        <v>Diverses</v>
      </c>
      <c r="P986" s="15">
        <f>Eintragen!D986</f>
        <v>30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38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BU3</v>
      </c>
      <c r="B988" s="12">
        <f>Eintragen!C988</f>
        <v>13</v>
      </c>
      <c r="C988" s="13">
        <f>Tabelle1[[#This Row],[Datum]]</f>
        <v>44467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-</v>
      </c>
      <c r="I988" s="14">
        <f t="shared" si="60"/>
        <v>39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L33</v>
      </c>
      <c r="O988" s="16" t="str">
        <f>Eintragen!B988</f>
        <v>Diverses</v>
      </c>
      <c r="P988" s="15">
        <f>Eintragen!D988</f>
        <v>30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 t="shared" si="60"/>
        <v>39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85.8</v>
      </c>
      <c r="C990" s="13">
        <f>Tabelle1[[#This Row],[Datum]]</f>
        <v>44468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-</v>
      </c>
      <c r="I990" s="14">
        <f t="shared" si="60"/>
        <v>39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Strudelline</v>
      </c>
      <c r="O990" s="16" t="str">
        <f>Eintragen!B990</f>
        <v>Diverses</v>
      </c>
      <c r="P990" s="15">
        <f>Eintragen!D990</f>
        <v>30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BU2</v>
      </c>
      <c r="B991" s="12">
        <f>Eintragen!C991</f>
        <v>69</v>
      </c>
      <c r="C991" s="13">
        <f>Tabelle1[[#This Row],[Datum]]</f>
        <v>44467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Maschinenabfall</v>
      </c>
      <c r="H991" s="11" t="str">
        <f>IF(ISBLANK(Tabelle1[[#This Row],[noch genauer]]),"-",Tabelle1[[#This Row],[noch genauer]])</f>
        <v>-</v>
      </c>
      <c r="I991" s="14">
        <f t="shared" si="60"/>
        <v>39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BU2</v>
      </c>
      <c r="O991" s="16" t="str">
        <f>Eintragen!B991</f>
        <v>Diverses</v>
      </c>
      <c r="P991" s="15">
        <f>Eintragen!D991</f>
        <v>30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BU2</v>
      </c>
      <c r="B992" s="12">
        <f>Eintragen!C992</f>
        <v>85.5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 t="shared" si="60"/>
        <v>39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BU2</v>
      </c>
      <c r="B993" s="12">
        <f>Eintragen!C993</f>
        <v>12</v>
      </c>
      <c r="C993" s="13">
        <f>Tabelle1[[#This Row],[Datum]]</f>
        <v>44469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 t="shared" si="60"/>
        <v>39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L2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BU4</v>
      </c>
      <c r="B994" s="12">
        <f>Eintragen!C994</f>
        <v>24</v>
      </c>
      <c r="C994" s="13">
        <f>Tabelle1[[#This Row],[Datum]]</f>
        <v>44469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-</v>
      </c>
      <c r="I994" s="14">
        <f t="shared" si="60"/>
        <v>39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30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BU3</v>
      </c>
      <c r="B995" s="12">
        <f>Eintragen!C995</f>
        <v>11</v>
      </c>
      <c r="C995" s="13">
        <f>Tabelle1[[#This Row],[Datum]]</f>
        <v>44469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Linienbezogen</v>
      </c>
      <c r="G995" s="13" t="str">
        <f>IF(ISBLANK(Eintragen!F995),VLOOKUP(Tabelle3[[#This Row],[Grund Ziffer]],'Liste Gründe'!A:D,3,FALSE),Eintragen!F995)</f>
        <v>Maschinenabfall</v>
      </c>
      <c r="H995" s="11" t="str">
        <f>IF(ISBLANK(Tabelle1[[#This Row],[noch genauer]]),"-",Tabelle1[[#This Row],[noch genauer]])</f>
        <v>-</v>
      </c>
      <c r="I995" s="14">
        <f t="shared" si="60"/>
        <v>39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L33</v>
      </c>
      <c r="O995" s="16" t="str">
        <f>Eintragen!B995</f>
        <v>Diverses</v>
      </c>
      <c r="P995" s="15">
        <f>Eintragen!D995</f>
        <v>30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9</v>
      </c>
      <c r="C996" s="13">
        <f>Tabelle1[[#This Row],[Datum]]</f>
        <v>44468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VOS &gt; Einsatz</v>
      </c>
      <c r="H996" s="11" t="str">
        <f>IF(ISBLANK(Tabelle1[[#This Row],[noch genauer]]),"-",Tabelle1[[#This Row],[noch genauer]])</f>
        <v>-</v>
      </c>
      <c r="I996" s="14">
        <f t="shared" si="60"/>
        <v>39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L9</v>
      </c>
      <c r="O996" s="16" t="str">
        <f>Eintragen!B996</f>
        <v>Diverses</v>
      </c>
      <c r="P996" s="15">
        <f>Eintragen!D996</f>
        <v>12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BU3</v>
      </c>
      <c r="B997" s="12">
        <f>Eintragen!C997</f>
        <v>47</v>
      </c>
      <c r="C997" s="13">
        <f>Tabelle1[[#This Row],[Datum]]</f>
        <v>44473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-</v>
      </c>
      <c r="I997" s="14">
        <f t="shared" si="60"/>
        <v>40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L16</v>
      </c>
      <c r="O997" s="16" t="str">
        <f>Eintragen!B997</f>
        <v>Diverses</v>
      </c>
      <c r="P997" s="15">
        <f>Eintragen!D997</f>
        <v>30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BU1</v>
      </c>
      <c r="B998" s="12">
        <f>Eintragen!C998</f>
        <v>180</v>
      </c>
      <c r="C998" s="13">
        <f>Tabelle1[[#This Row],[Datum]]</f>
        <v>44473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40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Abfüllung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BU2</v>
      </c>
      <c r="B999" s="12">
        <f>Eintragen!C999</f>
        <v>78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-</v>
      </c>
      <c r="I999" s="14">
        <f t="shared" si="60"/>
        <v>39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Bu2</v>
      </c>
      <c r="O999" s="16" t="str">
        <f>Eintragen!B999</f>
        <v>Diverses</v>
      </c>
      <c r="P999" s="15">
        <f>Eintragen!D999</f>
        <v>30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BU3</v>
      </c>
      <c r="B1000" s="12">
        <f>Eintragen!C1000</f>
        <v>78.599999999999994</v>
      </c>
      <c r="C1000" s="13">
        <f>Tabelle1[[#This Row],[Datum]]</f>
        <v>44474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L9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BU3</v>
      </c>
      <c r="B1001" s="12">
        <f>Eintragen!C1001</f>
        <v>10</v>
      </c>
      <c r="C1001" s="13">
        <f>Tabelle1[[#This Row],[Datum]]</f>
        <v>44474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BU3</v>
      </c>
      <c r="O1001" s="16" t="str">
        <f>Eintragen!B1001</f>
        <v>Diverses</v>
      </c>
      <c r="P1001" s="15">
        <f>Eintragen!D1001</f>
        <v>30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Rest</v>
      </c>
      <c r="B1003" s="12">
        <f>Eintragen!C1003</f>
        <v>93</v>
      </c>
      <c r="C1003" s="13">
        <f>Tabelle1[[#This Row],[Datum]]</f>
        <v>44473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3" s="14" t="str">
        <f>IFERROR(VLOOKUP(Tabelle3[[#This Row],[Artikelnr.]],Artikel!A:C,3,FALSE),Tabelle3[[#This Row],[Artikelnr.]])</f>
        <v>Diverses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Rückstellproben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Diverses</v>
      </c>
      <c r="P1003" s="15">
        <f>Eintragen!D1003</f>
        <v>70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26</v>
      </c>
      <c r="C1004" s="13">
        <f>Tabelle1[[#This Row],[Datum]]</f>
        <v>44473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4" s="14" t="str">
        <f>IFERROR(VLOOKUP(Tabelle3[[#This Row],[Artikelnr.]],Artikel!A:C,3,FALSE),Tabelle3[[#This Row],[Artikelnr.]])</f>
        <v>Diverses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 Labor</v>
      </c>
      <c r="H1004" s="11" t="str">
        <f>IF(ISBLANK(Tabelle1[[#This Row],[noch genauer]]),"-",Tabelle1[[#This Row],[noch genauer]])</f>
        <v>Einwaage Labor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Diverses</v>
      </c>
      <c r="P1004" s="15">
        <f>Eintragen!D1004</f>
        <v>70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Rest</v>
      </c>
      <c r="B1005" s="12">
        <f>Eintragen!C1005</f>
        <v>49.7</v>
      </c>
      <c r="C1005" s="13">
        <f>Tabelle1[[#This Row],[Datum]]</f>
        <v>44473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5" s="14" t="str">
        <f>IFERROR(VLOOKUP(Tabelle3[[#This Row],[Artikelnr.]],Artikel!A:C,3,FALSE),Tabelle3[[#This Row],[Artikelnr.]])</f>
        <v>Diverses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Rückstellproben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Diverses</v>
      </c>
      <c r="P1005" s="15">
        <f>Eintragen!D1005</f>
        <v>70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BU1</v>
      </c>
      <c r="B1006" s="12">
        <f>Eintragen!C1006</f>
        <v>20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Linienbezogen</v>
      </c>
      <c r="G1006" s="13" t="str">
        <f>IF(ISBLANK(Eintragen!F1006),VLOOKUP(Tabelle3[[#This Row],[Grund Ziffer]],'Liste Gründe'!A:D,3,FALSE),Eintragen!F1006)</f>
        <v>Bodenabfall Abfüllung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Abfüllung</v>
      </c>
      <c r="O1006" s="16" t="str">
        <f>Eintragen!B1006</f>
        <v>Diverses</v>
      </c>
      <c r="P1006" s="15">
        <f>Eintragen!D1006</f>
        <v>31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BU3</v>
      </c>
      <c r="B1007" s="12">
        <f>Eintragen!C1007</f>
        <v>20</v>
      </c>
      <c r="C1007" s="13">
        <f>Tabelle1[[#This Row],[Datum]]</f>
        <v>44474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0"/>
        <v>40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L33</v>
      </c>
      <c r="O1007" s="16" t="str">
        <f>Eintragen!B1007</f>
        <v>Diverses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BU1</v>
      </c>
      <c r="B1008" s="12">
        <f>Eintragen!C1008</f>
        <v>122</v>
      </c>
      <c r="C1008" s="13">
        <f>Tabelle1[[#This Row],[Datum]]</f>
        <v>44474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40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Strudelline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86</v>
      </c>
      <c r="C1009" s="13">
        <f>Tabelle1[[#This Row],[Datum]]</f>
        <v>44473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0"/>
        <v>40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BU1</v>
      </c>
      <c r="B1010" s="12">
        <f>Eintragen!C1010</f>
        <v>405</v>
      </c>
      <c r="C1010" s="13">
        <f>Tabelle1[[#This Row],[Datum]]</f>
        <v>44475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40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Abfüllung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BU3</v>
      </c>
      <c r="B1011" s="12">
        <f>Eintragen!C1011</f>
        <v>22</v>
      </c>
      <c r="C1011" s="13">
        <f>Tabelle1[[#This Row],[Datum]]</f>
        <v>44475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40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L33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Rest</v>
      </c>
      <c r="B1012" s="12">
        <f>Eintragen!C1012</f>
        <v>9.8000000000000007</v>
      </c>
      <c r="C1012" s="13">
        <f>Tabelle1[[#This Row],[Datum]]</f>
        <v>44474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Qualitätssicherung</v>
      </c>
      <c r="G1012" s="13" t="str">
        <f>IF(ISBLANK(Eintragen!F1012),VLOOKUP(Tabelle3[[#This Row],[Grund Ziffer]],'Liste Gründe'!A:D,3,FALSE),Eintragen!F1012)</f>
        <v>Sensorik</v>
      </c>
      <c r="H1012" s="11" t="str">
        <f>IF(ISBLANK(Tabelle1[[#This Row],[noch genauer]]),"-",Tabelle1[[#This Row],[noch genauer]])</f>
        <v>-</v>
      </c>
      <c r="I1012" s="14">
        <f t="shared" si="60"/>
        <v>40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QM</v>
      </c>
      <c r="O1012" s="16" t="str">
        <f>Eintragen!B1012</f>
        <v>Diverses</v>
      </c>
      <c r="P1012" s="15">
        <f>Eintragen!D1012</f>
        <v>70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Rest</v>
      </c>
      <c r="B1013" s="12">
        <f>Eintragen!C1013</f>
        <v>15</v>
      </c>
      <c r="C1013" s="13">
        <f>Tabelle1[[#This Row],[Datum]]</f>
        <v>44474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Qualitätssicherung</v>
      </c>
      <c r="G1013" s="13" t="str">
        <f>IF(ISBLANK(Eintragen!F1013),VLOOKUP(Tabelle3[[#This Row],[Grund Ziffer]],'Liste Gründe'!A:D,3,FALSE),Eintragen!F1013)</f>
        <v>Laborprobe</v>
      </c>
      <c r="H1013" s="11" t="str">
        <f>IF(ISBLANK(Tabelle1[[#This Row],[noch genauer]]),"-",Tabelle1[[#This Row],[noch genauer]])</f>
        <v>-</v>
      </c>
      <c r="I1013" s="14">
        <f t="shared" si="60"/>
        <v>40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Labor</v>
      </c>
      <c r="O1013" s="16" t="str">
        <f>Eintragen!B1013</f>
        <v>Diverses</v>
      </c>
      <c r="P1013" s="15">
        <f>Eintragen!D1013</f>
        <v>70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BU4</v>
      </c>
      <c r="B1014" s="12">
        <f>Eintragen!C1014</f>
        <v>19.399999999999999</v>
      </c>
      <c r="C1014" s="13">
        <f>Tabelle1[[#This Row],[Datum]]</f>
        <v>44475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40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Bu4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0"/>
        <v>40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Rest</v>
      </c>
      <c r="B1016" s="12">
        <f>Eintragen!C1016</f>
        <v>80</v>
      </c>
      <c r="C1016" s="13">
        <f>Tabelle1[[#This Row],[Datum]]</f>
        <v>44474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-</v>
      </c>
      <c r="I1016" s="14">
        <f t="shared" si="60"/>
        <v>40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Diverses</v>
      </c>
      <c r="P1016" s="15">
        <f>Eintragen!D1016</f>
        <v>70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Rest</v>
      </c>
      <c r="B1017" s="12">
        <f>Eintragen!C1017</f>
        <v>6.8</v>
      </c>
      <c r="C1017" s="13">
        <f>Tabelle1[[#This Row],[Datum]]</f>
        <v>44474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Laborprobe</v>
      </c>
      <c r="H1017" s="11" t="str">
        <f>IF(ISBLANK(Tabelle1[[#This Row],[noch genauer]]),"-",Tabelle1[[#This Row],[noch genauer]])</f>
        <v>-</v>
      </c>
      <c r="I1017" s="14">
        <f t="shared" si="60"/>
        <v>40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Diverses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 t="shared" si="60"/>
        <v>40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BU1</v>
      </c>
      <c r="B1019" s="12">
        <f>Eintragen!C1019</f>
        <v>328</v>
      </c>
      <c r="C1019" s="13">
        <f>Tabelle1[[#This Row],[Datum]]</f>
        <v>44476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40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BU4</v>
      </c>
      <c r="B1020" s="12">
        <f>Eintragen!C1020</f>
        <v>18</v>
      </c>
      <c r="C1020" s="13">
        <f>Tabelle1[[#This Row],[Datum]]</f>
        <v>44476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 t="shared" si="60"/>
        <v>40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BU4</v>
      </c>
      <c r="O1020" s="16" t="str">
        <f>Eintragen!B1020</f>
        <v>Diverses</v>
      </c>
      <c r="P1020" s="15">
        <f>Eintragen!D1020</f>
        <v>30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BU3</v>
      </c>
      <c r="B1021" s="12">
        <f>Eintragen!C1021</f>
        <v>17</v>
      </c>
      <c r="C1021" s="13">
        <f>Tabelle1[[#This Row],[Datum]]</f>
        <v>44476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 t="shared" si="60"/>
        <v>40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L35</v>
      </c>
      <c r="O1021" s="16" t="str">
        <f>Eintragen!B1021</f>
        <v>Diverses</v>
      </c>
      <c r="P1021" s="15">
        <f>Eintragen!D1021</f>
        <v>30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40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22</v>
      </c>
      <c r="C1023" s="13">
        <f>Tabelle1[[#This Row],[Datum]]</f>
        <v>44476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 t="shared" si="60"/>
        <v>40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L11</v>
      </c>
      <c r="O1023" s="16" t="str">
        <f>Eintragen!B1023</f>
        <v>Diverses</v>
      </c>
      <c r="P1023" s="15">
        <f>Eintragen!D1023</f>
        <v>30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14</v>
      </c>
      <c r="C1024" s="13">
        <f>Tabelle1[[#This Row],[Datum]]</f>
        <v>44476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 t="shared" si="60"/>
        <v>40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L33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BU2</v>
      </c>
      <c r="B1025" s="12">
        <f>Eintragen!C1025</f>
        <v>69.900000000000006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 t="shared" si="60"/>
        <v>40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BU2</v>
      </c>
      <c r="O1025" s="16" t="str">
        <f>Eintragen!B1025</f>
        <v>Diverses</v>
      </c>
      <c r="P1025" s="15">
        <f>Eintragen!D1025</f>
        <v>30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BU3</v>
      </c>
      <c r="B1026" s="12">
        <f>Eintragen!C1026</f>
        <v>10</v>
      </c>
      <c r="C1026" s="13">
        <f>Tabelle1[[#This Row],[Datum]]</f>
        <v>44476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Maschinenabfall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40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L11</v>
      </c>
      <c r="O1026" s="16" t="str">
        <f>Eintragen!B1026</f>
        <v>Diverses</v>
      </c>
      <c r="P1026" s="15">
        <f>Eintragen!D1026</f>
        <v>30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Rest</v>
      </c>
      <c r="B1027" s="12">
        <f>Eintragen!C1027</f>
        <v>29.2</v>
      </c>
      <c r="C1027" s="13">
        <f>Tabelle1[[#This Row],[Datum]]</f>
        <v>44475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7" s="14" t="str">
        <f>IFERROR(VLOOKUP(Tabelle3[[#This Row],[Artikelnr.]],Artikel!A:C,3,FALSE),Tabelle3[[#This Row],[Artikelnr.]])</f>
        <v>Diverses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Rückstellproben</v>
      </c>
      <c r="H1027" s="11" t="str">
        <f>IF(ISBLANK(Tabelle1[[#This Row],[noch genauer]]),"-",Tabelle1[[#This Row],[noch genauer]])</f>
        <v>-</v>
      </c>
      <c r="I1027" s="14">
        <f t="shared" si="64"/>
        <v>40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Labor</v>
      </c>
      <c r="O1027" s="16" t="str">
        <f>Eintragen!B1027</f>
        <v>Diverses</v>
      </c>
      <c r="P1027" s="15">
        <f>Eintragen!D1027</f>
        <v>70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Rest</v>
      </c>
      <c r="B1028" s="12">
        <f>Eintragen!C1028</f>
        <v>11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Sensorik</v>
      </c>
      <c r="H1028" s="11" t="str">
        <f>IF(ISBLANK(Tabelle1[[#This Row],[noch genauer]]),"-",Tabelle1[[#This Row],[noch genauer]])</f>
        <v>-</v>
      </c>
      <c r="I1028" s="14">
        <f t="shared" si="64"/>
        <v>40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QM</v>
      </c>
      <c r="O1028" s="16" t="str">
        <f>Eintragen!B1028</f>
        <v>Diverses</v>
      </c>
      <c r="P1028" s="15">
        <f>Eintragen!D1028</f>
        <v>70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Rest</v>
      </c>
      <c r="B1029" s="12">
        <f>Eintragen!C1029</f>
        <v>7</v>
      </c>
      <c r="C1029" s="13">
        <f>Tabelle1[[#This Row],[Datum]]</f>
        <v>44475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9" s="14" t="str">
        <f>IFERROR(VLOOKUP(Tabelle3[[#This Row],[Artikelnr.]],Artikel!A:C,3,FALSE),Tabelle3[[#This Row],[Artikelnr.]])</f>
        <v>Diverses</v>
      </c>
      <c r="F1029" s="11" t="str">
        <f>VLOOKUP(Eintragen!D1029,'Liste Gründe'!A:D,2,FALSE)</f>
        <v>Qualitätssicherung</v>
      </c>
      <c r="G1029" s="13" t="str">
        <f>IF(ISBLANK(Eintragen!F1029),VLOOKUP(Tabelle3[[#This Row],[Grund Ziffer]],'Liste Gründe'!A:D,3,FALSE),Eintragen!F1029)</f>
        <v>Rückstellproben</v>
      </c>
      <c r="H1029" s="11" t="str">
        <f>IF(ISBLANK(Tabelle1[[#This Row],[noch genauer]]),"-",Tabelle1[[#This Row],[noch genauer]])</f>
        <v>-</v>
      </c>
      <c r="I1029" s="14">
        <f t="shared" si="64"/>
        <v>40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Labor</v>
      </c>
      <c r="O1029" s="16" t="str">
        <f>Eintragen!B1029</f>
        <v>Diverses</v>
      </c>
      <c r="P1029" s="15">
        <f>Eintragen!D1029</f>
        <v>70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BU3</v>
      </c>
      <c r="B1030" s="12">
        <f>Eintragen!C1030</f>
        <v>63</v>
      </c>
      <c r="C1030" s="13">
        <f>Tabelle1[[#This Row],[Datum]]</f>
        <v>44477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 t="shared" si="64"/>
        <v>40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WVP</v>
      </c>
      <c r="O1030" s="16" t="str">
        <f>Eintragen!B1030</f>
        <v>Diverses</v>
      </c>
      <c r="P1030" s="15">
        <f>Eintragen!D1030</f>
        <v>30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BU3</v>
      </c>
      <c r="B1031" s="12">
        <f>Eintragen!C1031</f>
        <v>33</v>
      </c>
      <c r="C1031" s="13">
        <f>Tabelle1[[#This Row],[Datum]]</f>
        <v>44477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 t="shared" si="64"/>
        <v>40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L33</v>
      </c>
      <c r="O1031" s="16" t="str">
        <f>Eintragen!B1031</f>
        <v>Diverses</v>
      </c>
      <c r="P1031" s="15">
        <f>Eintragen!D1031</f>
        <v>30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Rest</v>
      </c>
      <c r="B1032" s="12">
        <f>Eintragen!C1032</f>
        <v>45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Rest</v>
      </c>
      <c r="G1032" s="13" t="str">
        <f>IF(ISBLANK(Eintragen!F1032),VLOOKUP(Tabelle3[[#This Row],[Grund Ziffer]],'Liste Gründe'!A:D,3,FALSE),Eintragen!F1032)</f>
        <v>MHD abgelaufen</v>
      </c>
      <c r="H1032" s="11" t="str">
        <f>IF(ISBLANK(Tabelle1[[#This Row],[noch genauer]]),"-",Tabelle1[[#This Row],[noch genauer]])</f>
        <v>-</v>
      </c>
      <c r="I1032" s="14">
        <f t="shared" si="64"/>
        <v>40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Kantine</v>
      </c>
      <c r="O1032" s="16" t="str">
        <f>Eintragen!B1032</f>
        <v>Diverses</v>
      </c>
      <c r="P1032" s="15">
        <f>Eintragen!D1032</f>
        <v>22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BU2</v>
      </c>
      <c r="B1033" s="12">
        <f>Eintragen!C1033</f>
        <v>15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Luftzieher/Folienriss durch Transport</v>
      </c>
      <c r="H1033" s="11" t="str">
        <f>IF(ISBLANK(Tabelle1[[#This Row],[noch genauer]]),"-",Tabelle1[[#This Row],[noch genauer]])</f>
        <v>-</v>
      </c>
      <c r="I1033" s="14">
        <f t="shared" si="64"/>
        <v>40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BU2</v>
      </c>
      <c r="O1033" s="16" t="str">
        <f>Eintragen!B1033</f>
        <v>Diverses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Rest</v>
      </c>
      <c r="B1034" s="12">
        <f>Eintragen!C1034</f>
        <v>150</v>
      </c>
      <c r="C1034" s="13">
        <f>Tabelle1[[#This Row],[Datum]]</f>
        <v>44476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4" s="14" t="str">
        <f>IFERROR(VLOOKUP(Tabelle3[[#This Row],[Artikelnr.]],Artikel!A:C,3,FALSE),Tabelle3[[#This Row],[Artikelnr.]])</f>
        <v>Diverses</v>
      </c>
      <c r="F1034" s="11" t="str">
        <f>VLOOKUP(Eintragen!D1034,'Liste Gründe'!A:D,2,FALSE)</f>
        <v>Qualitätssicherung</v>
      </c>
      <c r="G1034" s="13" t="str">
        <f>IF(ISBLANK(Eintragen!F1034),VLOOKUP(Tabelle3[[#This Row],[Grund Ziffer]],'Liste Gründe'!A:D,3,FALSE),Eintragen!F1034)</f>
        <v>Laborprobe</v>
      </c>
      <c r="H1034" s="11" t="str">
        <f>IF(ISBLANK(Tabelle1[[#This Row],[noch genauer]]),"-",Tabelle1[[#This Row],[noch genauer]])</f>
        <v>-</v>
      </c>
      <c r="I1034" s="14">
        <f t="shared" si="64"/>
        <v>40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Labor</v>
      </c>
      <c r="O1034" s="16" t="str">
        <f>Eintragen!B1034</f>
        <v>Diverses</v>
      </c>
      <c r="P1034" s="15">
        <f>Eintragen!D1034</f>
        <v>70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Rest</v>
      </c>
      <c r="B1035" s="12">
        <f>Eintragen!C1035</f>
        <v>3</v>
      </c>
      <c r="C1035" s="13">
        <f>Tabelle1[[#This Row],[Datum]]</f>
        <v>44477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5" s="14" t="str">
        <f>IFERROR(VLOOKUP(Tabelle3[[#This Row],[Artikelnr.]],Artikel!A:C,3,FALSE),Tabelle3[[#This Row],[Artikelnr.]])</f>
        <v>Diverses</v>
      </c>
      <c r="F1035" s="11" t="str">
        <f>VLOOKUP(Eintragen!D1035,'Liste Gründe'!A:D,2,FALSE)</f>
        <v>Rest</v>
      </c>
      <c r="G1035" s="13" t="str">
        <f>IF(ISBLANK(Eintragen!F1035),VLOOKUP(Tabelle3[[#This Row],[Grund Ziffer]],'Liste Gründe'!A:D,3,FALSE),Eintragen!F1035)</f>
        <v>Laborproben</v>
      </c>
      <c r="H1035" s="11" t="str">
        <f>IF(ISBLANK(Tabelle1[[#This Row],[noch genauer]]),"-",Tabelle1[[#This Row],[noch genauer]])</f>
        <v>-</v>
      </c>
      <c r="I1035" s="14">
        <f t="shared" si="64"/>
        <v>40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Labor</v>
      </c>
      <c r="O1035" s="16" t="str">
        <f>Eintragen!B1035</f>
        <v>Diverses</v>
      </c>
      <c r="P1035" s="15">
        <f>Eintragen!D1035</f>
        <v>22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Rest</v>
      </c>
      <c r="B1036" s="12">
        <f>Eintragen!C1036</f>
        <v>53.6</v>
      </c>
      <c r="C1036" s="13">
        <f>Tabelle1[[#This Row],[Datum]]</f>
        <v>44477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Rest</v>
      </c>
      <c r="G1036" s="13" t="str">
        <f>IF(ISBLANK(Eintragen!F1036),VLOOKUP(Tabelle3[[#This Row],[Grund Ziffer]],'Liste Gründe'!A:D,3,FALSE),Eintragen!F1036)</f>
        <v>Rückstellproben</v>
      </c>
      <c r="H1036" s="11" t="str">
        <f>IF(ISBLANK(Tabelle1[[#This Row],[noch genauer]]),"-",Tabelle1[[#This Row],[noch genauer]])</f>
        <v>-</v>
      </c>
      <c r="I1036" s="14">
        <f t="shared" si="64"/>
        <v>40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Labor</v>
      </c>
      <c r="O1036" s="16" t="str">
        <f>Eintragen!B1036</f>
        <v>Diverses</v>
      </c>
      <c r="P1036" s="15">
        <f>Eintragen!D1036</f>
        <v>22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Rest</v>
      </c>
      <c r="B1037" s="12">
        <f>Eintragen!C1037</f>
        <v>15.5</v>
      </c>
      <c r="C1037" s="13">
        <f>Tabelle1[[#This Row],[Datum]]</f>
        <v>44477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Rest</v>
      </c>
      <c r="G1037" s="13" t="str">
        <f>IF(ISBLANK(Eintragen!F1037),VLOOKUP(Tabelle3[[#This Row],[Grund Ziffer]],'Liste Gründe'!A:D,3,FALSE),Eintragen!F1037)</f>
        <v>Sensorik</v>
      </c>
      <c r="H1037" s="11" t="str">
        <f>IF(ISBLANK(Tabelle1[[#This Row],[noch genauer]]),"-",Tabelle1[[#This Row],[noch genauer]])</f>
        <v>-</v>
      </c>
      <c r="I1037" s="14">
        <f t="shared" si="64"/>
        <v>40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QM</v>
      </c>
      <c r="O1037" s="16" t="str">
        <f>Eintragen!B1037</f>
        <v>Diverses</v>
      </c>
      <c r="P1037" s="15">
        <f>Eintragen!D1037</f>
        <v>22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Rest</v>
      </c>
      <c r="B1038" s="12">
        <f>Eintragen!C1038</f>
        <v>56</v>
      </c>
      <c r="C1038" s="13">
        <f>Tabelle1[[#This Row],[Datum]]</f>
        <v>44477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8" s="14" t="str">
        <f>IFERROR(VLOOKUP(Tabelle3[[#This Row],[Artikelnr.]],Artikel!A:C,3,FALSE),Tabelle3[[#This Row],[Artikelnr.]])</f>
        <v>Diverses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Einwaage</v>
      </c>
      <c r="H1038" s="11" t="str">
        <f>IF(ISBLANK(Tabelle1[[#This Row],[noch genauer]]),"-",Tabelle1[[#This Row],[noch genauer]])</f>
        <v>-</v>
      </c>
      <c r="I1038" s="14">
        <f t="shared" si="64"/>
        <v>40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Diverses</v>
      </c>
      <c r="P1038" s="15">
        <f>Eintragen!D1038</f>
        <v>22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6.5</v>
      </c>
      <c r="C1039" s="13">
        <f>Tabelle1[[#This Row],[Datum]]</f>
        <v>44477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Rest</v>
      </c>
      <c r="G1039" s="13" t="str">
        <f>IF(ISBLANK(Eintragen!F1039),VLOOKUP(Tabelle3[[#This Row],[Grund Ziffer]],'Liste Gründe'!A:D,3,FALSE),Eintragen!F1039)</f>
        <v>Sensorik</v>
      </c>
      <c r="H1039" s="11" t="str">
        <f>IF(ISBLANK(Tabelle1[[#This Row],[noch genauer]]),"-",Tabelle1[[#This Row],[noch genauer]])</f>
        <v>-</v>
      </c>
      <c r="I1039" s="14">
        <f t="shared" si="64"/>
        <v>40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22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62.6</v>
      </c>
      <c r="C1040" s="13">
        <f>Tabelle1[[#This Row],[Datum]]</f>
        <v>44477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Rest</v>
      </c>
      <c r="G1040" s="13" t="str">
        <f>IF(ISBLANK(Eintragen!F1040),VLOOKUP(Tabelle3[[#This Row],[Grund Ziffer]],'Liste Gründe'!A:D,3,FALSE),Eintragen!F1040)</f>
        <v>Rückstellproben</v>
      </c>
      <c r="H1040" s="11" t="str">
        <f>IF(ISBLANK(Tabelle1[[#This Row],[noch genauer]]),"-",Tabelle1[[#This Row],[noch genauer]])</f>
        <v>-</v>
      </c>
      <c r="I1040" s="14">
        <f t="shared" si="64"/>
        <v>40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Diverses</v>
      </c>
      <c r="P1040" s="15">
        <f>Eintragen!D1040</f>
        <v>22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Rest</v>
      </c>
      <c r="B1041" s="12">
        <f>Eintragen!C1041</f>
        <v>73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Qualitätssicherung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 t="shared" si="64"/>
        <v>40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74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86</v>
      </c>
      <c r="C1042" s="13">
        <f>Tabelle1[[#This Row],[Datum]]</f>
        <v>44477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40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127</v>
      </c>
      <c r="C1043" s="13">
        <f>Tabelle1[[#This Row],[Datum]]</f>
        <v>44477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Rückstellproben</v>
      </c>
      <c r="H1043" s="11" t="str">
        <f>IF(ISBLANK(Tabelle1[[#This Row],[noch genauer]]),"-",Tabelle1[[#This Row],[noch genauer]])</f>
        <v>-</v>
      </c>
      <c r="I1043" s="14">
        <f t="shared" si="64"/>
        <v>40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70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25</v>
      </c>
      <c r="C1044" s="13">
        <f>Tabelle1[[#This Row],[Datum]]</f>
        <v>44480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BU4</v>
      </c>
      <c r="B1045" s="12">
        <f>Eintragen!C1045</f>
        <v>30</v>
      </c>
      <c r="C1045" s="13">
        <f>Tabelle1[[#This Row],[Datum]]</f>
        <v>44480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BU2</v>
      </c>
      <c r="B1046" s="12">
        <f>Eintragen!C1046</f>
        <v>65</v>
      </c>
      <c r="C1046" s="13">
        <f>Tabelle1[[#This Row],[Datum]]</f>
        <v>44480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BU2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357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BU1</v>
      </c>
      <c r="B1048" s="12">
        <f>Eintragen!C1048</f>
        <v>193</v>
      </c>
      <c r="C1048" s="13">
        <f>Tabelle1[[#This Row],[Datum]]</f>
        <v>44480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Abfüllung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BU1</v>
      </c>
      <c r="B1049" s="12">
        <f>Eintragen!C1049</f>
        <v>20.5</v>
      </c>
      <c r="C1049" s="13">
        <f>Tabelle1[[#This Row],[Datum]]</f>
        <v>44480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Verpackungsfehler</v>
      </c>
      <c r="G1049" s="13" t="str">
        <f>IF(ISBLANK(Eintragen!F1049),VLOOKUP(Tabelle3[[#This Row],[Grund Ziffer]],'Liste Gründe'!A:D,3,FALSE),Eintragen!F1049)</f>
        <v>kein SSC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Abfüllung</v>
      </c>
      <c r="O1049" s="16" t="str">
        <f>Eintragen!B1049</f>
        <v>Diverses</v>
      </c>
      <c r="P1049" s="15">
        <f>Eintragen!D1049</f>
        <v>13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BU2</v>
      </c>
      <c r="B1050" s="12">
        <f>Eintragen!C1050</f>
        <v>98</v>
      </c>
      <c r="C1050" s="13">
        <f>Tabelle1[[#This Row],[Datum]]</f>
        <v>44480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BU2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32</v>
      </c>
      <c r="C1051" s="13">
        <f>Tabelle1[[#This Row],[Datum]]</f>
        <v>44480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-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L35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BU3</v>
      </c>
      <c r="B1052" s="12">
        <f>Eintragen!C1052</f>
        <v>7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L9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BU4</v>
      </c>
      <c r="B1053" s="12">
        <f>Eintragen!C1053</f>
        <v>28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BU4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Rest</v>
      </c>
      <c r="B1054" s="12">
        <f>Eintragen!C1054</f>
        <v>80</v>
      </c>
      <c r="C1054" s="13">
        <f>Tabelle1[[#This Row],[Datum]]</f>
        <v>44480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4" s="14" t="str">
        <f>IFERROR(VLOOKUP(Tabelle3[[#This Row],[Artikelnr.]],Artikel!A:C,3,FALSE),Tabelle3[[#This Row],[Artikelnr.]])</f>
        <v>Diverses</v>
      </c>
      <c r="F1054" s="11" t="str">
        <f>VLOOKUP(Eintragen!D1054,'Liste Gründe'!A:D,2,FALSE)</f>
        <v>Qualitätssicherung</v>
      </c>
      <c r="G1054" s="13" t="str">
        <f>IF(ISBLANK(Eintragen!F1054),VLOOKUP(Tabelle3[[#This Row],[Grund Ziffer]],'Liste Gründe'!A:D,3,FALSE),Eintragen!F1054)</f>
        <v>Laborproben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Labor</v>
      </c>
      <c r="O1054" s="16" t="str">
        <f>Eintragen!B1054</f>
        <v>Diverses</v>
      </c>
      <c r="P1054" s="15">
        <f>Eintragen!D1054</f>
        <v>73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Rest</v>
      </c>
      <c r="B1055" s="12">
        <f>Eintragen!C1055</f>
        <v>14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Qualitätssicherung</v>
      </c>
      <c r="G1055" s="13" t="str">
        <f>IF(ISBLANK(Eintragen!F1055),VLOOKUP(Tabelle3[[#This Row],[Grund Ziffer]],'Liste Gründe'!A:D,3,FALSE),Eintragen!F1055)</f>
        <v>Sensorik</v>
      </c>
      <c r="H1055" s="11" t="str">
        <f>IF(ISBLANK(Tabelle1[[#This Row],[noch genauer]]),"-",Tabelle1[[#This Row],[noch genauer]])</f>
        <v>Rinde Extra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QM</v>
      </c>
      <c r="O1055" s="16" t="str">
        <f>Eintragen!B1055</f>
        <v>Diverses</v>
      </c>
      <c r="P1055" s="15">
        <f>Eintragen!D1055</f>
        <v>74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Rest</v>
      </c>
      <c r="B1056" s="12">
        <f>Eintragen!C1056</f>
        <v>18</v>
      </c>
      <c r="C1056" s="13">
        <f>Tabelle1[[#This Row],[Datum]]</f>
        <v>44480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6" s="14" t="str">
        <f>IFERROR(VLOOKUP(Tabelle3[[#This Row],[Artikelnr.]],Artikel!A:C,3,FALSE),Tabelle3[[#This Row],[Artikelnr.]])</f>
        <v>Diverses</v>
      </c>
      <c r="F1056" s="11" t="str">
        <f>VLOOKUP(Eintragen!D1056,'Liste Gründe'!A:D,2,FALSE)</f>
        <v>Qualitätssicherung</v>
      </c>
      <c r="G1056" s="13" t="str">
        <f>IF(ISBLANK(Eintragen!F1056),VLOOKUP(Tabelle3[[#This Row],[Grund Ziffer]],'Liste Gründe'!A:D,3,FALSE),Eintragen!F1056)</f>
        <v>Einwaage</v>
      </c>
      <c r="H1056" s="11" t="str">
        <f>IF(ISBLANK(Tabelle1[[#This Row],[noch genauer]]),"-",Tabelle1[[#This Row],[noch genauer]])</f>
        <v>-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LAbor</v>
      </c>
      <c r="O1056" s="16" t="str">
        <f>Eintragen!B1056</f>
        <v>Diverses</v>
      </c>
      <c r="P1056" s="15">
        <f>Eintragen!D1056</f>
        <v>71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Rest</v>
      </c>
      <c r="B1057" s="12">
        <f>Eintragen!C1057</f>
        <v>1.5</v>
      </c>
      <c r="C1057" s="13">
        <f>Tabelle1[[#This Row],[Datum]]</f>
        <v>44480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7" s="14" t="str">
        <f>IFERROR(VLOOKUP(Tabelle3[[#This Row],[Artikelnr.]],Artikel!A:C,3,FALSE),Tabelle3[[#This Row],[Artikelnr.]])</f>
        <v>Diverses</v>
      </c>
      <c r="F1057" s="11" t="str">
        <f>VLOOKUP(Eintragen!D1057,'Liste Gründe'!A:D,2,FALSE)</f>
        <v>Qualitätssicherung</v>
      </c>
      <c r="G1057" s="13" t="str">
        <f>IF(ISBLANK(Eintragen!F1057),VLOOKUP(Tabelle3[[#This Row],[Grund Ziffer]],'Liste Gründe'!A:D,3,FALSE),Eintragen!F1057)</f>
        <v>Sensorik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Labor</v>
      </c>
      <c r="O1057" s="16" t="str">
        <f>Eintragen!B1057</f>
        <v>Diverses</v>
      </c>
      <c r="P1057" s="15">
        <f>Eintragen!D1057</f>
        <v>74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BU1</v>
      </c>
      <c r="B1058" s="12">
        <f>Eintragen!C1058</f>
        <v>258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BU4</v>
      </c>
      <c r="B1059" s="12">
        <f>Eintragen!C1059</f>
        <v>20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bu4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BU3</v>
      </c>
      <c r="B1060" s="12">
        <f>Eintragen!C1060</f>
        <v>26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spezifischer Einsatz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l33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BU4</v>
      </c>
      <c r="B1061" s="12">
        <f>Eintragen!C1061</f>
        <v>82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Maschinenabfall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BU4</v>
      </c>
      <c r="O1061" s="16" t="str">
        <f>Eintragen!B1061</f>
        <v>Diverses</v>
      </c>
      <c r="P1061" s="15">
        <f>Eintragen!D1061</f>
        <v>30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BU2</v>
      </c>
      <c r="B1062" s="12">
        <f>Eintragen!C1062</f>
        <v>125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MHD abgelaufen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BU2</v>
      </c>
      <c r="O1062" s="16" t="str">
        <f>Eintragen!B1062</f>
        <v>Diverses</v>
      </c>
      <c r="P1062" s="15">
        <f>Eintragen!D1062</f>
        <v>11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Rest</v>
      </c>
      <c r="B1066" s="12">
        <f>Eintragen!C1066</f>
        <v>1.5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Sensorik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Diverses</v>
      </c>
      <c r="P1066" s="15">
        <f>Eintragen!D1066</f>
        <v>74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3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Linienbezogen</v>
      </c>
      <c r="G1067" s="13" t="str">
        <f>IF(ISBLANK(Eintragen!F1067),VLOOKUP(Tabelle3[[#This Row],[Grund Ziffer]],'Liste Gründe'!A:D,3,FALSE),Eintragen!F1067)</f>
        <v>Maschinenabfall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L9</v>
      </c>
      <c r="O1067" s="16" t="str">
        <f>Eintragen!B1067</f>
        <v>Diverses</v>
      </c>
      <c r="P1067" s="15">
        <f>Eintragen!D1067</f>
        <v>30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BU4</v>
      </c>
      <c r="B1068" s="12">
        <f>Eintragen!C1068</f>
        <v>15</v>
      </c>
      <c r="C1068" s="13">
        <f>Tabelle1[[#This Row],[Datum]]</f>
        <v>44483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BU4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35</v>
      </c>
      <c r="C1069" s="13">
        <f>Tabelle1[[#This Row],[Datum]]</f>
        <v>44483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BU3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BU1</v>
      </c>
      <c r="B1070" s="12">
        <f>Eintragen!C1070</f>
        <v>267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Abfüllung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189</v>
      </c>
      <c r="C1071" s="13">
        <f>Tabelle1[[#This Row],[Datum]]</f>
        <v>44484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Linienbezogen</v>
      </c>
      <c r="G1071" s="13" t="str">
        <f>IF(ISBLANK(Eintragen!F1071),VLOOKUP(Tabelle3[[#This Row],[Grund Ziffer]],'Liste Gründe'!A:D,3,FALSE),Eintragen!F1071)</f>
        <v>Maschinenabfall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Diverses</v>
      </c>
      <c r="P1071" s="15">
        <f>Eintragen!D1071</f>
        <v>30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BU3</v>
      </c>
      <c r="B1072" s="12">
        <f>Eintragen!C1072</f>
        <v>65</v>
      </c>
      <c r="C1072" s="13">
        <f>Tabelle1[[#This Row],[Datum]]</f>
        <v>44473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Schimmel</v>
      </c>
      <c r="H1072" s="11" t="str">
        <f>IF(ISBLANK(Tabelle1[[#This Row],[noch genauer]]),"-",Tabelle1[[#This Row],[noch genauer]])</f>
        <v>-</v>
      </c>
      <c r="I1072" s="14">
        <f t="shared" si="64"/>
        <v>40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L16</v>
      </c>
      <c r="O1072" s="16" t="str">
        <f>Eintragen!B1072</f>
        <v>Diverses</v>
      </c>
      <c r="P1072" s="15">
        <f>Eintragen!D1072</f>
        <v>12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BU1</v>
      </c>
      <c r="B1073" s="12">
        <f>Eintragen!C1073</f>
        <v>40</v>
      </c>
      <c r="C1073" s="13">
        <f>Tabelle1[[#This Row],[Datum]]</f>
        <v>44446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Reinigung</v>
      </c>
      <c r="H1073" s="11" t="str">
        <f>IF(ISBLANK(Tabelle1[[#This Row],[noch genauer]]),"-",Tabelle1[[#This Row],[noch genauer]])</f>
        <v>-</v>
      </c>
      <c r="I1073" s="14">
        <f t="shared" si="64"/>
        <v>36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Strudelline</v>
      </c>
      <c r="O1073" s="16" t="str">
        <f>Eintragen!B1073</f>
        <v>Diverses</v>
      </c>
      <c r="P1073" s="15">
        <f>Eintragen!D1073</f>
        <v>10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BU1</v>
      </c>
      <c r="B1074" s="12">
        <f>Eintragen!C1074</f>
        <v>90</v>
      </c>
      <c r="C1074" s="13">
        <f>Tabelle1[[#This Row],[Datum]]</f>
        <v>44474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Reinigung</v>
      </c>
      <c r="H1074" s="11" t="str">
        <f>IF(ISBLANK(Tabelle1[[#This Row],[noch genauer]]),"-",Tabelle1[[#This Row],[noch genauer]])</f>
        <v>-</v>
      </c>
      <c r="I1074" s="14">
        <f t="shared" si="64"/>
        <v>40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Schmelze</v>
      </c>
      <c r="O1074" s="16" t="str">
        <f>Eintragen!B1074</f>
        <v>Diverses</v>
      </c>
      <c r="P1074" s="15">
        <f>Eintragen!D1074</f>
        <v>10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BU1</v>
      </c>
      <c r="B1075" s="12">
        <f>Eintragen!C1075</f>
        <v>35.6</v>
      </c>
      <c r="C1075" s="13">
        <f>Tabelle1[[#This Row],[Datum]]</f>
        <v>44474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Reinigung</v>
      </c>
      <c r="H1075" s="11" t="str">
        <f>IF(ISBLANK(Tabelle1[[#This Row],[noch genauer]]),"-",Tabelle1[[#This Row],[noch genauer]])</f>
        <v>-</v>
      </c>
      <c r="I1075" s="14">
        <f t="shared" si="64"/>
        <v>40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Schmelze</v>
      </c>
      <c r="O1075" s="16" t="str">
        <f>Eintragen!B1075</f>
        <v>Diverses</v>
      </c>
      <c r="P1075" s="15">
        <f>Eintragen!D1075</f>
        <v>10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BU1</v>
      </c>
      <c r="B1076" s="12">
        <f>Eintragen!C1076</f>
        <v>97</v>
      </c>
      <c r="C1076" s="13">
        <f>Tabelle1[[#This Row],[Datum]]</f>
        <v>44475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Reinigung</v>
      </c>
      <c r="H1076" s="11" t="str">
        <f>IF(ISBLANK(Tabelle1[[#This Row],[noch genauer]]),"-",Tabelle1[[#This Row],[noch genauer]])</f>
        <v>-</v>
      </c>
      <c r="I1076" s="14">
        <f t="shared" si="64"/>
        <v>40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Schmelze</v>
      </c>
      <c r="O1076" s="16" t="str">
        <f>Eintragen!B1076</f>
        <v>Diverses</v>
      </c>
      <c r="P1076" s="15">
        <f>Eintragen!D1076</f>
        <v>10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BU1</v>
      </c>
      <c r="B1077" s="12">
        <f>Eintragen!C1077</f>
        <v>153</v>
      </c>
      <c r="C1077" s="13">
        <f>Tabelle1[[#This Row],[Datum]]</f>
        <v>44476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Reinigung</v>
      </c>
      <c r="H1077" s="11" t="str">
        <f>IF(ISBLANK(Tabelle1[[#This Row],[noch genauer]]),"-",Tabelle1[[#This Row],[noch genauer]])</f>
        <v>-</v>
      </c>
      <c r="I1077" s="14">
        <f t="shared" si="64"/>
        <v>40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Schmelze</v>
      </c>
      <c r="O1077" s="16" t="str">
        <f>Eintragen!B1077</f>
        <v>Diverses</v>
      </c>
      <c r="P1077" s="15">
        <f>Eintragen!D1077</f>
        <v>10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156</v>
      </c>
      <c r="C1078" s="13">
        <f>Tabelle1[[#This Row],[Datum]]</f>
        <v>44480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Abfüllung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167</v>
      </c>
      <c r="C1079" s="13">
        <f>Tabelle1[[#This Row],[Datum]]</f>
        <v>44482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Reinigung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10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200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Schmelze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BU3</v>
      </c>
      <c r="B1082" s="12">
        <f>Eintragen!C1082</f>
        <v>900</v>
      </c>
      <c r="C1082" s="13">
        <f>Tabelle1[[#This Row],[Datum]]</f>
        <v>44434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2" s="14" t="str">
        <f>IFERROR(VLOOKUP(Tabelle3[[#This Row],[Artikelnr.]],Artikel!A:C,3,FALSE),Tabelle3[[#This Row],[Artikelnr.]])</f>
        <v xml:space="preserve">Diverses 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Reinigung</v>
      </c>
      <c r="H1082" s="11" t="str">
        <f>IF(ISBLANK(Tabelle1[[#This Row],[noch genauer]]),"-",Tabelle1[[#This Row],[noch genauer]])</f>
        <v>-</v>
      </c>
      <c r="I1082" s="14">
        <f t="shared" si="64"/>
        <v>34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Bu3</v>
      </c>
      <c r="O1082" s="16" t="str">
        <f>Eintragen!B1082</f>
        <v xml:space="preserve">Diverses </v>
      </c>
      <c r="P1082" s="15">
        <f>Eintragen!D1082</f>
        <v>10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BU4</v>
      </c>
      <c r="B1083" s="12">
        <f>Eintragen!C1083</f>
        <v>110</v>
      </c>
      <c r="C1083" s="13">
        <f>Tabelle1[[#This Row],[Datum]]</f>
        <v>44466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3" s="14" t="str">
        <f>IFERROR(VLOOKUP(Tabelle3[[#This Row],[Artikelnr.]],Artikel!A:C,3,FALSE),Tabelle3[[#This Row],[Artikelnr.]])</f>
        <v xml:space="preserve">Diverses 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Reinigung</v>
      </c>
      <c r="H1083" s="11" t="str">
        <f>IF(ISBLANK(Tabelle1[[#This Row],[noch genauer]]),"-",Tabelle1[[#This Row],[noch genauer]])</f>
        <v>-</v>
      </c>
      <c r="I1083" s="14">
        <f t="shared" si="64"/>
        <v>39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BU4</v>
      </c>
      <c r="O1083" s="16" t="str">
        <f>Eintragen!B1083</f>
        <v xml:space="preserve">Diverses 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BU3</v>
      </c>
      <c r="B1084" s="12">
        <f>Eintragen!C1084</f>
        <v>90</v>
      </c>
      <c r="C1084" s="13">
        <f>Tabelle1[[#This Row],[Datum]]</f>
        <v>44466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4" s="14" t="str">
        <f>IFERROR(VLOOKUP(Tabelle3[[#This Row],[Artikelnr.]],Artikel!A:C,3,FALSE),Tabelle3[[#This Row],[Artikelnr.]])</f>
        <v xml:space="preserve">Diverses 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Reinigung</v>
      </c>
      <c r="H1084" s="11" t="str">
        <f>IF(ISBLANK(Tabelle1[[#This Row],[noch genauer]]),"-",Tabelle1[[#This Row],[noch genauer]])</f>
        <v>-</v>
      </c>
      <c r="I1084" s="14">
        <f t="shared" si="64"/>
        <v>39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L33</v>
      </c>
      <c r="O1084" s="16" t="str">
        <f>Eintragen!B1084</f>
        <v xml:space="preserve">Diverses 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BU1</v>
      </c>
      <c r="B1085" s="12">
        <f>Eintragen!C1085</f>
        <v>40.4</v>
      </c>
      <c r="C1085" s="13">
        <f>Tabelle1[[#This Row],[Datum]]</f>
        <v>44462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Bodenabfall Abfüllung</v>
      </c>
      <c r="H1085" s="11" t="str">
        <f>IF(ISBLANK(Tabelle1[[#This Row],[noch genauer]]),"-",Tabelle1[[#This Row],[noch genauer]])</f>
        <v>aus der Hand gerutscht</v>
      </c>
      <c r="I1085" s="14">
        <f t="shared" si="64"/>
        <v>38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32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BU1</v>
      </c>
      <c r="B1086" s="12">
        <f>Eintragen!C1086</f>
        <v>77.400000000000006</v>
      </c>
      <c r="C1086" s="13">
        <f>Tabelle1[[#This Row],[Datum]]</f>
        <v>44455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Bodenabfall Abfüllung</v>
      </c>
      <c r="H1086" s="11" t="str">
        <f>IF(ISBLANK(Tabelle1[[#This Row],[noch genauer]]),"-",Tabelle1[[#This Row],[noch genauer]])</f>
        <v>Clip gerissen</v>
      </c>
      <c r="I1086" s="14">
        <f t="shared" si="64"/>
        <v>37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31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BU1</v>
      </c>
      <c r="B1087" s="12">
        <f>Eintragen!C1087</f>
        <v>10</v>
      </c>
      <c r="C1087" s="13">
        <f>Tabelle1[[#This Row],[Datum]]</f>
        <v>44459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Bodenabfall Abfüllung</v>
      </c>
      <c r="H1087" s="11" t="str">
        <f>IF(ISBLANK(Tabelle1[[#This Row],[noch genauer]]),"-",Tabelle1[[#This Row],[noch genauer]])</f>
        <v>Clip gerissen</v>
      </c>
      <c r="I1087" s="14">
        <f t="shared" si="64"/>
        <v>38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31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BU1</v>
      </c>
      <c r="B1088" s="12">
        <f>Eintragen!C1088</f>
        <v>55.6</v>
      </c>
      <c r="C1088" s="13">
        <f>Tabelle1[[#This Row],[Datum]]</f>
        <v>44427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-</v>
      </c>
      <c r="I1088" s="14">
        <f t="shared" si="64"/>
        <v>33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30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BU1</v>
      </c>
      <c r="B1089" s="12">
        <f>Eintragen!C1089</f>
        <v>91.2</v>
      </c>
      <c r="C1089" s="13">
        <f>Tabelle1[[#This Row],[Datum]]</f>
        <v>44427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Maschinenabfall</v>
      </c>
      <c r="H1089" s="11" t="str">
        <f>IF(ISBLANK(Tabelle1[[#This Row],[noch genauer]]),"-",Tabelle1[[#This Row],[noch genauer]])</f>
        <v>-</v>
      </c>
      <c r="I1089" s="14">
        <f t="shared" si="64"/>
        <v>33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30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BU1</v>
      </c>
      <c r="B1090" s="12">
        <f>Eintragen!C1090</f>
        <v>143.5</v>
      </c>
      <c r="C1090" s="13">
        <f>Tabelle1[[#This Row],[Datum]]</f>
        <v>44428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Maschinenabfall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33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30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BU1</v>
      </c>
      <c r="B1091" s="12">
        <f>Eintragen!C1091</f>
        <v>242.5</v>
      </c>
      <c r="C1091" s="13">
        <f>Tabelle1[[#This Row],[Datum]]</f>
        <v>44428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-</v>
      </c>
      <c r="I1091" s="14">
        <f t="shared" si="68"/>
        <v>33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30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BU1</v>
      </c>
      <c r="B1092" s="12">
        <f>Eintragen!C1092</f>
        <v>280</v>
      </c>
      <c r="C1092" s="13">
        <f>Tabelle1[[#This Row],[Datum]]</f>
        <v>44431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Maschinenabfall</v>
      </c>
      <c r="H1092" s="11" t="str">
        <f>IF(ISBLANK(Tabelle1[[#This Row],[noch genauer]]),"-",Tabelle1[[#This Row],[noch genauer]])</f>
        <v>-</v>
      </c>
      <c r="I1092" s="14">
        <f t="shared" si="68"/>
        <v>34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30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BU1</v>
      </c>
      <c r="B1093" s="12">
        <f>Eintragen!C1093</f>
        <v>279.5</v>
      </c>
      <c r="C1093" s="13">
        <f>Tabelle1[[#This Row],[Datum]]</f>
        <v>44431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Maschinenabfall</v>
      </c>
      <c r="H1093" s="11" t="str">
        <f>IF(ISBLANK(Tabelle1[[#This Row],[noch genauer]]),"-",Tabelle1[[#This Row],[noch genauer]])</f>
        <v>-</v>
      </c>
      <c r="I1093" s="14">
        <f t="shared" si="68"/>
        <v>34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30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BU1</v>
      </c>
      <c r="B1094" s="12">
        <f>Eintragen!C1094</f>
        <v>320</v>
      </c>
      <c r="C1094" s="13">
        <f>Tabelle1[[#This Row],[Datum]]</f>
        <v>44433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34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BU1</v>
      </c>
      <c r="B1095" s="12">
        <f>Eintragen!C1095</f>
        <v>526.6</v>
      </c>
      <c r="C1095" s="13">
        <f>Tabelle1[[#This Row],[Datum]]</f>
        <v>44438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Maschinenabfall</v>
      </c>
      <c r="H1095" s="11" t="str">
        <f>IF(ISBLANK(Tabelle1[[#This Row],[noch genauer]]),"-",Tabelle1[[#This Row],[noch genauer]])</f>
        <v>-</v>
      </c>
      <c r="I1095" s="14">
        <f t="shared" si="68"/>
        <v>35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30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BU1</v>
      </c>
      <c r="B1096" s="12">
        <f>Eintragen!C1096</f>
        <v>23</v>
      </c>
      <c r="C1096" s="13">
        <f>Tabelle1[[#This Row],[Datum]]</f>
        <v>44440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Maschinenabfall</v>
      </c>
      <c r="H1096" s="11" t="str">
        <f>IF(ISBLANK(Tabelle1[[#This Row],[noch genauer]]),"-",Tabelle1[[#This Row],[noch genauer]])</f>
        <v>-</v>
      </c>
      <c r="I1096" s="14">
        <f t="shared" si="68"/>
        <v>35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30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45.4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-</v>
      </c>
      <c r="I1097" s="14">
        <f t="shared" si="68"/>
        <v>35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30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BU1</v>
      </c>
      <c r="B1098" s="12">
        <f>Eintragen!C1098</f>
        <v>40.5</v>
      </c>
      <c r="C1098" s="13">
        <f>Tabelle1[[#This Row],[Datum]]</f>
        <v>44441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35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BU1</v>
      </c>
      <c r="B1099" s="12">
        <f>Eintragen!C1099</f>
        <v>326.8</v>
      </c>
      <c r="C1099" s="13">
        <f>Tabelle1[[#This Row],[Datum]]</f>
        <v>44442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35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BU1</v>
      </c>
      <c r="B1100" s="12">
        <f>Eintragen!C1100</f>
        <v>8</v>
      </c>
      <c r="C1100" s="13">
        <f>Tabelle1[[#This Row],[Datum]]</f>
        <v>44427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Rest</v>
      </c>
      <c r="G1100" s="13" t="str">
        <f>IF(ISBLANK(Eintragen!F1100),VLOOKUP(Tabelle3[[#This Row],[Grund Ziffer]],'Liste Gründe'!A:D,3,FALSE),Eintragen!F1100)</f>
        <v>Fremdkörper</v>
      </c>
      <c r="H1100" s="11" t="str">
        <f>IF(ISBLANK(Tabelle1[[#This Row],[noch genauer]]),"-",Tabelle1[[#This Row],[noch genauer]])</f>
        <v>Metall</v>
      </c>
      <c r="I1100" s="14">
        <f t="shared" si="68"/>
        <v>33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22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55</v>
      </c>
      <c r="C1101" s="13">
        <f>Tabelle1[[#This Row],[Datum]]</f>
        <v>44445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-</v>
      </c>
      <c r="I1101" s="14">
        <f t="shared" si="68"/>
        <v>36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30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BU1</v>
      </c>
      <c r="B1102" s="12">
        <f>Eintragen!C1102</f>
        <v>122.5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36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BU1</v>
      </c>
      <c r="B1103" s="12">
        <f>Eintragen!C1103</f>
        <v>170.6</v>
      </c>
      <c r="C1103" s="13">
        <f>Tabelle1[[#This Row],[Datum]]</f>
        <v>44446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-</v>
      </c>
      <c r="I1103" s="14">
        <f t="shared" si="68"/>
        <v>36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30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BU1</v>
      </c>
      <c r="B1104" s="12">
        <f>Eintragen!C1104</f>
        <v>12.8</v>
      </c>
      <c r="C1104" s="13">
        <f>Tabelle1[[#This Row],[Datum]]</f>
        <v>44447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36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BU1</v>
      </c>
      <c r="B1105" s="12">
        <f>Eintragen!C1105</f>
        <v>16.2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36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BU1</v>
      </c>
      <c r="B1106" s="12">
        <f>Eintragen!C1106</f>
        <v>55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36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BU1</v>
      </c>
      <c r="B1107" s="12">
        <f>Eintragen!C1107</f>
        <v>50.6</v>
      </c>
      <c r="C1107" s="13">
        <f>Tabelle1[[#This Row],[Datum]]</f>
        <v>44448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36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108</v>
      </c>
      <c r="C1108" s="13">
        <f>Tabelle1[[#This Row],[Datum]]</f>
        <v>44448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Maschinenabfall</v>
      </c>
      <c r="H1108" s="11" t="str">
        <f>IF(ISBLANK(Tabelle1[[#This Row],[noch genauer]]),"-",Tabelle1[[#This Row],[noch genauer]])</f>
        <v>-</v>
      </c>
      <c r="I1108" s="14">
        <f t="shared" si="68"/>
        <v>36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30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16</v>
      </c>
      <c r="C1109" s="13">
        <f>Tabelle1[[#This Row],[Datum]]</f>
        <v>44449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-</v>
      </c>
      <c r="I1109" s="14">
        <f t="shared" si="68"/>
        <v>36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30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19</v>
      </c>
      <c r="C1110" s="13">
        <f>Tabelle1[[#This Row],[Datum]]</f>
        <v>44449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36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BU1</v>
      </c>
      <c r="B1111" s="12">
        <f>Eintragen!C1111</f>
        <v>81</v>
      </c>
      <c r="C1111" s="13">
        <f>Tabelle1[[#This Row],[Datum]]</f>
        <v>44449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-</v>
      </c>
      <c r="I1111" s="14">
        <f t="shared" si="68"/>
        <v>36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30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BU1</v>
      </c>
      <c r="B1112" s="12">
        <f>Eintragen!C1112</f>
        <v>120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-</v>
      </c>
      <c r="I1112" s="14">
        <f t="shared" si="68"/>
        <v>36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30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BU1</v>
      </c>
      <c r="B1113" s="12">
        <f>Eintragen!C1113</f>
        <v>141.4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-</v>
      </c>
      <c r="I1113" s="14">
        <f t="shared" si="68"/>
        <v>36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30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BU1</v>
      </c>
      <c r="B1114" s="12">
        <f>Eintragen!C1114</f>
        <v>12</v>
      </c>
      <c r="C1114" s="13">
        <f>Tabelle1[[#This Row],[Datum]]</f>
        <v>44452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-</v>
      </c>
      <c r="I1114" s="14">
        <f t="shared" si="68"/>
        <v>37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30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BU1</v>
      </c>
      <c r="B1115" s="12">
        <f>Eintragen!C1115</f>
        <v>14.8</v>
      </c>
      <c r="C1115" s="13">
        <f>Tabelle1[[#This Row],[Datum]]</f>
        <v>44452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-</v>
      </c>
      <c r="I1115" s="14">
        <f t="shared" si="68"/>
        <v>37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30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BU1</v>
      </c>
      <c r="B1116" s="12">
        <f>Eintragen!C1116</f>
        <v>23.4</v>
      </c>
      <c r="C1116" s="13">
        <f>Tabelle1[[#This Row],[Datum]]</f>
        <v>44452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-</v>
      </c>
      <c r="I1116" s="14">
        <f t="shared" si="68"/>
        <v>37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30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BU1</v>
      </c>
      <c r="B1117" s="12">
        <f>Eintragen!C1117</f>
        <v>24.2</v>
      </c>
      <c r="C1117" s="13">
        <f>Tabelle1[[#This Row],[Datum]]</f>
        <v>44452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37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BU1</v>
      </c>
      <c r="B1118" s="12">
        <f>Eintragen!C1118</f>
        <v>31.6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37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44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37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50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37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BU1</v>
      </c>
      <c r="B1121" s="12">
        <f>Eintragen!C1121</f>
        <v>53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68"/>
        <v>37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BU1</v>
      </c>
      <c r="B1122" s="12">
        <f>Eintragen!C1122</f>
        <v>98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-</v>
      </c>
      <c r="I1122" s="14">
        <f t="shared" si="68"/>
        <v>37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30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BU1</v>
      </c>
      <c r="B1123" s="12">
        <f>Eintragen!C1123</f>
        <v>100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-</v>
      </c>
      <c r="I1123" s="14">
        <f t="shared" si="68"/>
        <v>37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30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BU1</v>
      </c>
      <c r="B1124" s="12">
        <f>Eintragen!C1124</f>
        <v>35</v>
      </c>
      <c r="C1124" s="13">
        <f>Tabelle1[[#This Row],[Datum]]</f>
        <v>44454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-</v>
      </c>
      <c r="I1124" s="14">
        <f t="shared" si="68"/>
        <v>37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30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62</v>
      </c>
      <c r="C1125" s="13">
        <f>Tabelle1[[#This Row],[Datum]]</f>
        <v>44454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-</v>
      </c>
      <c r="I1125" s="14">
        <f t="shared" si="68"/>
        <v>37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30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101</v>
      </c>
      <c r="C1126" s="13">
        <f>Tabelle1[[#This Row],[Datum]]</f>
        <v>44454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68"/>
        <v>37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113</v>
      </c>
      <c r="C1127" s="13">
        <f>Tabelle1[[#This Row],[Datum]]</f>
        <v>44454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-</v>
      </c>
      <c r="I1127" s="14">
        <f t="shared" si="68"/>
        <v>37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30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BU1</v>
      </c>
      <c r="B1128" s="12">
        <f>Eintragen!C1128</f>
        <v>57.8</v>
      </c>
      <c r="C1128" s="13">
        <f>Tabelle1[[#This Row],[Datum]]</f>
        <v>44455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-</v>
      </c>
      <c r="I1128" s="14">
        <f t="shared" si="68"/>
        <v>37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30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BU1</v>
      </c>
      <c r="B1129" s="12">
        <f>Eintragen!C1129</f>
        <v>97.8</v>
      </c>
      <c r="C1129" s="13">
        <f>Tabelle1[[#This Row],[Datum]]</f>
        <v>44455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-</v>
      </c>
      <c r="I1129" s="14">
        <f t="shared" si="68"/>
        <v>37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30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BU1</v>
      </c>
      <c r="B1130" s="12">
        <f>Eintragen!C1130</f>
        <v>200</v>
      </c>
      <c r="C1130" s="13">
        <f>Tabelle1[[#This Row],[Datum]]</f>
        <v>44456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-</v>
      </c>
      <c r="I1130" s="14">
        <f t="shared" si="68"/>
        <v>37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30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BU1</v>
      </c>
      <c r="B1131" s="12">
        <f>Eintragen!C1131</f>
        <v>185</v>
      </c>
      <c r="C1131" s="13">
        <f>Tabelle1[[#This Row],[Datum]]</f>
        <v>44459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-</v>
      </c>
      <c r="I1131" s="14">
        <f t="shared" si="68"/>
        <v>38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30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BU1</v>
      </c>
      <c r="B1132" s="12">
        <f>Eintragen!C1132</f>
        <v>46.4</v>
      </c>
      <c r="C1132" s="13">
        <f>Tabelle1[[#This Row],[Datum]]</f>
        <v>44460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Maschinenabfall</v>
      </c>
      <c r="H1132" s="11" t="str">
        <f>IF(ISBLANK(Tabelle1[[#This Row],[noch genauer]]),"-",Tabelle1[[#This Row],[noch genauer]])</f>
        <v>-</v>
      </c>
      <c r="I1132" s="14">
        <f t="shared" si="68"/>
        <v>38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30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82</v>
      </c>
      <c r="C1133" s="13">
        <f>Tabelle1[[#This Row],[Datum]]</f>
        <v>44461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-</v>
      </c>
      <c r="I1133" s="14">
        <f t="shared" si="68"/>
        <v>38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30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88.5</v>
      </c>
      <c r="C1134" s="13">
        <f>Tabelle1[[#This Row],[Datum]]</f>
        <v>44461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38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113</v>
      </c>
      <c r="C1135" s="13">
        <f>Tabelle1[[#This Row],[Datum]]</f>
        <v>44462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38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BU1</v>
      </c>
      <c r="B1136" s="12">
        <f>Eintragen!C1136</f>
        <v>89.5</v>
      </c>
      <c r="C1136" s="13">
        <f>Tabelle1[[#This Row],[Datum]]</f>
        <v>44463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-</v>
      </c>
      <c r="I1136" s="14">
        <f t="shared" si="68"/>
        <v>38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30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BU1</v>
      </c>
      <c r="B1137" s="12">
        <f>Eintragen!C1137</f>
        <v>95</v>
      </c>
      <c r="C1137" s="13">
        <f>Tabelle1[[#This Row],[Datum]]</f>
        <v>44463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38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BU1</v>
      </c>
      <c r="B1138" s="12">
        <f>Eintragen!C1138</f>
        <v>132.5</v>
      </c>
      <c r="C1138" s="13">
        <f>Tabelle1[[#This Row],[Datum]]</f>
        <v>44466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39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141.19999999999999</v>
      </c>
      <c r="C1139" s="13">
        <f>Tabelle1[[#This Row],[Datum]]</f>
        <v>44467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-</v>
      </c>
      <c r="I1139" s="14">
        <f t="shared" si="68"/>
        <v>39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30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BU1</v>
      </c>
      <c r="B1140" s="12">
        <f>Eintragen!C1140</f>
        <v>100</v>
      </c>
      <c r="C1140" s="13">
        <f>Tabelle1[[#This Row],[Datum]]</f>
        <v>44468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-</v>
      </c>
      <c r="I1140" s="14">
        <f t="shared" si="68"/>
        <v>39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30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BU1</v>
      </c>
      <c r="B1141" s="12">
        <f>Eintragen!C1141</f>
        <v>97.5</v>
      </c>
      <c r="C1141" s="13">
        <f>Tabelle1[[#This Row],[Datum]]</f>
        <v>44469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-</v>
      </c>
      <c r="I1141" s="14">
        <f t="shared" si="68"/>
        <v>39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30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BU1</v>
      </c>
      <c r="B1142" s="12">
        <f>Eintragen!C1142</f>
        <v>484</v>
      </c>
      <c r="C1142" s="13">
        <f>Tabelle1[[#This Row],[Datum]]</f>
        <v>44469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Maschinenabfall</v>
      </c>
      <c r="H1142" s="11" t="str">
        <f>IF(ISBLANK(Tabelle1[[#This Row],[noch genauer]]),"-",Tabelle1[[#This Row],[noch genauer]])</f>
        <v>-</v>
      </c>
      <c r="I1142" s="14">
        <f t="shared" si="68"/>
        <v>39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30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BU1</v>
      </c>
      <c r="B1143" s="12">
        <f>Eintragen!C1143</f>
        <v>203</v>
      </c>
      <c r="C1143" s="13">
        <f>Tabelle1[[#This Row],[Datum]]</f>
        <v>44432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Reinigung</v>
      </c>
      <c r="H1143" s="11" t="str">
        <f>IF(ISBLANK(Tabelle1[[#This Row],[noch genauer]]),"-",Tabelle1[[#This Row],[noch genauer]])</f>
        <v>-</v>
      </c>
      <c r="I1143" s="14">
        <f t="shared" si="68"/>
        <v>34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BU1</v>
      </c>
      <c r="B1144" s="12">
        <f>Eintragen!C1144</f>
        <v>146.4</v>
      </c>
      <c r="C1144" s="13">
        <f>Tabelle1[[#This Row],[Datum]]</f>
        <v>44433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Reinigung</v>
      </c>
      <c r="H1144" s="11" t="str">
        <f>IF(ISBLANK(Tabelle1[[#This Row],[noch genauer]]),"-",Tabelle1[[#This Row],[noch genauer]])</f>
        <v>-</v>
      </c>
      <c r="I1144" s="14">
        <f t="shared" si="68"/>
        <v>34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BU1</v>
      </c>
      <c r="B1145" s="12">
        <f>Eintragen!C1145</f>
        <v>150</v>
      </c>
      <c r="C1145" s="13">
        <f>Tabelle1[[#This Row],[Datum]]</f>
        <v>44434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Reinigung</v>
      </c>
      <c r="H1145" s="11" t="str">
        <f>IF(ISBLANK(Tabelle1[[#This Row],[noch genauer]]),"-",Tabelle1[[#This Row],[noch genauer]])</f>
        <v>-</v>
      </c>
      <c r="I1145" s="14">
        <f t="shared" si="68"/>
        <v>34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BU1</v>
      </c>
      <c r="B1146" s="12">
        <f>Eintragen!C1146</f>
        <v>390</v>
      </c>
      <c r="C1146" s="13">
        <f>Tabelle1[[#This Row],[Datum]]</f>
        <v>44434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Reinigung</v>
      </c>
      <c r="H1146" s="11" t="str">
        <f>IF(ISBLANK(Tabelle1[[#This Row],[noch genauer]]),"-",Tabelle1[[#This Row],[noch genauer]])</f>
        <v>-</v>
      </c>
      <c r="I1146" s="14">
        <f t="shared" si="68"/>
        <v>34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BU1</v>
      </c>
      <c r="B1147" s="12">
        <f>Eintragen!C1147</f>
        <v>23.2</v>
      </c>
      <c r="C1147" s="13">
        <f>Tabelle1[[#This Row],[Datum]]</f>
        <v>44439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Reinigung</v>
      </c>
      <c r="H1147" s="11" t="str">
        <f>IF(ISBLANK(Tabelle1[[#This Row],[noch genauer]]),"-",Tabelle1[[#This Row],[noch genauer]])</f>
        <v>-</v>
      </c>
      <c r="I1147" s="14">
        <f t="shared" si="68"/>
        <v>35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BU1</v>
      </c>
      <c r="B1148" s="12">
        <f>Eintragen!C1148</f>
        <v>115</v>
      </c>
      <c r="C1148" s="13">
        <f>Tabelle1[[#This Row],[Datum]]</f>
        <v>44439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Reinigung</v>
      </c>
      <c r="H1148" s="11" t="str">
        <f>IF(ISBLANK(Tabelle1[[#This Row],[noch genauer]]),"-",Tabelle1[[#This Row],[noch genauer]])</f>
        <v>-</v>
      </c>
      <c r="I1148" s="14">
        <f t="shared" si="68"/>
        <v>35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BU1</v>
      </c>
      <c r="B1149" s="12">
        <f>Eintragen!C1149</f>
        <v>166</v>
      </c>
      <c r="C1149" s="13">
        <f>Tabelle1[[#This Row],[Datum]]</f>
        <v>44441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Reinigung</v>
      </c>
      <c r="H1149" s="11" t="str">
        <f>IF(ISBLANK(Tabelle1[[#This Row],[noch genauer]]),"-",Tabelle1[[#This Row],[noch genauer]])</f>
        <v>-</v>
      </c>
      <c r="I1149" s="14">
        <f t="shared" si="68"/>
        <v>35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BU1</v>
      </c>
      <c r="B1150" s="12">
        <f>Eintragen!C1150</f>
        <v>40</v>
      </c>
      <c r="C1150" s="13">
        <f>Tabelle1[[#This Row],[Datum]]</f>
        <v>44447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Reinigung</v>
      </c>
      <c r="H1150" s="11" t="str">
        <f>IF(ISBLANK(Tabelle1[[#This Row],[noch genauer]]),"-",Tabelle1[[#This Row],[noch genauer]])</f>
        <v>-</v>
      </c>
      <c r="I1150" s="14">
        <f t="shared" si="68"/>
        <v>36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BU1</v>
      </c>
      <c r="B1151" s="12">
        <f>Eintragen!C1151</f>
        <v>210</v>
      </c>
      <c r="C1151" s="13">
        <f>Tabelle1[[#This Row],[Datum]]</f>
        <v>44449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Abfüllung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Reinigung</v>
      </c>
      <c r="H1151" s="11" t="str">
        <f>IF(ISBLANK(Tabelle1[[#This Row],[noch genauer]]),"-",Tabelle1[[#This Row],[noch genauer]])</f>
        <v>-</v>
      </c>
      <c r="I1151" s="14">
        <f t="shared" si="68"/>
        <v>36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Diverses aus Abfüllung</v>
      </c>
      <c r="P1151" s="15">
        <f>Eintragen!D1151</f>
        <v>10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160</v>
      </c>
      <c r="C1152" s="13">
        <f>Tabelle1[[#This Row],[Datum]]</f>
        <v>44456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Abfüllung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-</v>
      </c>
      <c r="I1152" s="14">
        <f t="shared" si="68"/>
        <v>37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Abfüllung</v>
      </c>
      <c r="O1152" s="16" t="str">
        <f>Eintragen!B1152</f>
        <v>Diverses aus Abfüllung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BU1</v>
      </c>
      <c r="B1153" s="12">
        <f>Eintragen!C1153</f>
        <v>47</v>
      </c>
      <c r="C1153" s="13">
        <f>Tabelle1[[#This Row],[Datum]]</f>
        <v>44447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Abfüllung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Bodenabfall Abfüllung</v>
      </c>
      <c r="H1153" s="11" t="str">
        <f>IF(ISBLANK(Tabelle1[[#This Row],[noch genauer]]),"-",Tabelle1[[#This Row],[noch genauer]])</f>
        <v>Schlaufe gerissen</v>
      </c>
      <c r="I1153" s="14">
        <f t="shared" si="68"/>
        <v>36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Diverses aus Abfüllung</v>
      </c>
      <c r="P1153" s="15">
        <f>Eintragen!D1153</f>
        <v>33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BU1</v>
      </c>
      <c r="B1154" s="12">
        <f>Eintragen!C1154</f>
        <v>62</v>
      </c>
      <c r="C1154" s="13">
        <f>Tabelle1[[#This Row],[Datum]]</f>
        <v>44468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39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BU1</v>
      </c>
      <c r="B1155" s="12">
        <f>Eintragen!C1155</f>
        <v>183</v>
      </c>
      <c r="C1155" s="13">
        <f>Tabelle1[[#This Row],[Datum]]</f>
        <v>44428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Schimmel</v>
      </c>
      <c r="G1155" s="13" t="str">
        <f>IF(ISBLANK(Eintragen!F1155),VLOOKUP(Tabelle3[[#This Row],[Grund Ziffer]],'Liste Gründe'!A:D,3,FALSE),Eintragen!F1155)</f>
        <v>keine Verarbeitung</v>
      </c>
      <c r="H1155" s="11" t="str">
        <f>IF(ISBLANK(Tabelle1[[#This Row],[noch genauer]]),"-",Tabelle1[[#This Row],[noch genauer]])</f>
        <v>Aufgrund Konsistenz nicht genommen. Zu wenig VOS verarbeitet. Vom Warmen ins Kalte -&gt; Schimmel</v>
      </c>
      <c r="I1155" s="14">
        <f t="shared" si="72"/>
        <v>33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12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BU1</v>
      </c>
      <c r="B1156" s="12">
        <f>Eintragen!C1156</f>
        <v>19.5</v>
      </c>
      <c r="C1156" s="13">
        <f>Tabelle1[[#This Row],[Datum]]</f>
        <v>44461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aus Schmelze</v>
      </c>
      <c r="F1156" s="11" t="str">
        <f>VLOOKUP(Eintragen!D1156,'Liste Gründe'!A:D,2,FALSE)</f>
        <v>Rest</v>
      </c>
      <c r="G1156" s="13" t="str">
        <f>IF(ISBLANK(Eintragen!F1156),VLOOKUP(Tabelle3[[#This Row],[Grund Ziffer]],'Liste Gründe'!A:D,3,FALSE),Eintragen!F1156)</f>
        <v>Fremdkörper</v>
      </c>
      <c r="H1156" s="11" t="str">
        <f>IF(ISBLANK(Tabelle1[[#This Row],[noch genauer]]),"-",Tabelle1[[#This Row],[noch genauer]])</f>
        <v>Interleaver im Produkt von L34</v>
      </c>
      <c r="I1156" s="14">
        <f t="shared" si="72"/>
        <v>38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Schmelze</v>
      </c>
      <c r="O1156" s="16" t="str">
        <f>Eintragen!B1156</f>
        <v>Diverses aus Schmelze</v>
      </c>
      <c r="P1156" s="15">
        <f>Eintragen!D1156</f>
        <v>22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BU1</v>
      </c>
      <c r="B1157" s="12">
        <f>Eintragen!C1157</f>
        <v>229</v>
      </c>
      <c r="C1157" s="13">
        <f>Tabelle1[[#This Row],[Datum]]</f>
        <v>44431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aus Schmelze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Reinigung</v>
      </c>
      <c r="H1157" s="11" t="str">
        <f>IF(ISBLANK(Tabelle1[[#This Row],[noch genauer]]),"-",Tabelle1[[#This Row],[noch genauer]])</f>
        <v>-</v>
      </c>
      <c r="I1157" s="14">
        <f t="shared" si="72"/>
        <v>34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Schmelze</v>
      </c>
      <c r="O1157" s="16" t="str">
        <f>Eintragen!B1157</f>
        <v>Diverses aus Schmelze</v>
      </c>
      <c r="P1157" s="15">
        <f>Eintragen!D1157</f>
        <v>10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10</v>
      </c>
      <c r="C1158" s="13">
        <f>Tabelle1[[#This Row],[Datum]]</f>
        <v>44433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8" s="14" t="str">
        <f>IFERROR(VLOOKUP(Tabelle3[[#This Row],[Artikelnr.]],Artikel!A:C,3,FALSE),Tabelle3[[#This Row],[Artikelnr.]])</f>
        <v>Diverses aus Schmelze</v>
      </c>
      <c r="F1158" s="11" t="str">
        <f>VLOOKUP(Eintragen!D1158,'Liste Gründe'!A:D,2,FALSE)</f>
        <v>Linienbezogen</v>
      </c>
      <c r="G1158" s="13" t="str">
        <f>IF(ISBLANK(Eintragen!F1158),VLOOKUP(Tabelle3[[#This Row],[Grund Ziffer]],'Liste Gründe'!A:D,3,FALSE),Eintragen!F1158)</f>
        <v>Reinigung</v>
      </c>
      <c r="H1158" s="11" t="str">
        <f>IF(ISBLANK(Tabelle1[[#This Row],[noch genauer]]),"-",Tabelle1[[#This Row],[noch genauer]])</f>
        <v>-</v>
      </c>
      <c r="I1158" s="14">
        <f t="shared" si="72"/>
        <v>34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Diverses aus Schmelze</v>
      </c>
      <c r="P1158" s="15">
        <f>Eintragen!D1158</f>
        <v>10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Rest</v>
      </c>
      <c r="B1159" s="12">
        <f>Eintragen!C1159</f>
        <v>84</v>
      </c>
      <c r="C1159" s="13">
        <f>Tabelle1[[#This Row],[Datum]]</f>
        <v>44462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9" s="14" t="str">
        <f>IFERROR(VLOOKUP(Tabelle3[[#This Row],[Artikelnr.]],Artikel!A:C,3,FALSE),Tabelle3[[#This Row],[Artikelnr.]])</f>
        <v>Diverses Muster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Muster</v>
      </c>
      <c r="H1159" s="11" t="str">
        <f>IF(ISBLANK(Tabelle1[[#This Row],[noch genauer]]),"-",Tabelle1[[#This Row],[noch genauer]])</f>
        <v>Muster</v>
      </c>
      <c r="I1159" s="14">
        <f t="shared" si="72"/>
        <v>38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Muster</v>
      </c>
      <c r="O1159" s="16" t="str">
        <f>Eintragen!B1159</f>
        <v>Diverses Muster</v>
      </c>
      <c r="P1159" s="15">
        <f>Eintragen!D1159</f>
        <v>70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Rest</v>
      </c>
      <c r="B1160" s="12">
        <f>Eintragen!C1160</f>
        <v>75</v>
      </c>
      <c r="C1160" s="13">
        <f>Tabelle1[[#This Row],[Datum]]</f>
        <v>44463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60" s="14" t="str">
        <f>IFERROR(VLOOKUP(Tabelle3[[#This Row],[Artikelnr.]],Artikel!A:C,3,FALSE),Tabelle3[[#This Row],[Artikelnr.]])</f>
        <v>Diverses Muster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Muster</v>
      </c>
      <c r="H1160" s="11" t="str">
        <f>IF(ISBLANK(Tabelle1[[#This Row],[noch genauer]]),"-",Tabelle1[[#This Row],[noch genauer]])</f>
        <v>Muster</v>
      </c>
      <c r="I1160" s="14">
        <f t="shared" si="72"/>
        <v>38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Muster</v>
      </c>
      <c r="O1160" s="16" t="str">
        <f>Eintragen!B1160</f>
        <v>Diverses Muster</v>
      </c>
      <c r="P1160" s="15">
        <f>Eintragen!D1160</f>
        <v>70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Rest</v>
      </c>
      <c r="B1161" s="12">
        <f>Eintragen!C1161</f>
        <v>15</v>
      </c>
      <c r="C1161" s="13">
        <f>Tabelle1[[#This Row],[Datum]]</f>
        <v>44427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 t="shared" si="72"/>
        <v>33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70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Rest</v>
      </c>
      <c r="B1162" s="12">
        <f>Eintragen!C1162</f>
        <v>10</v>
      </c>
      <c r="C1162" s="13">
        <f>Tabelle1[[#This Row],[Datum]]</f>
        <v>44428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 t="shared" si="72"/>
        <v>33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70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Rest</v>
      </c>
      <c r="B1163" s="12">
        <f>Eintragen!C1163</f>
        <v>18</v>
      </c>
      <c r="C1163" s="13">
        <f>Tabelle1[[#This Row],[Datum]]</f>
        <v>44431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 t="shared" si="72"/>
        <v>34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70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Rest</v>
      </c>
      <c r="B1164" s="12">
        <f>Eintragen!C1164</f>
        <v>10</v>
      </c>
      <c r="C1164" s="13">
        <f>Tabelle1[[#This Row],[Datum]]</f>
        <v>44433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 t="shared" si="72"/>
        <v>34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Rest</v>
      </c>
      <c r="B1165" s="12">
        <f>Eintragen!C1165</f>
        <v>15</v>
      </c>
      <c r="C1165" s="13">
        <f>Tabelle1[[#This Row],[Datum]]</f>
        <v>44433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 t="shared" si="72"/>
        <v>34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Rest</v>
      </c>
      <c r="B1166" s="12">
        <f>Eintragen!C1166</f>
        <v>10</v>
      </c>
      <c r="C1166" s="13">
        <f>Tabelle1[[#This Row],[Datum]]</f>
        <v>44434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 t="shared" si="72"/>
        <v>34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8</v>
      </c>
      <c r="C1167" s="13">
        <f>Tabelle1[[#This Row],[Datum]]</f>
        <v>44438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 t="shared" si="72"/>
        <v>35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Rest</v>
      </c>
      <c r="B1168" s="12">
        <f>Eintragen!C1168</f>
        <v>10</v>
      </c>
      <c r="C1168" s="13">
        <f>Tabelle1[[#This Row],[Datum]]</f>
        <v>44440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 t="shared" si="72"/>
        <v>35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Rest</v>
      </c>
      <c r="B1169" s="12">
        <f>Eintragen!C1169</f>
        <v>7.2</v>
      </c>
      <c r="C1169" s="13">
        <f>Tabelle1[[#This Row],[Datum]]</f>
        <v>44442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 t="shared" si="72"/>
        <v>35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70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9</v>
      </c>
      <c r="C1170" s="13">
        <f>Tabelle1[[#This Row],[Datum]]</f>
        <v>44442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 t="shared" si="72"/>
        <v>35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Rest</v>
      </c>
      <c r="B1171" s="12">
        <f>Eintragen!C1171</f>
        <v>13.5</v>
      </c>
      <c r="C1171" s="13">
        <f>Tabelle1[[#This Row],[Datum]]</f>
        <v>44442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 t="shared" si="72"/>
        <v>35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70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Rest</v>
      </c>
      <c r="B1172" s="12">
        <f>Eintragen!C1172</f>
        <v>2</v>
      </c>
      <c r="C1172" s="13">
        <f>Tabelle1[[#This Row],[Datum]]</f>
        <v>44448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 t="shared" si="72"/>
        <v>36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70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Rest</v>
      </c>
      <c r="B1173" s="12">
        <f>Eintragen!C1173</f>
        <v>2</v>
      </c>
      <c r="C1173" s="13">
        <f>Tabelle1[[#This Row],[Datum]]</f>
        <v>44448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 t="shared" si="72"/>
        <v>36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70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Rest</v>
      </c>
      <c r="B1174" s="12">
        <f>Eintragen!C1174</f>
        <v>4.5</v>
      </c>
      <c r="C1174" s="13">
        <f>Tabelle1[[#This Row],[Datum]]</f>
        <v>44448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 t="shared" si="72"/>
        <v>36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Rest</v>
      </c>
      <c r="B1175" s="12">
        <f>Eintragen!C1175</f>
        <v>5.8</v>
      </c>
      <c r="C1175" s="13">
        <f>Tabelle1[[#This Row],[Datum]]</f>
        <v>44449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 t="shared" si="72"/>
        <v>36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44452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 t="shared" si="72"/>
        <v>37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70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Rest</v>
      </c>
      <c r="B1177" s="12">
        <f>Eintragen!C1177</f>
        <v>11.5</v>
      </c>
      <c r="C1177" s="13">
        <f>Tabelle1[[#This Row],[Datum]]</f>
        <v>44454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 t="shared" si="72"/>
        <v>37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70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Rest</v>
      </c>
      <c r="B1178" s="12">
        <f>Eintragen!C1178</f>
        <v>14</v>
      </c>
      <c r="C1178" s="13">
        <f>Tabelle1[[#This Row],[Datum]]</f>
        <v>44454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 t="shared" si="72"/>
        <v>37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5.3</v>
      </c>
      <c r="C1179" s="13">
        <f>Tabelle1[[#This Row],[Datum]]</f>
        <v>44456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 t="shared" si="72"/>
        <v>37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70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16.2</v>
      </c>
      <c r="C1180" s="13">
        <f>Tabelle1[[#This Row],[Datum]]</f>
        <v>44456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 t="shared" si="72"/>
        <v>37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70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Rest</v>
      </c>
      <c r="B1181" s="12">
        <f>Eintragen!C1181</f>
        <v>12.5</v>
      </c>
      <c r="C1181" s="13">
        <f>Tabelle1[[#This Row],[Datum]]</f>
        <v>44459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 t="shared" si="72"/>
        <v>38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Rest</v>
      </c>
      <c r="B1182" s="12">
        <f>Eintragen!C1182</f>
        <v>7</v>
      </c>
      <c r="C1182" s="13">
        <f>Tabelle1[[#This Row],[Datum]]</f>
        <v>44461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 t="shared" si="72"/>
        <v>38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Rest</v>
      </c>
      <c r="B1183" s="12">
        <f>Eintragen!C1183</f>
        <v>9</v>
      </c>
      <c r="C1183" s="13">
        <f>Tabelle1[[#This Row],[Datum]]</f>
        <v>44462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 t="shared" si="72"/>
        <v>38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7.5</v>
      </c>
      <c r="C1184" s="13">
        <f>Tabelle1[[#This Row],[Datum]]</f>
        <v>44463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 t="shared" si="72"/>
        <v>38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70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Rest</v>
      </c>
      <c r="B1185" s="12">
        <f>Eintragen!C1185</f>
        <v>9</v>
      </c>
      <c r="C1185" s="13">
        <f>Tabelle1[[#This Row],[Datum]]</f>
        <v>44467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 t="shared" si="72"/>
        <v>39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70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Rest</v>
      </c>
      <c r="B1186" s="12">
        <f>Eintragen!C1186</f>
        <v>9.4</v>
      </c>
      <c r="C1186" s="13">
        <f>Tabelle1[[#This Row],[Datum]]</f>
        <v>44467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6" s="14" t="str">
        <f>IFERROR(VLOOKUP(Tabelle3[[#This Row],[Artikelnr.]],Artikel!A:C,3,FALSE),Tabelle3[[#This Row],[Artikelnr.]])</f>
        <v>Diverses QM</v>
      </c>
      <c r="F1186" s="11" t="str">
        <f>VLOOKUP(Eintragen!D1186,'Liste Gründe'!A:D,2,FALSE)</f>
        <v>Qualitätssicherung</v>
      </c>
      <c r="G1186" s="13" t="str">
        <f>IF(ISBLANK(Eintragen!F1186),VLOOKUP(Tabelle3[[#This Row],[Grund Ziffer]],'Liste Gründe'!A:D,3,FALSE),Eintragen!F1186)</f>
        <v>Sensorik</v>
      </c>
      <c r="H1186" s="11" t="str">
        <f>IF(ISBLANK(Tabelle1[[#This Row],[noch genauer]]),"-",Tabelle1[[#This Row],[noch genauer]])</f>
        <v>Sensorik</v>
      </c>
      <c r="I1186" s="14">
        <f t="shared" si="72"/>
        <v>39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QM</v>
      </c>
      <c r="O1186" s="16" t="str">
        <f>Eintragen!B1186</f>
        <v>Diverses QM</v>
      </c>
      <c r="P1186" s="15">
        <f>Eintragen!D1186</f>
        <v>70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Rest</v>
      </c>
      <c r="B1187" s="12">
        <f>Eintragen!C1187</f>
        <v>11</v>
      </c>
      <c r="C1187" s="13">
        <f>Tabelle1[[#This Row],[Datum]]</f>
        <v>44467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7" s="14" t="str">
        <f>IFERROR(VLOOKUP(Tabelle3[[#This Row],[Artikelnr.]],Artikel!A:C,3,FALSE),Tabelle3[[#This Row],[Artikelnr.]])</f>
        <v>Diverses QM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Sensorik</v>
      </c>
      <c r="I1187" s="14">
        <f t="shared" si="72"/>
        <v>39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QM</v>
      </c>
      <c r="O1187" s="16" t="str">
        <f>Eintragen!B1187</f>
        <v>Diverses QM</v>
      </c>
      <c r="P1187" s="15">
        <f>Eintragen!D1187</f>
        <v>70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Rest</v>
      </c>
      <c r="B1188" s="12">
        <f>Eintragen!C1188</f>
        <v>5</v>
      </c>
      <c r="C1188" s="13">
        <f>Tabelle1[[#This Row],[Datum]]</f>
        <v>44469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8" s="14" t="str">
        <f>IFERROR(VLOOKUP(Tabelle3[[#This Row],[Artikelnr.]],Artikel!A:C,3,FALSE),Tabelle3[[#This Row],[Artikelnr.]])</f>
        <v>Diverses QM</v>
      </c>
      <c r="F1188" s="11" t="str">
        <f>VLOOKUP(Eintragen!D1188,'Liste Gründe'!A:D,2,FALSE)</f>
        <v>Qualitätssicherung</v>
      </c>
      <c r="G1188" s="13" t="str">
        <f>IF(ISBLANK(Eintragen!F1188),VLOOKUP(Tabelle3[[#This Row],[Grund Ziffer]],'Liste Gründe'!A:D,3,FALSE),Eintragen!F1188)</f>
        <v>Sensorik</v>
      </c>
      <c r="H1188" s="11" t="str">
        <f>IF(ISBLANK(Tabelle1[[#This Row],[noch genauer]]),"-",Tabelle1[[#This Row],[noch genauer]])</f>
        <v>Sensorik</v>
      </c>
      <c r="I1188" s="14">
        <f t="shared" si="72"/>
        <v>39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QM</v>
      </c>
      <c r="O1188" s="16" t="str">
        <f>Eintragen!B1188</f>
        <v>Diverses QM</v>
      </c>
      <c r="P1188" s="15">
        <f>Eintragen!D1188</f>
        <v>70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 t="shared" si="72"/>
        <v>38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Luftzieher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 t="shared" si="72"/>
        <v>40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30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 t="shared" si="72"/>
        <v>41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 t="shared" si="72"/>
        <v>39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 t="shared" si="72"/>
        <v>40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 t="shared" si="72"/>
        <v>39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 t="shared" si="72"/>
        <v>39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 t="shared" si="72"/>
        <v>41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 t="shared" si="72"/>
        <v>40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 t="shared" si="72"/>
        <v>40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 t="shared" si="72"/>
        <v>40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 t="shared" si="72"/>
        <v>40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 t="shared" si="72"/>
        <v>41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 t="shared" si="72"/>
        <v>40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 t="shared" si="72"/>
        <v>40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 t="shared" si="72"/>
        <v>39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39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39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BU3</v>
      </c>
      <c r="B1208" s="12">
        <f>Eintragen!C1208</f>
        <v>345</v>
      </c>
      <c r="C1208" s="13">
        <f>Tabelle1[[#This Row],[Datum]]</f>
        <v>44461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 xml:space="preserve">gemischt, weil mehrere Produkte in einen Auftrag einfließen. VOS Trennung </v>
      </c>
      <c r="I1208" s="14">
        <f t="shared" si="72"/>
        <v>38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81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BU3</v>
      </c>
      <c r="B1209" s="12">
        <f>Eintragen!C1209</f>
        <v>206</v>
      </c>
      <c r="C1209" s="13">
        <f>Tabelle1[[#This Row],[Datum]]</f>
        <v>44462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 xml:space="preserve">gemischt, weil mehrere Produkte in einen Auftrag einfließen. VOS Trennung </v>
      </c>
      <c r="I1209" s="14">
        <f t="shared" si="72"/>
        <v>38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81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BU3</v>
      </c>
      <c r="B1210" s="12">
        <f>Eintragen!C1210</f>
        <v>70.599999999999994</v>
      </c>
      <c r="C1210" s="13">
        <f>Tabelle1[[#This Row],[Datum]]</f>
        <v>44462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 xml:space="preserve">gemischt, weil mehrere Produkte in einen Auftrag einfließen. VOS Trennung </v>
      </c>
      <c r="I1210" s="14">
        <f t="shared" si="72"/>
        <v>38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81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BU3</v>
      </c>
      <c r="B1211" s="12">
        <f>Eintragen!C1211</f>
        <v>392</v>
      </c>
      <c r="C1211" s="13">
        <f>Tabelle1[[#This Row],[Datum]]</f>
        <v>44463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 xml:space="preserve">gemischt, weil mehrere Produkte in einen Auftrag einfließen. VOS Trennung </v>
      </c>
      <c r="I1211" s="14">
        <f t="shared" si="72"/>
        <v>38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81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 xml:space="preserve">gemischt, weil mehrere Produkte in einen Auftrag einfließen. VOS Trennung </v>
      </c>
      <c r="I1212" s="14">
        <f t="shared" si="72"/>
        <v>38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81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BU3</v>
      </c>
      <c r="B1213" s="12">
        <f>Eintragen!C1213</f>
        <v>62</v>
      </c>
      <c r="C1213" s="13">
        <f>Tabelle1[[#This Row],[Datum]]</f>
        <v>44466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 xml:space="preserve">gemischt, weil mehrere Produkte in einen Auftrag einfließen. VOS Trennung </v>
      </c>
      <c r="I1213" s="14">
        <f t="shared" si="72"/>
        <v>39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81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BU3</v>
      </c>
      <c r="B1214" s="12">
        <f>Eintragen!C1214</f>
        <v>57</v>
      </c>
      <c r="C1214" s="13">
        <f>Tabelle1[[#This Row],[Datum]]</f>
        <v>44467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 xml:space="preserve">gemischt, weil mehrere Produkte in einen Auftrag einfließen. VOS Trennung </v>
      </c>
      <c r="I1214" s="14">
        <f t="shared" si="72"/>
        <v>39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81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BU3</v>
      </c>
      <c r="B1215" s="12">
        <f>Eintragen!C1215</f>
        <v>322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 xml:space="preserve">gemischt, weil mehrere Produkte in einen Auftrag einfließen. VOS Trennung </v>
      </c>
      <c r="I1215" s="14">
        <f t="shared" si="72"/>
        <v>39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81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BU3</v>
      </c>
      <c r="B1216" s="12">
        <f>Eintragen!C1216</f>
        <v>61</v>
      </c>
      <c r="C1216" s="13">
        <f>Tabelle1[[#This Row],[Datum]]</f>
        <v>44468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 xml:space="preserve">gemischt, weil mehrere Produkte in einen Auftrag einfließen. VOS Trennung </v>
      </c>
      <c r="I1216" s="14">
        <f t="shared" si="72"/>
        <v>39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81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 t="shared" si="72"/>
        <v>36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Rest</v>
      </c>
      <c r="B1218" s="12">
        <f>Eintragen!C1218</f>
        <v>51</v>
      </c>
      <c r="C1218" s="13">
        <f>Tabelle1[[#This Row],[Datum]]</f>
        <v>44427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Laborprobe</v>
      </c>
      <c r="H1218" s="11" t="str">
        <f>IF(ISBLANK(Tabelle1[[#This Row],[noch genauer]]),"-",Tabelle1[[#This Row],[noch genauer]])</f>
        <v>Laborprobe</v>
      </c>
      <c r="I1218" s="14">
        <f t="shared" ref="I1218:I1281" si="76">_xlfn.ISOWEEKNUM(C1218)</f>
        <v>33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70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Rest</v>
      </c>
      <c r="B1219" s="12">
        <f>Eintragen!C1219</f>
        <v>129.4</v>
      </c>
      <c r="C1219" s="13">
        <f>Tabelle1[[#This Row],[Datum]]</f>
        <v>44428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Rückstellproben</v>
      </c>
      <c r="H1219" s="11" t="str">
        <f>IF(ISBLANK(Tabelle1[[#This Row],[noch genauer]]),"-",Tabelle1[[#This Row],[noch genauer]])</f>
        <v>Rückstellproben</v>
      </c>
      <c r="I1219" s="14">
        <f t="shared" si="76"/>
        <v>33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70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Rest</v>
      </c>
      <c r="B1220" s="12">
        <f>Eintragen!C1220</f>
        <v>150</v>
      </c>
      <c r="C1220" s="13">
        <f>Tabelle1[[#This Row],[Datum]]</f>
        <v>44428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Rückstellproben</v>
      </c>
      <c r="I1220" s="14">
        <f t="shared" si="76"/>
        <v>33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86.6</v>
      </c>
      <c r="C1221" s="13">
        <f>Tabelle1[[#This Row],[Datum]]</f>
        <v>44428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Rückstellproben</v>
      </c>
      <c r="H1221" s="11" t="str">
        <f>IF(ISBLANK(Tabelle1[[#This Row],[noch genauer]]),"-",Tabelle1[[#This Row],[noch genauer]])</f>
        <v>Rückstellproben</v>
      </c>
      <c r="I1221" s="14">
        <f t="shared" si="76"/>
        <v>33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70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4.5999999999999996</v>
      </c>
      <c r="C1222" s="13">
        <f>Tabelle1[[#This Row],[Datum]]</f>
        <v>44429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Rückstellproben</v>
      </c>
      <c r="H1222" s="11" t="str">
        <f>IF(ISBLANK(Tabelle1[[#This Row],[noch genauer]]),"-",Tabelle1[[#This Row],[noch genauer]])</f>
        <v>Rückstellproben</v>
      </c>
      <c r="I1222" s="14">
        <f t="shared" si="76"/>
        <v>33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175</v>
      </c>
      <c r="C1223" s="13">
        <f>Tabelle1[[#This Row],[Datum]]</f>
        <v>44431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 t="shared" si="76"/>
        <v>34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Rest</v>
      </c>
      <c r="B1224" s="12">
        <f>Eintragen!C1224</f>
        <v>10</v>
      </c>
      <c r="C1224" s="13">
        <f>Tabelle1[[#This Row],[Datum]]</f>
        <v>44431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Rückstellproben</v>
      </c>
      <c r="H1224" s="11" t="str">
        <f>IF(ISBLANK(Tabelle1[[#This Row],[noch genauer]]),"-",Tabelle1[[#This Row],[noch genauer]])</f>
        <v>Rückstellproben</v>
      </c>
      <c r="I1224" s="14">
        <f t="shared" si="76"/>
        <v>34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Rest</v>
      </c>
      <c r="B1225" s="12">
        <f>Eintragen!C1225</f>
        <v>75</v>
      </c>
      <c r="C1225" s="13">
        <f>Tabelle1[[#This Row],[Datum]]</f>
        <v>44432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Einwaage Labor</v>
      </c>
      <c r="H1225" s="11" t="str">
        <f>IF(ISBLANK(Tabelle1[[#This Row],[noch genauer]]),"-",Tabelle1[[#This Row],[noch genauer]])</f>
        <v>Einwaage Labor</v>
      </c>
      <c r="I1225" s="14">
        <f t="shared" si="76"/>
        <v>34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70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Rest</v>
      </c>
      <c r="B1226" s="12">
        <f>Eintragen!C1226</f>
        <v>54</v>
      </c>
      <c r="C1226" s="13">
        <f>Tabelle1[[#This Row],[Datum]]</f>
        <v>44432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Laborproben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Rückstellproben</v>
      </c>
      <c r="I1226" s="14">
        <f t="shared" si="76"/>
        <v>34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Laborproben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Rest</v>
      </c>
      <c r="B1227" s="12">
        <f>Eintragen!C1227</f>
        <v>75</v>
      </c>
      <c r="C1227" s="13">
        <f>Tabelle1[[#This Row],[Datum]]</f>
        <v>44433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Laborprobe</v>
      </c>
      <c r="H1227" s="11" t="str">
        <f>IF(ISBLANK(Tabelle1[[#This Row],[noch genauer]]),"-",Tabelle1[[#This Row],[noch genauer]])</f>
        <v>Laborprobe</v>
      </c>
      <c r="I1227" s="14">
        <f t="shared" si="76"/>
        <v>34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70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Rest</v>
      </c>
      <c r="B1228" s="12">
        <f>Eintragen!C1228</f>
        <v>40.4</v>
      </c>
      <c r="C1228" s="13">
        <f>Tabelle1[[#This Row],[Datum]]</f>
        <v>44433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Rückstellproben</v>
      </c>
      <c r="H1228" s="11" t="str">
        <f>IF(ISBLANK(Tabelle1[[#This Row],[noch genauer]]),"-",Tabelle1[[#This Row],[noch genauer]])</f>
        <v>Rückstellproben</v>
      </c>
      <c r="I1228" s="14">
        <f t="shared" si="76"/>
        <v>34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Rest</v>
      </c>
      <c r="B1229" s="12">
        <f>Eintragen!C1229</f>
        <v>51</v>
      </c>
      <c r="C1229" s="13">
        <f>Tabelle1[[#This Row],[Datum]]</f>
        <v>44434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Laborprobe</v>
      </c>
      <c r="H1229" s="11" t="str">
        <f>IF(ISBLANK(Tabelle1[[#This Row],[noch genauer]]),"-",Tabelle1[[#This Row],[noch genauer]])</f>
        <v>Laborprobe</v>
      </c>
      <c r="I1229" s="14">
        <f t="shared" si="76"/>
        <v>34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Rest</v>
      </c>
      <c r="B1230" s="12">
        <f>Eintragen!C1230</f>
        <v>28.8</v>
      </c>
      <c r="C1230" s="13">
        <f>Tabelle1[[#This Row],[Datum]]</f>
        <v>44434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Rückstellproben</v>
      </c>
      <c r="H1230" s="11" t="str">
        <f>IF(ISBLANK(Tabelle1[[#This Row],[noch genauer]]),"-",Tabelle1[[#This Row],[noch genauer]])</f>
        <v>Rückstellproben</v>
      </c>
      <c r="I1230" s="14">
        <f t="shared" si="76"/>
        <v>34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Rest</v>
      </c>
      <c r="B1231" s="12">
        <f>Eintragen!C1231</f>
        <v>10.4</v>
      </c>
      <c r="C1231" s="13">
        <f>Tabelle1[[#This Row],[Datum]]</f>
        <v>44435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 t="shared" si="76"/>
        <v>34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70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Rest</v>
      </c>
      <c r="B1232" s="12">
        <f>Eintragen!C1232</f>
        <v>70</v>
      </c>
      <c r="C1232" s="13">
        <f>Tabelle1[[#This Row],[Datum]]</f>
        <v>44435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 t="shared" si="76"/>
        <v>34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70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Rest</v>
      </c>
      <c r="B1233" s="12">
        <f>Eintragen!C1233</f>
        <v>8.9</v>
      </c>
      <c r="C1233" s="13">
        <f>Tabelle1[[#This Row],[Datum]]</f>
        <v>44438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Laborproben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Laborprobe</v>
      </c>
      <c r="H1233" s="11" t="str">
        <f>IF(ISBLANK(Tabelle1[[#This Row],[noch genauer]]),"-",Tabelle1[[#This Row],[noch genauer]])</f>
        <v>Laborprobe</v>
      </c>
      <c r="I1233" s="14">
        <f t="shared" si="76"/>
        <v>35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Laborproben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Rest</v>
      </c>
      <c r="B1234" s="12">
        <f>Eintragen!C1234</f>
        <v>8.9</v>
      </c>
      <c r="C1234" s="13">
        <f>Tabelle1[[#This Row],[Datum]]</f>
        <v>44438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Laborprobe</v>
      </c>
      <c r="H1234" s="11" t="str">
        <f>IF(ISBLANK(Tabelle1[[#This Row],[noch genauer]]),"-",Tabelle1[[#This Row],[noch genauer]])</f>
        <v>Laborprobe</v>
      </c>
      <c r="I1234" s="14">
        <f t="shared" si="76"/>
        <v>35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70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Rest</v>
      </c>
      <c r="B1235" s="12">
        <f>Eintragen!C1235</f>
        <v>106</v>
      </c>
      <c r="C1235" s="13">
        <f>Tabelle1[[#This Row],[Datum]]</f>
        <v>44438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Laborprobe</v>
      </c>
      <c r="H1235" s="11" t="str">
        <f>IF(ISBLANK(Tabelle1[[#This Row],[noch genauer]]),"-",Tabelle1[[#This Row],[noch genauer]])</f>
        <v>Laborprobe</v>
      </c>
      <c r="I1235" s="14">
        <f t="shared" si="76"/>
        <v>35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70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Laborproben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 t="shared" si="76"/>
        <v>35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Laborproben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Rest</v>
      </c>
      <c r="B1237" s="12">
        <f>Eintragen!C1237</f>
        <v>10</v>
      </c>
      <c r="C1237" s="13">
        <f>Tabelle1[[#This Row],[Datum]]</f>
        <v>44438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 t="shared" si="76"/>
        <v>35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Rest</v>
      </c>
      <c r="B1238" s="12">
        <f>Eintragen!C1238</f>
        <v>65</v>
      </c>
      <c r="C1238" s="13">
        <f>Tabelle1[[#This Row],[Datum]]</f>
        <v>44438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 t="shared" si="76"/>
        <v>35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Rest</v>
      </c>
      <c r="B1239" s="12">
        <f>Eintragen!C1239</f>
        <v>10</v>
      </c>
      <c r="C1239" s="13">
        <f>Tabelle1[[#This Row],[Datum]]</f>
        <v>44439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Sensorik</v>
      </c>
      <c r="H1239" s="11" t="str">
        <f>IF(ISBLANK(Tabelle1[[#This Row],[noch genauer]]),"-",Tabelle1[[#This Row],[noch genauer]])</f>
        <v>Sensorik</v>
      </c>
      <c r="I1239" s="14">
        <f t="shared" si="76"/>
        <v>35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Rest</v>
      </c>
      <c r="B1240" s="12">
        <f>Eintragen!C1240</f>
        <v>3.2</v>
      </c>
      <c r="C1240" s="13">
        <f>Tabelle1[[#This Row],[Datum]]</f>
        <v>44439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 t="shared" si="76"/>
        <v>35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Rest</v>
      </c>
      <c r="B1241" s="12">
        <f>Eintragen!C1241</f>
        <v>3.2</v>
      </c>
      <c r="C1241" s="13">
        <f>Tabelle1[[#This Row],[Datum]]</f>
        <v>44439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Laborprobe</v>
      </c>
      <c r="H1241" s="11" t="str">
        <f>IF(ISBLANK(Tabelle1[[#This Row],[noch genauer]]),"-",Tabelle1[[#This Row],[noch genauer]])</f>
        <v>Laborprobe</v>
      </c>
      <c r="I1241" s="14">
        <f t="shared" si="76"/>
        <v>35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70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Rest</v>
      </c>
      <c r="B1242" s="12">
        <f>Eintragen!C1242</f>
        <v>60</v>
      </c>
      <c r="C1242" s="13">
        <f>Tabelle1[[#This Row],[Datum]]</f>
        <v>44439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Rückstellproben</v>
      </c>
      <c r="H1242" s="11" t="str">
        <f>IF(ISBLANK(Tabelle1[[#This Row],[noch genauer]]),"-",Tabelle1[[#This Row],[noch genauer]])</f>
        <v>Rückstellproben</v>
      </c>
      <c r="I1242" s="14">
        <f t="shared" si="76"/>
        <v>35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70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Rest</v>
      </c>
      <c r="B1243" s="12">
        <f>Eintragen!C1243</f>
        <v>2</v>
      </c>
      <c r="C1243" s="13">
        <f>Tabelle1[[#This Row],[Datum]]</f>
        <v>44440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Sensorik</v>
      </c>
      <c r="H1243" s="11" t="str">
        <f>IF(ISBLANK(Tabelle1[[#This Row],[noch genauer]]),"-",Tabelle1[[#This Row],[noch genauer]])</f>
        <v>Sensorik</v>
      </c>
      <c r="I1243" s="14">
        <f t="shared" si="76"/>
        <v>35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70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Rest</v>
      </c>
      <c r="B1244" s="12">
        <f>Eintragen!C1244</f>
        <v>26</v>
      </c>
      <c r="C1244" s="13">
        <f>Tabelle1[[#This Row],[Datum]]</f>
        <v>44440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4" s="14" t="str">
        <f>IFERROR(VLOOKUP(Tabelle3[[#This Row],[Artikelnr.]],Artikel!A:C,3,FALSE),Tabelle3[[#This Row],[Artikelnr.]])</f>
        <v>Laborproben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Einwaage Labor</v>
      </c>
      <c r="H1244" s="11" t="str">
        <f>IF(ISBLANK(Tabelle1[[#This Row],[noch genauer]]),"-",Tabelle1[[#This Row],[noch genauer]])</f>
        <v>Einwaage Labor</v>
      </c>
      <c r="I1244" s="14">
        <f t="shared" si="76"/>
        <v>35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Laborproben</v>
      </c>
      <c r="P1244" s="15">
        <f>Eintragen!D1244</f>
        <v>70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Rest</v>
      </c>
      <c r="B1245" s="12">
        <f>Eintragen!C1245</f>
        <v>58</v>
      </c>
      <c r="C1245" s="13">
        <f>Tabelle1[[#This Row],[Datum]]</f>
        <v>44440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Laborprobe</v>
      </c>
      <c r="H1245" s="11" t="str">
        <f>IF(ISBLANK(Tabelle1[[#This Row],[noch genauer]]),"-",Tabelle1[[#This Row],[noch genauer]])</f>
        <v>Laborprobe</v>
      </c>
      <c r="I1245" s="14">
        <f t="shared" si="76"/>
        <v>35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Rest</v>
      </c>
      <c r="B1246" s="12">
        <f>Eintragen!C1246</f>
        <v>44</v>
      </c>
      <c r="C1246" s="13">
        <f>Tabelle1[[#This Row],[Datum]]</f>
        <v>44440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Rückstellproben</v>
      </c>
      <c r="H1246" s="11" t="str">
        <f>IF(ISBLANK(Tabelle1[[#This Row],[noch genauer]]),"-",Tabelle1[[#This Row],[noch genauer]])</f>
        <v>Rückstellproben</v>
      </c>
      <c r="I1246" s="14">
        <f t="shared" si="76"/>
        <v>35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Rest</v>
      </c>
      <c r="B1247" s="12">
        <f>Eintragen!C1247</f>
        <v>130</v>
      </c>
      <c r="C1247" s="13">
        <f>Tabelle1[[#This Row],[Datum]]</f>
        <v>44440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Rückstellproben</v>
      </c>
      <c r="H1247" s="11" t="str">
        <f>IF(ISBLANK(Tabelle1[[#This Row],[noch genauer]]),"-",Tabelle1[[#This Row],[noch genauer]])</f>
        <v>Rückstellproben</v>
      </c>
      <c r="I1247" s="14">
        <f t="shared" si="76"/>
        <v>35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70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Rest</v>
      </c>
      <c r="B1248" s="12">
        <f>Eintragen!C1248</f>
        <v>10</v>
      </c>
      <c r="C1248" s="13">
        <f>Tabelle1[[#This Row],[Datum]]</f>
        <v>44441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Laborprobe</v>
      </c>
      <c r="H1248" s="11" t="str">
        <f>IF(ISBLANK(Tabelle1[[#This Row],[noch genauer]]),"-",Tabelle1[[#This Row],[noch genauer]])</f>
        <v>Laborprobe</v>
      </c>
      <c r="I1248" s="14">
        <f t="shared" si="76"/>
        <v>35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Eintragen!C1249</f>
        <v>4.5</v>
      </c>
      <c r="C1249" s="13">
        <f>Tabelle1[[#This Row],[Datum]]</f>
        <v>44442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 t="shared" si="76"/>
        <v>35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Eintragen!C1250</f>
        <v>20</v>
      </c>
      <c r="C1250" s="13">
        <f>Tabelle1[[#This Row],[Datum]]</f>
        <v>44442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Sensorik</v>
      </c>
      <c r="H1250" s="11" t="str">
        <f>IF(ISBLANK(Tabelle1[[#This Row],[noch genauer]]),"-",Tabelle1[[#This Row],[noch genauer]])</f>
        <v>Sensorik</v>
      </c>
      <c r="I1250" s="14">
        <f t="shared" si="76"/>
        <v>35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Rest</v>
      </c>
      <c r="B1251" s="12">
        <f>Eintragen!C1251</f>
        <v>74</v>
      </c>
      <c r="C1251" s="13">
        <f>Tabelle1[[#This Row],[Datum]]</f>
        <v>44442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Laborproben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Einwaage Labor</v>
      </c>
      <c r="H1251" s="11" t="str">
        <f>IF(ISBLANK(Tabelle1[[#This Row],[noch genauer]]),"-",Tabelle1[[#This Row],[noch genauer]])</f>
        <v>Einwaage Labor</v>
      </c>
      <c r="I1251" s="14">
        <f t="shared" si="76"/>
        <v>35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Laborproben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Rest</v>
      </c>
      <c r="B1252" s="12">
        <f>Eintragen!C1252</f>
        <v>50</v>
      </c>
      <c r="C1252" s="13">
        <f>Tabelle1[[#This Row],[Datum]]</f>
        <v>44442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Laborprobe</v>
      </c>
      <c r="H1252" s="11" t="str">
        <f>IF(ISBLANK(Tabelle1[[#This Row],[noch genauer]]),"-",Tabelle1[[#This Row],[noch genauer]])</f>
        <v>Laborprobe</v>
      </c>
      <c r="I1252" s="14">
        <f t="shared" si="76"/>
        <v>35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Rest</v>
      </c>
      <c r="B1253" s="12">
        <f>Eintragen!C1253</f>
        <v>150</v>
      </c>
      <c r="C1253" s="13">
        <f>Tabelle1[[#This Row],[Datum]]</f>
        <v>44442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Laborprobe</v>
      </c>
      <c r="H1253" s="11" t="str">
        <f>IF(ISBLANK(Tabelle1[[#This Row],[noch genauer]]),"-",Tabelle1[[#This Row],[noch genauer]])</f>
        <v>Laborprobe</v>
      </c>
      <c r="I1253" s="14">
        <f t="shared" si="76"/>
        <v>35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Rest</v>
      </c>
      <c r="B1254" s="12">
        <f>Eintragen!C1254</f>
        <v>77</v>
      </c>
      <c r="C1254" s="13">
        <f>Tabelle1[[#This Row],[Datum]]</f>
        <v>44442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Rückstellproben</v>
      </c>
      <c r="H1254" s="11" t="str">
        <f>IF(ISBLANK(Tabelle1[[#This Row],[noch genauer]]),"-",Tabelle1[[#This Row],[noch genauer]])</f>
        <v>Rückstellproben</v>
      </c>
      <c r="I1254" s="14">
        <f t="shared" si="76"/>
        <v>35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Rest</v>
      </c>
      <c r="B1255" s="12">
        <f>Eintragen!C1255</f>
        <v>31.5</v>
      </c>
      <c r="C1255" s="13">
        <f>Tabelle1[[#This Row],[Datum]]</f>
        <v>44447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Einwaage Labor</v>
      </c>
      <c r="H1255" s="11" t="str">
        <f>IF(ISBLANK(Tabelle1[[#This Row],[noch genauer]]),"-",Tabelle1[[#This Row],[noch genauer]])</f>
        <v>Einwaage Labor</v>
      </c>
      <c r="I1255" s="14">
        <f t="shared" si="76"/>
        <v>36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Rest</v>
      </c>
      <c r="B1256" s="12">
        <f>Eintragen!C1256</f>
        <v>8</v>
      </c>
      <c r="C1256" s="13">
        <f>Tabelle1[[#This Row],[Datum]]</f>
        <v>44447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Einwaage Labor</v>
      </c>
      <c r="H1256" s="11" t="str">
        <f>IF(ISBLANK(Tabelle1[[#This Row],[noch genauer]]),"-",Tabelle1[[#This Row],[noch genauer]])</f>
        <v>Einwaage Labor</v>
      </c>
      <c r="I1256" s="14">
        <f t="shared" si="76"/>
        <v>36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70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Rest</v>
      </c>
      <c r="B1257" s="12">
        <f>Eintragen!C1257</f>
        <v>10</v>
      </c>
      <c r="C1257" s="13">
        <f>Tabelle1[[#This Row],[Datum]]</f>
        <v>44447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Einwaage Labor</v>
      </c>
      <c r="H1257" s="11" t="str">
        <f>IF(ISBLANK(Tabelle1[[#This Row],[noch genauer]]),"-",Tabelle1[[#This Row],[noch genauer]])</f>
        <v>Einwaage Labor</v>
      </c>
      <c r="I1257" s="14">
        <f t="shared" si="76"/>
        <v>36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Rest</v>
      </c>
      <c r="B1258" s="12">
        <f>Eintragen!C1258</f>
        <v>42</v>
      </c>
      <c r="C1258" s="13">
        <f>Tabelle1[[#This Row],[Datum]]</f>
        <v>44447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 t="shared" si="76"/>
        <v>36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Rest</v>
      </c>
      <c r="B1259" s="12">
        <f>Eintragen!C1259</f>
        <v>60</v>
      </c>
      <c r="C1259" s="13">
        <f>Tabelle1[[#This Row],[Datum]]</f>
        <v>44447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Laborproben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Laborprobe</v>
      </c>
      <c r="H1259" s="11" t="str">
        <f>IF(ISBLANK(Tabelle1[[#This Row],[noch genauer]]),"-",Tabelle1[[#This Row],[noch genauer]])</f>
        <v>Laborprobe</v>
      </c>
      <c r="I1259" s="14">
        <f t="shared" si="76"/>
        <v>36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Laborproben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Rest</v>
      </c>
      <c r="B1260" s="12">
        <f>Eintragen!C1260</f>
        <v>25</v>
      </c>
      <c r="C1260" s="13">
        <f>Tabelle1[[#This Row],[Datum]]</f>
        <v>44448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 t="shared" si="76"/>
        <v>36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Rest</v>
      </c>
      <c r="B1261" s="12">
        <f>Eintragen!C1261</f>
        <v>7.2</v>
      </c>
      <c r="C1261" s="13">
        <f>Tabelle1[[#This Row],[Datum]]</f>
        <v>44449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Einwaage Labor</v>
      </c>
      <c r="H1261" s="11" t="str">
        <f>IF(ISBLANK(Tabelle1[[#This Row],[noch genauer]]),"-",Tabelle1[[#This Row],[noch genauer]])</f>
        <v>Einwaage Labor</v>
      </c>
      <c r="I1261" s="14">
        <f t="shared" si="76"/>
        <v>36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Rest</v>
      </c>
      <c r="B1262" s="12">
        <f>Eintragen!C1262</f>
        <v>135.80000000000001</v>
      </c>
      <c r="C1262" s="13">
        <f>Tabelle1[[#This Row],[Datum]]</f>
        <v>44449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Laborprobe</v>
      </c>
      <c r="H1262" s="11" t="str">
        <f>IF(ISBLANK(Tabelle1[[#This Row],[noch genauer]]),"-",Tabelle1[[#This Row],[noch genauer]])</f>
        <v>Laborprobe</v>
      </c>
      <c r="I1262" s="14">
        <f t="shared" si="76"/>
        <v>36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Rest</v>
      </c>
      <c r="B1263" s="12">
        <f>Eintragen!C1263</f>
        <v>175.5</v>
      </c>
      <c r="C1263" s="13">
        <f>Tabelle1[[#This Row],[Datum]]</f>
        <v>44449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Rückstellproben</v>
      </c>
      <c r="H1263" s="11" t="str">
        <f>IF(ISBLANK(Tabelle1[[#This Row],[noch genauer]]),"-",Tabelle1[[#This Row],[noch genauer]])</f>
        <v>Rückstellproben</v>
      </c>
      <c r="I1263" s="14">
        <f t="shared" si="76"/>
        <v>36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Rest</v>
      </c>
      <c r="B1264" s="12">
        <f>Eintragen!C1264</f>
        <v>5.3</v>
      </c>
      <c r="C1264" s="13">
        <f>Tabelle1[[#This Row],[Datum]]</f>
        <v>44452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Einwaage Labor</v>
      </c>
      <c r="H1264" s="11" t="str">
        <f>IF(ISBLANK(Tabelle1[[#This Row],[noch genauer]]),"-",Tabelle1[[#This Row],[noch genauer]])</f>
        <v>Einwaage Labor</v>
      </c>
      <c r="I1264" s="14">
        <f t="shared" si="76"/>
        <v>37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Rest</v>
      </c>
      <c r="B1265" s="12">
        <f>Eintragen!C1265</f>
        <v>7.8</v>
      </c>
      <c r="C1265" s="13">
        <f>Tabelle1[[#This Row],[Datum]]</f>
        <v>44452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Einwaage Labor</v>
      </c>
      <c r="H1265" s="11" t="str">
        <f>IF(ISBLANK(Tabelle1[[#This Row],[noch genauer]]),"-",Tabelle1[[#This Row],[noch genauer]])</f>
        <v>Einwaage Labor</v>
      </c>
      <c r="I1265" s="14">
        <f t="shared" si="76"/>
        <v>37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Rest</v>
      </c>
      <c r="B1266" s="12">
        <f>Eintragen!C1266</f>
        <v>13.5</v>
      </c>
      <c r="C1266" s="13">
        <f>Tabelle1[[#This Row],[Datum]]</f>
        <v>44452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Einwaage Labor</v>
      </c>
      <c r="H1266" s="11" t="str">
        <f>IF(ISBLANK(Tabelle1[[#This Row],[noch genauer]]),"-",Tabelle1[[#This Row],[noch genauer]])</f>
        <v>Einwaage Labor</v>
      </c>
      <c r="I1266" s="14">
        <f t="shared" si="76"/>
        <v>37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20</v>
      </c>
      <c r="C1267" s="13">
        <f>Tabelle1[[#This Row],[Datum]]</f>
        <v>44452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Laborprobe</v>
      </c>
      <c r="H1267" s="11" t="str">
        <f>IF(ISBLANK(Tabelle1[[#This Row],[noch genauer]]),"-",Tabelle1[[#This Row],[noch genauer]])</f>
        <v>Laborprobe</v>
      </c>
      <c r="I1267" s="14">
        <f t="shared" si="76"/>
        <v>37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70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Rest</v>
      </c>
      <c r="B1268" s="12">
        <f>Eintragen!C1268</f>
        <v>32.5</v>
      </c>
      <c r="C1268" s="13">
        <f>Tabelle1[[#This Row],[Datum]]</f>
        <v>44452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 t="shared" si="76"/>
        <v>37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Rest</v>
      </c>
      <c r="B1269" s="12">
        <f>Eintragen!C1269</f>
        <v>66</v>
      </c>
      <c r="C1269" s="13">
        <f>Tabelle1[[#This Row],[Datum]]</f>
        <v>44452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Laborprobe</v>
      </c>
      <c r="H1269" s="11" t="str">
        <f>IF(ISBLANK(Tabelle1[[#This Row],[noch genauer]]),"-",Tabelle1[[#This Row],[noch genauer]])</f>
        <v>Laborprobe</v>
      </c>
      <c r="I1269" s="14">
        <f t="shared" si="76"/>
        <v>37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Rest</v>
      </c>
      <c r="B1270" s="12">
        <f>Eintragen!C1270</f>
        <v>128</v>
      </c>
      <c r="C1270" s="13">
        <f>Tabelle1[[#This Row],[Datum]]</f>
        <v>44452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Rückstellproben</v>
      </c>
      <c r="H1270" s="11" t="str">
        <f>IF(ISBLANK(Tabelle1[[#This Row],[noch genauer]]),"-",Tabelle1[[#This Row],[noch genauer]])</f>
        <v>Rückstellproben</v>
      </c>
      <c r="I1270" s="14">
        <f t="shared" si="76"/>
        <v>37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Rest</v>
      </c>
      <c r="B1271" s="12">
        <f>Eintragen!C1271</f>
        <v>5.9</v>
      </c>
      <c r="C1271" s="13">
        <f>Tabelle1[[#This Row],[Datum]]</f>
        <v>44453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Einwaage Labor</v>
      </c>
      <c r="H1271" s="11" t="str">
        <f>IF(ISBLANK(Tabelle1[[#This Row],[noch genauer]]),"-",Tabelle1[[#This Row],[noch genauer]])</f>
        <v>Einwaage Labor</v>
      </c>
      <c r="I1271" s="14">
        <f t="shared" si="76"/>
        <v>37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70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Rest</v>
      </c>
      <c r="B1272" s="12">
        <f>Eintragen!C1272</f>
        <v>5.9</v>
      </c>
      <c r="C1272" s="13">
        <f>Tabelle1[[#This Row],[Datum]]</f>
        <v>44454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Laborproben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Sensorik</v>
      </c>
      <c r="H1272" s="11" t="str">
        <f>IF(ISBLANK(Tabelle1[[#This Row],[noch genauer]]),"-",Tabelle1[[#This Row],[noch genauer]])</f>
        <v>Sensorik</v>
      </c>
      <c r="I1272" s="14">
        <f t="shared" si="76"/>
        <v>37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Laborproben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Rest</v>
      </c>
      <c r="B1273" s="12">
        <f>Eintragen!C1273</f>
        <v>39</v>
      </c>
      <c r="C1273" s="13">
        <f>Tabelle1[[#This Row],[Datum]]</f>
        <v>44454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3" s="14" t="str">
        <f>IFERROR(VLOOKUP(Tabelle3[[#This Row],[Artikelnr.]],Artikel!A:C,3,FALSE),Tabelle3[[#This Row],[Artikelnr.]])</f>
        <v>Laborproben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 t="shared" si="76"/>
        <v>37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Laborproben</v>
      </c>
      <c r="P1273" s="15">
        <f>Eintragen!D1273</f>
        <v>70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58</v>
      </c>
      <c r="C1274" s="13">
        <f>Tabelle1[[#This Row],[Datum]]</f>
        <v>44454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Laborproben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Laborprobe</v>
      </c>
      <c r="H1274" s="11" t="str">
        <f>IF(ISBLANK(Tabelle1[[#This Row],[noch genauer]]),"-",Tabelle1[[#This Row],[noch genauer]])</f>
        <v>Laborprobe</v>
      </c>
      <c r="I1274" s="14">
        <f t="shared" si="76"/>
        <v>37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Laborproben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78.900000000000006</v>
      </c>
      <c r="C1275" s="13">
        <f>Tabelle1[[#This Row],[Datum]]</f>
        <v>44454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Laborproben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Laborprobe</v>
      </c>
      <c r="H1275" s="11" t="str">
        <f>IF(ISBLANK(Tabelle1[[#This Row],[noch genauer]]),"-",Tabelle1[[#This Row],[noch genauer]])</f>
        <v>Laborprobe</v>
      </c>
      <c r="I1275" s="14">
        <f t="shared" si="76"/>
        <v>37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Laborproben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20</v>
      </c>
      <c r="C1276" s="13">
        <f>Tabelle1[[#This Row],[Datum]]</f>
        <v>44454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6" s="14" t="str">
        <f>IFERROR(VLOOKUP(Tabelle3[[#This Row],[Artikelnr.]],Artikel!A:C,3,FALSE),Tabelle3[[#This Row],[Artikelnr.]])</f>
        <v>Laborproben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Laborprobe</v>
      </c>
      <c r="H1276" s="11" t="str">
        <f>IF(ISBLANK(Tabelle1[[#This Row],[noch genauer]]),"-",Tabelle1[[#This Row],[noch genauer]])</f>
        <v>Laborprobe</v>
      </c>
      <c r="I1276" s="14">
        <f t="shared" si="76"/>
        <v>37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Laborproben</v>
      </c>
      <c r="P1276" s="15">
        <f>Eintragen!D1276</f>
        <v>70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7</v>
      </c>
      <c r="C1277" s="13">
        <f>Tabelle1[[#This Row],[Datum]]</f>
        <v>44454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Laborproben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Sensorik</v>
      </c>
      <c r="I1277" s="14">
        <f t="shared" si="76"/>
        <v>37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Laborproben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Rest</v>
      </c>
      <c r="B1278" s="12">
        <f>Eintragen!C1278</f>
        <v>11</v>
      </c>
      <c r="C1278" s="13">
        <f>Tabelle1[[#This Row],[Datum]]</f>
        <v>44455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Laborprobe</v>
      </c>
      <c r="I1278" s="14">
        <f t="shared" si="76"/>
        <v>37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Rest</v>
      </c>
      <c r="B1279" s="12">
        <f>Eintragen!C1279</f>
        <v>56</v>
      </c>
      <c r="C1279" s="13">
        <f>Tabelle1[[#This Row],[Datum]]</f>
        <v>44455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9" s="14" t="str">
        <f>IFERROR(VLOOKUP(Tabelle3[[#This Row],[Artikelnr.]],Artikel!A:C,3,FALSE),Tabelle3[[#This Row],[Artikelnr.]])</f>
        <v>Laborproben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Laborprobe</v>
      </c>
      <c r="I1279" s="14">
        <f t="shared" si="76"/>
        <v>37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Laborproben</v>
      </c>
      <c r="P1279" s="15">
        <f>Eintragen!D1279</f>
        <v>70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Rest</v>
      </c>
      <c r="B1280" s="12">
        <f>Eintragen!C1280</f>
        <v>3.4</v>
      </c>
      <c r="C1280" s="13">
        <f>Tabelle1[[#This Row],[Datum]]</f>
        <v>44456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0" s="14" t="str">
        <f>IFERROR(VLOOKUP(Tabelle3[[#This Row],[Artikelnr.]],Artikel!A:C,3,FALSE),Tabelle3[[#This Row],[Artikelnr.]])</f>
        <v>Laborproben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Sensorik</v>
      </c>
      <c r="H1280" s="11" t="str">
        <f>IF(ISBLANK(Tabelle1[[#This Row],[noch genauer]]),"-",Tabelle1[[#This Row],[noch genauer]])</f>
        <v>Sensorik</v>
      </c>
      <c r="I1280" s="14">
        <f t="shared" si="76"/>
        <v>37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Laborproben</v>
      </c>
      <c r="P1280" s="15">
        <f>Eintragen!D1280</f>
        <v>70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Rest</v>
      </c>
      <c r="B1281" s="12">
        <f>Eintragen!C1281</f>
        <v>43.7</v>
      </c>
      <c r="C1281" s="13">
        <f>Tabelle1[[#This Row],[Datum]]</f>
        <v>44456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1" s="14" t="str">
        <f>IFERROR(VLOOKUP(Tabelle3[[#This Row],[Artikelnr.]],Artikel!A:C,3,FALSE),Tabelle3[[#This Row],[Artikelnr.]])</f>
        <v>Laborproben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Einwaage Labor</v>
      </c>
      <c r="H1281" s="11" t="str">
        <f>IF(ISBLANK(Tabelle1[[#This Row],[noch genauer]]),"-",Tabelle1[[#This Row],[noch genauer]])</f>
        <v>Einwaage Labor</v>
      </c>
      <c r="I1281" s="14">
        <f t="shared" si="76"/>
        <v>37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Laborproben</v>
      </c>
      <c r="P1281" s="15">
        <f>Eintragen!D1281</f>
        <v>70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Rest</v>
      </c>
      <c r="B1282" s="12">
        <f>Eintragen!C1282</f>
        <v>105.5</v>
      </c>
      <c r="C1282" s="13">
        <f>Tabelle1[[#This Row],[Datum]]</f>
        <v>44456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Laborproben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Laborprobe</v>
      </c>
      <c r="H1282" s="11" t="str">
        <f>IF(ISBLANK(Tabelle1[[#This Row],[noch genauer]]),"-",Tabelle1[[#This Row],[noch genauer]])</f>
        <v>Laborprobe</v>
      </c>
      <c r="I1282" s="14">
        <f t="shared" ref="I1282:I1345" si="80">_xlfn.ISOWEEKNUM(C1282)</f>
        <v>37</v>
      </c>
      <c r="J1282" s="11" t="str">
        <f t="shared" ref="J1282:J1345" si="81">"Produkte"</f>
        <v>Produkte</v>
      </c>
      <c r="K1282" s="11" t="str">
        <f t="shared" ref="K1282:K1345" si="82">"BUs"</f>
        <v>BUs</v>
      </c>
      <c r="L1282" s="11" t="str">
        <f t="shared" ref="L1282:L1345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Laborproben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2</v>
      </c>
      <c r="C1283" s="13">
        <f>Tabelle1[[#This Row],[Datum]]</f>
        <v>44456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Laborproben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Sensorik</v>
      </c>
      <c r="I1283" s="14">
        <f t="shared" si="80"/>
        <v>37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Laborproben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</v>
      </c>
      <c r="C1284" s="13">
        <f>Tabelle1[[#This Row],[Datum]]</f>
        <v>44459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Sensorik</v>
      </c>
      <c r="I1284" s="14">
        <f t="shared" si="80"/>
        <v>38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70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Eintragen!C1285</f>
        <v>19</v>
      </c>
      <c r="C1285" s="13">
        <f>Tabelle1[[#This Row],[Datum]]</f>
        <v>44459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5" s="14" t="str">
        <f>IFERROR(VLOOKUP(Tabelle3[[#This Row],[Artikelnr.]],Artikel!A:C,3,FALSE),Tabelle3[[#This Row],[Artikelnr.]])</f>
        <v>Laborproben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Laborprobe</v>
      </c>
      <c r="I1285" s="14">
        <f t="shared" si="80"/>
        <v>38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Laborproben</v>
      </c>
      <c r="P1285" s="15">
        <f>Eintragen!D1285</f>
        <v>70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Rest</v>
      </c>
      <c r="B1286" s="12">
        <f>Eintragen!C1286</f>
        <v>56</v>
      </c>
      <c r="C1286" s="13">
        <f>Tabelle1[[#This Row],[Datum]]</f>
        <v>44459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6" s="14" t="str">
        <f>IFERROR(VLOOKUP(Tabelle3[[#This Row],[Artikelnr.]],Artikel!A:C,3,FALSE),Tabelle3[[#This Row],[Artikelnr.]])</f>
        <v>Laborproben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Rückstellproben</v>
      </c>
      <c r="H1286" s="11" t="str">
        <f>IF(ISBLANK(Tabelle1[[#This Row],[noch genauer]]),"-",Tabelle1[[#This Row],[noch genauer]])</f>
        <v>Rückstellproben</v>
      </c>
      <c r="I1286" s="14">
        <f t="shared" si="80"/>
        <v>38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Laborproben</v>
      </c>
      <c r="P1286" s="15">
        <f>Eintragen!D1286</f>
        <v>70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Rest</v>
      </c>
      <c r="B1287" s="12">
        <f>Eintragen!C1287</f>
        <v>5</v>
      </c>
      <c r="C1287" s="13">
        <f>Tabelle1[[#This Row],[Datum]]</f>
        <v>44460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Laborproben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Sensorik</v>
      </c>
      <c r="H1287" s="11" t="str">
        <f>IF(ISBLANK(Tabelle1[[#This Row],[noch genauer]]),"-",Tabelle1[[#This Row],[noch genauer]])</f>
        <v>Sensorik</v>
      </c>
      <c r="I1287" s="14">
        <f t="shared" si="80"/>
        <v>38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Laborproben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7</v>
      </c>
      <c r="C1288" s="13">
        <f>Tabelle1[[#This Row],[Datum]]</f>
        <v>44460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8" s="14" t="str">
        <f>IFERROR(VLOOKUP(Tabelle3[[#This Row],[Artikelnr.]],Artikel!A:C,3,FALSE),Tabelle3[[#This Row],[Artikelnr.]])</f>
        <v>Laborproben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 Labor</v>
      </c>
      <c r="H1288" s="11" t="str">
        <f>IF(ISBLANK(Tabelle1[[#This Row],[noch genauer]]),"-",Tabelle1[[#This Row],[noch genauer]])</f>
        <v>Einwaage Labor</v>
      </c>
      <c r="I1288" s="14">
        <f t="shared" si="80"/>
        <v>38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Laborproben</v>
      </c>
      <c r="P1288" s="15">
        <f>Eintragen!D1288</f>
        <v>70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15</v>
      </c>
      <c r="C1289" s="13">
        <f>Tabelle1[[#This Row],[Datum]]</f>
        <v>44460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9" s="14" t="str">
        <f>IFERROR(VLOOKUP(Tabelle3[[#This Row],[Artikelnr.]],Artikel!A:C,3,FALSE),Tabelle3[[#This Row],[Artikelnr.]])</f>
        <v>Laborproben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</v>
      </c>
      <c r="H1289" s="11" t="str">
        <f>IF(ISBLANK(Tabelle1[[#This Row],[noch genauer]]),"-",Tabelle1[[#This Row],[noch genauer]])</f>
        <v>Laborprobe</v>
      </c>
      <c r="I1289" s="14">
        <f t="shared" si="80"/>
        <v>38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Laborproben</v>
      </c>
      <c r="P1289" s="15">
        <f>Eintragen!D1289</f>
        <v>70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23.8</v>
      </c>
      <c r="C1290" s="13">
        <f>Tabelle1[[#This Row],[Datum]]</f>
        <v>44460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Laborproben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</v>
      </c>
      <c r="H1290" s="11" t="str">
        <f>IF(ISBLANK(Tabelle1[[#This Row],[noch genauer]]),"-",Tabelle1[[#This Row],[noch genauer]])</f>
        <v>Laborprobe</v>
      </c>
      <c r="I1290" s="14">
        <f t="shared" si="80"/>
        <v>38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Laborproben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4.0999999999999996</v>
      </c>
      <c r="C1291" s="13">
        <f>Tabelle1[[#This Row],[Datum]]</f>
        <v>44461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1" s="14" t="str">
        <f>IFERROR(VLOOKUP(Tabelle3[[#This Row],[Artikelnr.]],Artikel!A:C,3,FALSE),Tabelle3[[#This Row],[Artikelnr.]])</f>
        <v>Laborproben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Sensorik</v>
      </c>
      <c r="H1291" s="11" t="str">
        <f>IF(ISBLANK(Tabelle1[[#This Row],[noch genauer]]),"-",Tabelle1[[#This Row],[noch genauer]])</f>
        <v>Sensorik</v>
      </c>
      <c r="I1291" s="14">
        <f t="shared" si="80"/>
        <v>38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Laborproben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22.5</v>
      </c>
      <c r="C1292" s="13">
        <f>Tabelle1[[#This Row],[Datum]]</f>
        <v>44462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Laborproben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Laborprobe</v>
      </c>
      <c r="H1292" s="11" t="str">
        <f>IF(ISBLANK(Tabelle1[[#This Row],[noch genauer]]),"-",Tabelle1[[#This Row],[noch genauer]])</f>
        <v>Laborprobe</v>
      </c>
      <c r="I1292" s="14">
        <f t="shared" si="80"/>
        <v>38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Laborproben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Rest</v>
      </c>
      <c r="B1293" s="12">
        <f>Eintragen!C1293</f>
        <v>30.5</v>
      </c>
      <c r="C1293" s="13">
        <f>Tabelle1[[#This Row],[Datum]]</f>
        <v>44462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Laborprobe</v>
      </c>
      <c r="H1293" s="11" t="str">
        <f>IF(ISBLANK(Tabelle1[[#This Row],[noch genauer]]),"-",Tabelle1[[#This Row],[noch genauer]])</f>
        <v>Laborprobe</v>
      </c>
      <c r="I1293" s="14">
        <f t="shared" si="80"/>
        <v>38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Rest</v>
      </c>
      <c r="B1294" s="12">
        <f>Eintragen!C1294</f>
        <v>97.5</v>
      </c>
      <c r="C1294" s="13">
        <f>Tabelle1[[#This Row],[Datum]]</f>
        <v>44462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Laborprobe</v>
      </c>
      <c r="H1294" s="11" t="str">
        <f>IF(ISBLANK(Tabelle1[[#This Row],[noch genauer]]),"-",Tabelle1[[#This Row],[noch genauer]])</f>
        <v>Laborprobe</v>
      </c>
      <c r="I1294" s="14">
        <f t="shared" si="80"/>
        <v>38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Rest</v>
      </c>
      <c r="B1295" s="12">
        <f>Eintragen!C1295</f>
        <v>84</v>
      </c>
      <c r="C1295" s="13">
        <f>Tabelle1[[#This Row],[Datum]]</f>
        <v>44463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5" s="14" t="str">
        <f>IFERROR(VLOOKUP(Tabelle3[[#This Row],[Artikelnr.]],Artikel!A:C,3,FALSE),Tabelle3[[#This Row],[Artikelnr.]])</f>
        <v>Laborproben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</v>
      </c>
      <c r="H1295" s="11" t="str">
        <f>IF(ISBLANK(Tabelle1[[#This Row],[noch genauer]]),"-",Tabelle1[[#This Row],[noch genauer]])</f>
        <v>Laborprobe</v>
      </c>
      <c r="I1295" s="14">
        <f t="shared" si="80"/>
        <v>38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Laborproben</v>
      </c>
      <c r="P1295" s="15">
        <f>Eintragen!D1295</f>
        <v>70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Rest</v>
      </c>
      <c r="B1296" s="12">
        <f>Eintragen!C1296</f>
        <v>2</v>
      </c>
      <c r="C1296" s="13">
        <f>Tabelle1[[#This Row],[Datum]]</f>
        <v>44463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6" s="14" t="str">
        <f>IFERROR(VLOOKUP(Tabelle3[[#This Row],[Artikelnr.]],Artikel!A:C,3,FALSE),Tabelle3[[#This Row],[Artikelnr.]])</f>
        <v>Laborproben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Sensorik</v>
      </c>
      <c r="H1296" s="11" t="str">
        <f>IF(ISBLANK(Tabelle1[[#This Row],[noch genauer]]),"-",Tabelle1[[#This Row],[noch genauer]])</f>
        <v>Sensorik</v>
      </c>
      <c r="I1296" s="14">
        <f t="shared" si="80"/>
        <v>38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Laborproben</v>
      </c>
      <c r="P1296" s="15">
        <f>Eintragen!D1296</f>
        <v>70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Rest</v>
      </c>
      <c r="B1297" s="12">
        <f>Eintragen!C1297</f>
        <v>2.5</v>
      </c>
      <c r="C1297" s="13">
        <f>Tabelle1[[#This Row],[Datum]]</f>
        <v>44463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7" s="14" t="str">
        <f>IFERROR(VLOOKUP(Tabelle3[[#This Row],[Artikelnr.]],Artikel!A:C,3,FALSE),Tabelle3[[#This Row],[Artikelnr.]])</f>
        <v>Laborproben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Sensorik</v>
      </c>
      <c r="I1297" s="14">
        <f t="shared" si="80"/>
        <v>38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Laborproben</v>
      </c>
      <c r="P1297" s="15">
        <f>Eintragen!D1297</f>
        <v>70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Rest</v>
      </c>
      <c r="B1298" s="12">
        <f>Eintragen!C1298</f>
        <v>3.8</v>
      </c>
      <c r="C1298" s="13">
        <f>Tabelle1[[#This Row],[Datum]]</f>
        <v>44466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Sensorik</v>
      </c>
      <c r="I1298" s="14">
        <f t="shared" si="80"/>
        <v>39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Rest</v>
      </c>
      <c r="B1299" s="12">
        <f>Eintragen!C1299</f>
        <v>2.6</v>
      </c>
      <c r="C1299" s="13">
        <f>Tabelle1[[#This Row],[Datum]]</f>
        <v>44467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Sensorik</v>
      </c>
      <c r="H1299" s="11" t="str">
        <f>IF(ISBLANK(Tabelle1[[#This Row],[noch genauer]]),"-",Tabelle1[[#This Row],[noch genauer]])</f>
        <v>Sensorik</v>
      </c>
      <c r="I1299" s="14">
        <f t="shared" si="80"/>
        <v>39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Rest</v>
      </c>
      <c r="B1300" s="12">
        <f>Eintragen!C1300</f>
        <v>28</v>
      </c>
      <c r="C1300" s="13">
        <f>Tabelle1[[#This Row],[Datum]]</f>
        <v>44467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0" s="14" t="str">
        <f>IFERROR(VLOOKUP(Tabelle3[[#This Row],[Artikelnr.]],Artikel!A:C,3,FALSE),Tabelle3[[#This Row],[Artikelnr.]])</f>
        <v>Laborproben</v>
      </c>
      <c r="F1300" s="11" t="str">
        <f>VLOOKUP(Eintragen!D1300,'Liste Gründe'!A:D,2,FALSE)</f>
        <v>Qualitätssicherung</v>
      </c>
      <c r="G1300" s="13" t="str">
        <f>IF(ISBLANK(Eintragen!F1300),VLOOKUP(Tabelle3[[#This Row],[Grund Ziffer]],'Liste Gründe'!A:D,3,FALSE),Eintragen!F1300)</f>
        <v>Laborprobe</v>
      </c>
      <c r="H1300" s="11" t="str">
        <f>IF(ISBLANK(Tabelle1[[#This Row],[noch genauer]]),"-",Tabelle1[[#This Row],[noch genauer]])</f>
        <v>Laborprobe</v>
      </c>
      <c r="I1300" s="14">
        <f t="shared" si="80"/>
        <v>39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Laborproben</v>
      </c>
      <c r="P1300" s="15">
        <f>Eintragen!D1300</f>
        <v>70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Rest</v>
      </c>
      <c r="B1301" s="12">
        <f>Eintragen!C1301</f>
        <v>188.8</v>
      </c>
      <c r="C1301" s="13">
        <f>Tabelle1[[#This Row],[Datum]]</f>
        <v>44467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1" s="14" t="str">
        <f>IFERROR(VLOOKUP(Tabelle3[[#This Row],[Artikelnr.]],Artikel!A:C,3,FALSE),Tabelle3[[#This Row],[Artikelnr.]])</f>
        <v>Laborproben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Laborprobe</v>
      </c>
      <c r="H1301" s="11" t="str">
        <f>IF(ISBLANK(Tabelle1[[#This Row],[noch genauer]]),"-",Tabelle1[[#This Row],[noch genauer]])</f>
        <v>Laborprobe</v>
      </c>
      <c r="I1301" s="14">
        <f t="shared" si="80"/>
        <v>39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Laborproben</v>
      </c>
      <c r="P1301" s="15">
        <f>Eintragen!D1301</f>
        <v>70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Rest</v>
      </c>
      <c r="B1302" s="12">
        <f>Eintragen!C1302</f>
        <v>2</v>
      </c>
      <c r="C1302" s="13">
        <f>Tabelle1[[#This Row],[Datum]]</f>
        <v>44468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2" s="14" t="str">
        <f>IFERROR(VLOOKUP(Tabelle3[[#This Row],[Artikelnr.]],Artikel!A:C,3,FALSE),Tabelle3[[#This Row],[Artikelnr.]])</f>
        <v>Laborproben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Sensorik</v>
      </c>
      <c r="H1302" s="11" t="str">
        <f>IF(ISBLANK(Tabelle1[[#This Row],[noch genauer]]),"-",Tabelle1[[#This Row],[noch genauer]])</f>
        <v>Sensorik</v>
      </c>
      <c r="I1302" s="14">
        <f t="shared" si="80"/>
        <v>39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Laborproben</v>
      </c>
      <c r="P1302" s="15">
        <f>Eintragen!D1302</f>
        <v>70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Rest</v>
      </c>
      <c r="B1303" s="12">
        <f>Eintragen!C1303</f>
        <v>56.6</v>
      </c>
      <c r="C1303" s="13">
        <f>Tabelle1[[#This Row],[Datum]]</f>
        <v>44468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3" s="14" t="str">
        <f>IFERROR(VLOOKUP(Tabelle3[[#This Row],[Artikelnr.]],Artikel!A:C,3,FALSE),Tabelle3[[#This Row],[Artikelnr.]])</f>
        <v>Laborproben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Laborprobe</v>
      </c>
      <c r="H1303" s="11" t="str">
        <f>IF(ISBLANK(Tabelle1[[#This Row],[noch genauer]]),"-",Tabelle1[[#This Row],[noch genauer]])</f>
        <v>Laborprobe</v>
      </c>
      <c r="I1303" s="14">
        <f t="shared" si="80"/>
        <v>39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Laborproben</v>
      </c>
      <c r="P1303" s="15">
        <f>Eintragen!D1303</f>
        <v>70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Rest</v>
      </c>
      <c r="B1304" s="12">
        <f>Eintragen!C1304</f>
        <v>2.1</v>
      </c>
      <c r="C1304" s="13">
        <f>Tabelle1[[#This Row],[Datum]]</f>
        <v>44469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Laborproben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Sensorik</v>
      </c>
      <c r="H1304" s="11" t="str">
        <f>IF(ISBLANK(Tabelle1[[#This Row],[noch genauer]]),"-",Tabelle1[[#This Row],[noch genauer]])</f>
        <v>Sensorik</v>
      </c>
      <c r="I1304" s="14">
        <f t="shared" si="80"/>
        <v>39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Laborproben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Rest</v>
      </c>
      <c r="B1305" s="12">
        <f>Eintragen!C1305</f>
        <v>70</v>
      </c>
      <c r="C1305" s="13">
        <f>Tabelle1[[#This Row],[Datum]]</f>
        <v>44469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Laborproben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Laborprobe</v>
      </c>
      <c r="H1305" s="11" t="str">
        <f>IF(ISBLANK(Tabelle1[[#This Row],[noch genauer]]),"-",Tabelle1[[#This Row],[noch genauer]])</f>
        <v>Laborprobe</v>
      </c>
      <c r="I1305" s="14">
        <f t="shared" si="80"/>
        <v>39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Laborproben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Rest</v>
      </c>
      <c r="B1306" s="12">
        <f>Eintragen!C1306</f>
        <v>10</v>
      </c>
      <c r="C1306" s="13">
        <f>Tabelle1[[#This Row],[Datum]]</f>
        <v>44470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6" s="14" t="str">
        <f>IFERROR(VLOOKUP(Tabelle3[[#This Row],[Artikelnr.]],Artikel!A:C,3,FALSE),Tabelle3[[#This Row],[Artikelnr.]])</f>
        <v>Laborproben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Laborprobe</v>
      </c>
      <c r="H1306" s="11" t="str">
        <f>IF(ISBLANK(Tabelle1[[#This Row],[noch genauer]]),"-",Tabelle1[[#This Row],[noch genauer]])</f>
        <v>Laborprobe</v>
      </c>
      <c r="I1306" s="14">
        <f t="shared" si="80"/>
        <v>39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Laborproben</v>
      </c>
      <c r="P1306" s="15">
        <f>Eintragen!D1306</f>
        <v>70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Rest</v>
      </c>
      <c r="B1307" s="12">
        <f>Eintragen!C1307</f>
        <v>70</v>
      </c>
      <c r="C1307" s="13">
        <f>Tabelle1[[#This Row],[Datum]]</f>
        <v>44470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7" s="14" t="str">
        <f>IFERROR(VLOOKUP(Tabelle3[[#This Row],[Artikelnr.]],Artikel!A:C,3,FALSE),Tabelle3[[#This Row],[Artikelnr.]])</f>
        <v>Laborproben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Rückstellproben</v>
      </c>
      <c r="H1307" s="11" t="str">
        <f>IF(ISBLANK(Tabelle1[[#This Row],[noch genauer]]),"-",Tabelle1[[#This Row],[noch genauer]])</f>
        <v>Rückstellproben</v>
      </c>
      <c r="I1307" s="14">
        <f t="shared" si="80"/>
        <v>39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Laborproben</v>
      </c>
      <c r="P1307" s="15">
        <f>Eintragen!D1307</f>
        <v>70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Rest</v>
      </c>
      <c r="B1308" s="12">
        <f>Eintragen!C1308</f>
        <v>4</v>
      </c>
      <c r="C1308" s="13">
        <f>Tabelle1[[#This Row],[Datum]]</f>
        <v>44473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8" s="14" t="str">
        <f>IFERROR(VLOOKUP(Tabelle3[[#This Row],[Artikelnr.]],Artikel!A:C,3,FALSE),Tabelle3[[#This Row],[Artikelnr.]])</f>
        <v>Laborproben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Laborprobe</v>
      </c>
      <c r="H1308" s="11" t="str">
        <f>IF(ISBLANK(Tabelle1[[#This Row],[noch genauer]]),"-",Tabelle1[[#This Row],[noch genauer]])</f>
        <v>-</v>
      </c>
      <c r="I1308" s="14">
        <f t="shared" si="80"/>
        <v>40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Laborproben</v>
      </c>
      <c r="P1308" s="15">
        <f>Eintragen!D1308</f>
        <v>70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Rest</v>
      </c>
      <c r="B1309" s="12">
        <f>Eintragen!C1309</f>
        <v>5.6</v>
      </c>
      <c r="C1309" s="13">
        <f>Tabelle1[[#This Row],[Datum]]</f>
        <v>44475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9" s="14" t="str">
        <f>IFERROR(VLOOKUP(Tabelle3[[#This Row],[Artikelnr.]],Artikel!A:C,3,FALSE),Tabelle3[[#This Row],[Artikelnr.]])</f>
        <v>Laborproben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Laborprobe</v>
      </c>
      <c r="H1309" s="11" t="str">
        <f>IF(ISBLANK(Tabelle1[[#This Row],[noch genauer]]),"-",Tabelle1[[#This Row],[noch genauer]])</f>
        <v>-</v>
      </c>
      <c r="I1309" s="14">
        <f t="shared" si="80"/>
        <v>40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 t="str">
        <f>IFERROR(VLOOKUP(Tabelle3[[#This Row],[Artikelnr.]],Kennzahlen!S:U,3,FALSE)*Tabelle3[[#This Row],[Menge]],"0")</f>
        <v>0</v>
      </c>
      <c r="N1309" s="14" t="str">
        <f>Eintragen!A1309</f>
        <v>Labor</v>
      </c>
      <c r="O1309" s="16" t="str">
        <f>Eintragen!B1309</f>
        <v>Laborproben</v>
      </c>
      <c r="P1309" s="15">
        <f>Eintragen!D1309</f>
        <v>70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Rest</v>
      </c>
      <c r="B1310" s="12">
        <f>Eintragen!C1310</f>
        <v>1</v>
      </c>
      <c r="C1310" s="13">
        <f>Tabelle1[[#This Row],[Datum]]</f>
        <v>44477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Laborproben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Einwaage</v>
      </c>
      <c r="H1310" s="11" t="str">
        <f>IF(ISBLANK(Tabelle1[[#This Row],[noch genauer]]),"-",Tabelle1[[#This Row],[noch genauer]])</f>
        <v>-</v>
      </c>
      <c r="I1310" s="14">
        <f t="shared" si="80"/>
        <v>40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Laborproben</v>
      </c>
      <c r="P1310" s="15">
        <f>Eintragen!D1310</f>
        <v>71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Rest</v>
      </c>
      <c r="B1311" s="12">
        <f>Eintragen!C1311</f>
        <v>3.2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Laborproben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Sensorik</v>
      </c>
      <c r="H1311" s="11" t="str">
        <f>IF(ISBLANK(Tabelle1[[#This Row],[noch genauer]]),"-",Tabelle1[[#This Row],[noch genauer]])</f>
        <v>-</v>
      </c>
      <c r="I1311" s="14">
        <f t="shared" si="80"/>
        <v>40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Laborproben</v>
      </c>
      <c r="P1311" s="15">
        <f>Eintragen!D1311</f>
        <v>74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Rest</v>
      </c>
      <c r="B1312" s="12">
        <f>Eintragen!C1312</f>
        <v>2</v>
      </c>
      <c r="C1312" s="13">
        <f>Tabelle1[[#This Row],[Datum]]</f>
        <v>44481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2" s="14" t="str">
        <f>IFERROR(VLOOKUP(Tabelle3[[#This Row],[Artikelnr.]],Artikel!A:C,3,FALSE),Tabelle3[[#This Row],[Artikelnr.]])</f>
        <v>Laborproben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 t="shared" si="80"/>
        <v>41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Laborproben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Rest</v>
      </c>
      <c r="B1313" s="12">
        <f>Eintragen!C1313</f>
        <v>147</v>
      </c>
      <c r="C1313" s="13">
        <f>Tabelle1[[#This Row],[Datum]]</f>
        <v>44481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3" s="14" t="str">
        <f>IFERROR(VLOOKUP(Tabelle3[[#This Row],[Artikelnr.]],Artikel!A:C,3,FALSE),Tabelle3[[#This Row],[Artikelnr.]])</f>
        <v>Laborproben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 t="shared" si="80"/>
        <v>41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Laborproben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 t="shared" si="80"/>
        <v>40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130</v>
      </c>
      <c r="C1315" s="13">
        <f>Tabelle1[[#This Row],[Datum]]</f>
        <v>44439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Muster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Muster</v>
      </c>
      <c r="H1315" s="11" t="str">
        <f>IF(ISBLANK(Tabelle1[[#This Row],[noch genauer]]),"-",Tabelle1[[#This Row],[noch genauer]])</f>
        <v>Muster</v>
      </c>
      <c r="I1315" s="14">
        <f t="shared" si="80"/>
        <v>35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Muster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75</v>
      </c>
      <c r="C1316" s="13">
        <f>Tabelle1[[#This Row],[Datum]]</f>
        <v>44439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Muster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Muster</v>
      </c>
      <c r="H1316" s="11" t="str">
        <f>IF(ISBLANK(Tabelle1[[#This Row],[noch genauer]]),"-",Tabelle1[[#This Row],[noch genauer]])</f>
        <v>Muster</v>
      </c>
      <c r="I1316" s="14">
        <f t="shared" si="80"/>
        <v>35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Muster</v>
      </c>
      <c r="P1316" s="15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BU1</v>
      </c>
      <c r="B1317" s="12">
        <f>Eintragen!C1317</f>
        <v>8</v>
      </c>
      <c r="C1317" s="13">
        <f>Tabelle1[[#This Row],[Datum]]</f>
        <v>44455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7" s="14" t="str">
        <f>IFERROR(VLOOKUP(Tabelle3[[#This Row],[Artikelnr.]],Artikel!A:C,3,FALSE),Tabelle3[[#This Row],[Artikelnr.]])</f>
        <v>Muster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Muster</v>
      </c>
      <c r="H1317" s="11" t="str">
        <f>IF(ISBLANK(Tabelle1[[#This Row],[noch genauer]]),"-",Tabelle1[[#This Row],[noch genauer]])</f>
        <v>Muster</v>
      </c>
      <c r="I1317" s="14">
        <f t="shared" si="80"/>
        <v>37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Abfüllung</v>
      </c>
      <c r="O1317" s="16" t="str">
        <f>Eintragen!B1317</f>
        <v>Muster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39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-</v>
      </c>
      <c r="I1319" s="14">
        <f t="shared" si="80"/>
        <v>39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30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 t="shared" si="80"/>
        <v>42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 t="shared" si="80"/>
        <v>35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 t="shared" si="80"/>
        <v>33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 t="shared" si="80"/>
        <v>34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 t="shared" si="80"/>
        <v>35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 t="shared" si="80"/>
        <v>42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 t="shared" si="80"/>
        <v>41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-</v>
      </c>
      <c r="I1327" s="14">
        <f t="shared" si="80"/>
        <v>36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30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 t="shared" si="80"/>
        <v>40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 t="shared" si="80"/>
        <v>42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 t="shared" si="80"/>
        <v>36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 t="shared" si="80"/>
        <v>37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 t="shared" si="80"/>
        <v>38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 t="shared" si="80"/>
        <v>39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 t="shared" si="80"/>
        <v>39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 t="shared" si="80"/>
        <v>39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 t="shared" si="80"/>
        <v>40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0"/>
        <v>42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 t="shared" si="80"/>
        <v>34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 t="shared" si="80"/>
        <v>40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29</v>
      </c>
      <c r="C1340" s="13">
        <f>Tabelle1[[#This Row],[Datum]]</f>
        <v>44488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0" s="14" t="str">
        <f>IFERROR(VLOOKUP(Tabelle3[[#This Row],[Artikelnr.]],Artikel!A:C,3,FALSE),Tabelle3[[#This Row],[Artikelnr.]])</f>
        <v>Rinde</v>
      </c>
      <c r="F1340" s="11" t="str">
        <f>VLOOKUP(Eintragen!D1340,'Liste Gründe'!A:D,2,FALSE)</f>
        <v>Linienbezogen</v>
      </c>
      <c r="G1340" s="13" t="str">
        <f>IF(ISBLANK(Eintragen!F1340),VLOOKUP(Tabelle3[[#This Row],[Grund Ziffer]],'Liste Gründe'!A:D,3,FALSE),Eintragen!F1340)</f>
        <v>Maschinenabfall</v>
      </c>
      <c r="H1340" s="11" t="str">
        <f>IF(ISBLANK(Tabelle1[[#This Row],[noch genauer]]),"-",Tabelle1[[#This Row],[noch genauer]])</f>
        <v>-</v>
      </c>
      <c r="I1340" s="14">
        <f t="shared" si="80"/>
        <v>42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4" t="str">
        <f>IFERROR(VLOOKUP(Tabelle3[[#This Row],[Artikelnr.]],Kennzahlen!S:U,3,FALSE)*Tabelle3[[#This Row],[Menge]],"0")</f>
        <v>0</v>
      </c>
      <c r="N1340" s="14" t="str">
        <f>Eintragen!A1340</f>
        <v>Strudelline</v>
      </c>
      <c r="O1340" s="16" t="str">
        <f>Eintragen!B1340</f>
        <v>Rinde</v>
      </c>
      <c r="P1340" s="16">
        <f>Eintragen!D1340</f>
        <v>30</v>
      </c>
    </row>
    <row r="1341" spans="1:34" ht="30" customHeight="1" x14ac:dyDescent="0.25">
      <c r="A1341" s="11" t="str">
        <f>VLOOKUP(N1341,'Linien - BU'!A:B,2,FALSE)</f>
        <v>BU3</v>
      </c>
      <c r="B1341" s="12">
        <f>Eintragen!C1341</f>
        <v>275</v>
      </c>
      <c r="C1341" s="13">
        <f>Tabelle1[[#This Row],[Datum]]</f>
        <v>44469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1" s="14" t="str">
        <f>IFERROR(VLOOKUP(Tabelle3[[#This Row],[Artikelnr.]],Artikel!A:C,3,FALSE),Tabelle3[[#This Row],[Artikelnr.]])</f>
        <v>RS natur gourmet</v>
      </c>
      <c r="F1341" s="11" t="str">
        <f>VLOOKUP(Eintragen!D1341,'Liste Gründe'!A:D,2,FALSE)</f>
        <v>Schimmel</v>
      </c>
      <c r="G1341" s="13" t="str">
        <f>IF(ISBLANK(Eintragen!F1341),VLOOKUP(Tabelle3[[#This Row],[Grund Ziffer]],'Liste Gründe'!A:D,3,FALSE),Eintragen!F1341)</f>
        <v>Rest</v>
      </c>
      <c r="H1341" s="11" t="str">
        <f>IF(ISBLANK(Tabelle1[[#This Row],[noch genauer]]),"-",Tabelle1[[#This Row],[noch genauer]])</f>
        <v>wurde nicht eingesetzt</v>
      </c>
      <c r="I1341" s="14">
        <f t="shared" si="80"/>
        <v>39</v>
      </c>
      <c r="J1341" s="11" t="str">
        <f t="shared" si="81"/>
        <v>Produkte</v>
      </c>
      <c r="K1341" s="11" t="str">
        <f t="shared" si="82"/>
        <v>BUs</v>
      </c>
      <c r="L1341" s="11" t="str">
        <f t="shared" si="83"/>
        <v>Symptome</v>
      </c>
      <c r="M1341" s="14" t="str">
        <f>IFERROR(VLOOKUP(Tabelle3[[#This Row],[Artikelnr.]],Kennzahlen!S:U,3,FALSE)*Tabelle3[[#This Row],[Menge]],"0")</f>
        <v>0</v>
      </c>
      <c r="N1341" s="14" t="str">
        <f>Eintragen!A1341</f>
        <v>Bu3</v>
      </c>
      <c r="O1341" s="16" t="str">
        <f>Eintragen!B1341</f>
        <v>RS natur gourmet</v>
      </c>
      <c r="P1341" s="16">
        <f>Eintragen!D1341</f>
        <v>12</v>
      </c>
    </row>
    <row r="1342" spans="1:34" ht="30" customHeight="1" x14ac:dyDescent="0.25">
      <c r="A1342" s="11" t="str">
        <f>VLOOKUP(N1342,'Linien - BU'!A:B,2,FALSE)</f>
        <v>Rest</v>
      </c>
      <c r="B1342" s="12">
        <f>Eintragen!C1342</f>
        <v>4.2</v>
      </c>
      <c r="C1342" s="13">
        <f>Tabelle1[[#This Row],[Datum]]</f>
        <v>44446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2" s="14" t="str">
        <f>IFERROR(VLOOKUP(Tabelle3[[#This Row],[Artikelnr.]],Artikel!A:C,3,FALSE),Tabelle3[[#This Row],[Artikelnr.]])</f>
        <v>Rückstellproben</v>
      </c>
      <c r="F1342" s="11" t="str">
        <f>VLOOKUP(Eintragen!D1342,'Liste Gründe'!A:D,2,FALSE)</f>
        <v>Qualitätssicherung</v>
      </c>
      <c r="G1342" s="13" t="str">
        <f>IF(ISBLANK(Eintragen!F1342),VLOOKUP(Tabelle3[[#This Row],[Grund Ziffer]],'Liste Gründe'!A:D,3,FALSE),Eintragen!F1342)</f>
        <v>Laborprobe</v>
      </c>
      <c r="H1342" s="11" t="str">
        <f>IF(ISBLANK(Tabelle1[[#This Row],[noch genauer]]),"-",Tabelle1[[#This Row],[noch genauer]])</f>
        <v>Laborprobe</v>
      </c>
      <c r="I1342" s="14">
        <f t="shared" si="80"/>
        <v>36</v>
      </c>
      <c r="J1342" s="11" t="str">
        <f t="shared" si="81"/>
        <v>Produkte</v>
      </c>
      <c r="K1342" s="11" t="str">
        <f t="shared" si="82"/>
        <v>BUs</v>
      </c>
      <c r="L1342" s="11" t="str">
        <f t="shared" si="83"/>
        <v>Symptome</v>
      </c>
      <c r="M1342" s="14" t="str">
        <f>IFERROR(VLOOKUP(Tabelle3[[#This Row],[Artikelnr.]],Kennzahlen!S:U,3,FALSE)*Tabelle3[[#This Row],[Menge]],"0")</f>
        <v>0</v>
      </c>
      <c r="N1342" s="14" t="str">
        <f>Eintragen!A1342</f>
        <v>Labor</v>
      </c>
      <c r="O1342" s="16" t="str">
        <f>Eintragen!B1342</f>
        <v>Rückstellproben</v>
      </c>
      <c r="P1342" s="16">
        <f>Eintragen!D1342</f>
        <v>70</v>
      </c>
    </row>
    <row r="1343" spans="1:34" ht="30" customHeight="1" x14ac:dyDescent="0.25">
      <c r="A1343" s="11" t="str">
        <f>VLOOKUP(N1343,'Linien - BU'!A:B,2,FALSE)</f>
        <v>BU3</v>
      </c>
      <c r="B1343" s="12">
        <f>Eintragen!C1343</f>
        <v>18</v>
      </c>
      <c r="C1343" s="13">
        <f>Tabelle1[[#This Row],[Datum]]</f>
        <v>44433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</v>
      </c>
      <c r="F1343" s="11" t="str">
        <f>VLOOKUP(Eintragen!D1343,'Liste Gründe'!A:D,2,FALSE)</f>
        <v>Linienbezogen</v>
      </c>
      <c r="G1343" s="13" t="str">
        <f>IF(ISBLANK(Eintragen!F1343),VLOOKUP(Tabelle3[[#This Row],[Grund Ziffer]],'Liste Gründe'!A:D,3,FALSE),Eintragen!F1343)</f>
        <v>Maschinenabfall</v>
      </c>
      <c r="H1343" s="11" t="str">
        <f>IF(ISBLANK(Tabelle1[[#This Row],[noch genauer]]),"-",Tabelle1[[#This Row],[noch genauer]])</f>
        <v>-</v>
      </c>
      <c r="I1343" s="14">
        <f t="shared" si="80"/>
        <v>34</v>
      </c>
      <c r="J1343" s="11" t="str">
        <f t="shared" si="81"/>
        <v>Produkte</v>
      </c>
      <c r="K1343" s="11" t="str">
        <f t="shared" si="82"/>
        <v>BUs</v>
      </c>
      <c r="L1343" s="11" t="str">
        <f t="shared" si="83"/>
        <v>Symptome</v>
      </c>
      <c r="M1343" s="14" t="str">
        <f>IFERROR(VLOOKUP(Tabelle3[[#This Row],[Artikelnr.]],Kennzahlen!S:U,3,FALSE)*Tabelle3[[#This Row],[Menge]],"0")</f>
        <v>0</v>
      </c>
      <c r="N1343" s="14" t="str">
        <f>Eintragen!A1343</f>
        <v>WVP</v>
      </c>
      <c r="O1343" s="16" t="str">
        <f>Eintragen!B1343</f>
        <v>RW</v>
      </c>
      <c r="P1343" s="16">
        <f>Eintragen!D1343</f>
        <v>30</v>
      </c>
    </row>
    <row r="1344" spans="1:34" ht="30" customHeight="1" x14ac:dyDescent="0.25">
      <c r="A1344" s="11" t="str">
        <f>VLOOKUP(N1344,'Linien - BU'!A:B,2,FALSE)</f>
        <v>BU3</v>
      </c>
      <c r="B1344" s="12">
        <f>Eintragen!C1344</f>
        <v>46</v>
      </c>
      <c r="C1344" s="13">
        <f>Tabelle1[[#This Row],[Datum]]</f>
        <v>44477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</v>
      </c>
      <c r="F1344" s="11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Maschinenabfall</v>
      </c>
      <c r="H1344" s="11" t="str">
        <f>IF(ISBLANK(Tabelle1[[#This Row],[noch genauer]]),"-",Tabelle1[[#This Row],[noch genauer]])</f>
        <v>-</v>
      </c>
      <c r="I1344" s="14">
        <f t="shared" si="80"/>
        <v>40</v>
      </c>
      <c r="J1344" s="11" t="str">
        <f t="shared" si="81"/>
        <v>Produkte</v>
      </c>
      <c r="K1344" s="11" t="str">
        <f t="shared" si="82"/>
        <v>BUs</v>
      </c>
      <c r="L1344" s="11" t="str">
        <f t="shared" si="83"/>
        <v>Symptome</v>
      </c>
      <c r="M1344" s="14" t="str">
        <f>IFERROR(VLOOKUP(Tabelle3[[#This Row],[Artikelnr.]],Kennzahlen!S:U,3,FALSE)*Tabelle3[[#This Row],[Menge]],"0")</f>
        <v>0</v>
      </c>
      <c r="N1344" s="14" t="str">
        <f>Eintragen!A1344</f>
        <v>L9</v>
      </c>
      <c r="O1344" s="16" t="str">
        <f>Eintragen!B1344</f>
        <v>RW</v>
      </c>
      <c r="P1344" s="16">
        <f>Eintragen!D1344</f>
        <v>30</v>
      </c>
    </row>
    <row r="1345" spans="1:16" ht="30" customHeight="1" x14ac:dyDescent="0.25">
      <c r="A1345" s="11" t="str">
        <f>VLOOKUP(N1345,'Linien - BU'!A:B,2,FALSE)</f>
        <v>BU1</v>
      </c>
      <c r="B1345" s="12">
        <f>Eintragen!C1345</f>
        <v>21</v>
      </c>
      <c r="C1345" s="13">
        <f>Tabelle1[[#This Row],[Datum]]</f>
        <v>44473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5" s="14" t="str">
        <f>IFERROR(VLOOKUP(Tabelle3[[#This Row],[Artikelnr.]],Artikel!A:C,3,FALSE),Tabelle3[[#This Row],[Artikelnr.]])</f>
        <v>RW</v>
      </c>
      <c r="F1345" s="11" t="str">
        <f>VLOOKUP(Eintragen!D1345,'Liste Gründe'!A:D,2,FALSE)</f>
        <v>Rest</v>
      </c>
      <c r="G1345" s="13" t="str">
        <f>IF(ISBLANK(Eintragen!F1345),VLOOKUP(Tabelle3[[#This Row],[Grund Ziffer]],'Liste Gründe'!A:D,3,FALSE),Eintragen!F1345)</f>
        <v>geschälte Rinde</v>
      </c>
      <c r="H1345" s="11" t="str">
        <f>IF(ISBLANK(Tabelle1[[#This Row],[noch genauer]]),"-",Tabelle1[[#This Row],[noch genauer]])</f>
        <v>-</v>
      </c>
      <c r="I1345" s="14">
        <f t="shared" si="80"/>
        <v>40</v>
      </c>
      <c r="J1345" s="11" t="str">
        <f t="shared" si="81"/>
        <v>Produkte</v>
      </c>
      <c r="K1345" s="11" t="str">
        <f t="shared" si="82"/>
        <v>BUs</v>
      </c>
      <c r="L1345" s="11" t="str">
        <f t="shared" si="83"/>
        <v>Symptome</v>
      </c>
      <c r="M1345" s="14" t="str">
        <f>IFERROR(VLOOKUP(Tabelle3[[#This Row],[Artikelnr.]],Kennzahlen!S:U,3,FALSE)*Tabelle3[[#This Row],[Menge]],"0")</f>
        <v>0</v>
      </c>
      <c r="N1345" s="14" t="str">
        <f>Eintragen!A1345</f>
        <v>RWV</v>
      </c>
      <c r="O1345" s="16" t="str">
        <f>Eintragen!B1345</f>
        <v>RW</v>
      </c>
      <c r="P1345" s="16">
        <f>Eintragen!D1345</f>
        <v>22</v>
      </c>
    </row>
    <row r="1346" spans="1:16" ht="30" customHeight="1" x14ac:dyDescent="0.25">
      <c r="A1346" s="11" t="str">
        <f>VLOOKUP(N1346,'Linien - BU'!A:B,2,FALSE)</f>
        <v>BU3</v>
      </c>
      <c r="B1346" s="12">
        <f>Eintragen!C1346</f>
        <v>30</v>
      </c>
      <c r="C1346" s="13">
        <f>Tabelle1[[#This Row],[Datum]]</f>
        <v>44439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6" s="14" t="str">
        <f>IFERROR(VLOOKUP(Tabelle3[[#This Row],[Artikelnr.]],Artikel!A:C,3,FALSE),Tabelle3[[#This Row],[Artikelnr.]])</f>
        <v>RW Natrium</v>
      </c>
      <c r="F1346" s="11" t="str">
        <f>VLOOKUP(Eintragen!D1346,'Liste Gründe'!A:D,2,FALSE)</f>
        <v>Linienbezogen</v>
      </c>
      <c r="G1346" s="13" t="str">
        <f>IF(ISBLANK(Eintragen!F1346),VLOOKUP(Tabelle3[[#This Row],[Grund Ziffer]],'Liste Gründe'!A:D,3,FALSE),Eintragen!F1346)</f>
        <v>Maschinenabfall</v>
      </c>
      <c r="H1346" s="11" t="str">
        <f>IF(ISBLANK(Tabelle1[[#This Row],[noch genauer]]),"-",Tabelle1[[#This Row],[noch genauer]])</f>
        <v>-</v>
      </c>
      <c r="I1346" s="14">
        <f t="shared" ref="I1346:I1409" si="84">_xlfn.ISOWEEKNUM(C1346)</f>
        <v>35</v>
      </c>
      <c r="J1346" s="11" t="str">
        <f t="shared" ref="J1346:J1372" si="85">"Produkte"</f>
        <v>Produkte</v>
      </c>
      <c r="K1346" s="11" t="str">
        <f t="shared" ref="K1346:K1372" si="86">"BUs"</f>
        <v>BUs</v>
      </c>
      <c r="L1346" s="11" t="str">
        <f t="shared" ref="L1346:L1372" si="87"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WVP</v>
      </c>
      <c r="O1346" s="16" t="str">
        <f>Eintragen!B1346</f>
        <v>RW Natrium</v>
      </c>
      <c r="P1346" s="16">
        <f>Eintragen!D1346</f>
        <v>30</v>
      </c>
    </row>
    <row r="1347" spans="1:16" ht="30" customHeight="1" x14ac:dyDescent="0.25">
      <c r="A1347" s="11" t="str">
        <f>VLOOKUP(N1347,'Linien - BU'!A:B,2,FALSE)</f>
        <v>BU1</v>
      </c>
      <c r="B1347" s="12">
        <f>Eintragen!C1347</f>
        <v>20</v>
      </c>
      <c r="C1347" s="13">
        <f>Tabelle1[[#This Row],[Datum]]</f>
        <v>44440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7" s="14" t="str">
        <f>IFERROR(VLOOKUP(Tabelle3[[#This Row],[Artikelnr.]],Artikel!A:C,3,FALSE),Tabelle3[[#This Row],[Artikelnr.]])</f>
        <v>RW Natrium</v>
      </c>
      <c r="F1347" s="11" t="str">
        <f>VLOOKUP(Eintragen!D1347,'Liste Gründe'!A:D,2,FALSE)</f>
        <v>Rest</v>
      </c>
      <c r="G1347" s="13" t="str">
        <f>IF(ISBLANK(Eintragen!F1347),VLOOKUP(Tabelle3[[#This Row],[Grund Ziffer]],'Liste Gründe'!A:D,3,FALSE),Eintragen!F1347)</f>
        <v>geschälte Rinde</v>
      </c>
      <c r="H1347" s="11" t="str">
        <f>IF(ISBLANK(Tabelle1[[#This Row],[noch genauer]]),"-",Tabelle1[[#This Row],[noch genauer]])</f>
        <v>keine Verwendung möglich</v>
      </c>
      <c r="I1347" s="14">
        <f t="shared" si="84"/>
        <v>35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RWV</v>
      </c>
      <c r="O1347" s="16" t="str">
        <f>Eintragen!B1347</f>
        <v>RW Natrium</v>
      </c>
      <c r="P1347" s="16">
        <f>Eintragen!D1347</f>
        <v>22</v>
      </c>
    </row>
    <row r="1348" spans="1:16" ht="30" customHeight="1" x14ac:dyDescent="0.25">
      <c r="A1348" s="11" t="str">
        <f>VLOOKUP(N1348,'Linien - BU'!A:B,2,FALSE)</f>
        <v>BU1</v>
      </c>
      <c r="B1348" s="12">
        <f>Eintragen!C1348</f>
        <v>18</v>
      </c>
      <c r="C1348" s="13">
        <f>Tabelle1[[#This Row],[Datum]]</f>
        <v>44441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8" s="14" t="str">
        <f>IFERROR(VLOOKUP(Tabelle3[[#This Row],[Artikelnr.]],Artikel!A:C,3,FALSE),Tabelle3[[#This Row],[Artikelnr.]])</f>
        <v>RW Natrium</v>
      </c>
      <c r="F1348" s="11" t="str">
        <f>VLOOKUP(Eintragen!D1348,'Liste Gründe'!A:D,2,FALSE)</f>
        <v>Rest</v>
      </c>
      <c r="G1348" s="13" t="str">
        <f>IF(ISBLANK(Eintragen!F1348),VLOOKUP(Tabelle3[[#This Row],[Grund Ziffer]],'Liste Gründe'!A:D,3,FALSE),Eintragen!F1348)</f>
        <v>geschälte Rinde</v>
      </c>
      <c r="H1348" s="11" t="str">
        <f>IF(ISBLANK(Tabelle1[[#This Row],[noch genauer]]),"-",Tabelle1[[#This Row],[noch genauer]])</f>
        <v>keine Verwendung möglich</v>
      </c>
      <c r="I1348" s="14">
        <f t="shared" si="84"/>
        <v>35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RWV</v>
      </c>
      <c r="O1348" s="16" t="str">
        <f>Eintragen!B1348</f>
        <v>RW Natrium</v>
      </c>
      <c r="P1348" s="16">
        <f>Eintragen!D1348</f>
        <v>22</v>
      </c>
    </row>
    <row r="1349" spans="1:16" ht="30" customHeight="1" x14ac:dyDescent="0.25">
      <c r="A1349" s="11" t="str">
        <f>VLOOKUP(N1349,'Linien - BU'!A:B,2,FALSE)</f>
        <v>BU1</v>
      </c>
      <c r="B1349" s="12">
        <f>Eintragen!C1349</f>
        <v>19</v>
      </c>
      <c r="C1349" s="13">
        <f>Tabelle1[[#This Row],[Datum]]</f>
        <v>44439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RW Natriumarm Rinde</v>
      </c>
      <c r="F1349" s="11" t="str">
        <f>VLOOKUP(Eintragen!D1349,'Liste Gründe'!A:D,2,FALSE)</f>
        <v>Rest</v>
      </c>
      <c r="G1349" s="13" t="str">
        <f>IF(ISBLANK(Eintragen!F1349),VLOOKUP(Tabelle3[[#This Row],[Grund Ziffer]],'Liste Gründe'!A:D,3,FALSE),Eintragen!F1349)</f>
        <v>geschälte Rinde</v>
      </c>
      <c r="H1349" s="11" t="str">
        <f>IF(ISBLANK(Tabelle1[[#This Row],[noch genauer]]),"-",Tabelle1[[#This Row],[noch genauer]])</f>
        <v>keine Verwendung möglich</v>
      </c>
      <c r="I1349" s="14">
        <f t="shared" si="84"/>
        <v>35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RWV</v>
      </c>
      <c r="O1349" s="16" t="str">
        <f>Eintragen!B1349</f>
        <v>RW Natriumarm Rinde</v>
      </c>
      <c r="P1349" s="16">
        <f>Eintragen!D1349</f>
        <v>22</v>
      </c>
    </row>
    <row r="1350" spans="1:16" ht="30" customHeight="1" x14ac:dyDescent="0.25">
      <c r="A1350" s="11" t="str">
        <f>VLOOKUP(N1350,'Linien - BU'!A:B,2,FALSE)</f>
        <v>BU3</v>
      </c>
      <c r="B1350" s="12">
        <f>Eintragen!C1350</f>
        <v>52</v>
      </c>
      <c r="C1350" s="13">
        <f>Tabelle1[[#This Row],[Datum]]</f>
        <v>44473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0" s="14" t="str">
        <f>IFERROR(VLOOKUP(Tabelle3[[#This Row],[Artikelnr.]],Artikel!A:C,3,FALSE),Tabelle3[[#This Row],[Artikelnr.]])</f>
        <v>RW Natur</v>
      </c>
      <c r="F1350" s="11" t="str">
        <f>VLOOKUP(Eintragen!D1350,'Liste Gründe'!A:D,2,FALSE)</f>
        <v>Linienbezogen</v>
      </c>
      <c r="G1350" s="13" t="str">
        <f>IF(ISBLANK(Eintragen!F1350),VLOOKUP(Tabelle3[[#This Row],[Grund Ziffer]],'Liste Gründe'!A:D,3,FALSE),Eintragen!F1350)</f>
        <v>gemischtes Produkt</v>
      </c>
      <c r="H1350" s="11" t="str">
        <f>IF(ISBLANK(Tabelle1[[#This Row],[noch genauer]]),"-",Tabelle1[[#This Row],[noch genauer]])</f>
        <v>-</v>
      </c>
      <c r="I1350" s="14">
        <f t="shared" si="84"/>
        <v>40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 t="str">
        <f>Eintragen!A1350</f>
        <v>L9</v>
      </c>
      <c r="O1350" s="16" t="str">
        <f>Eintragen!B1350</f>
        <v>RW Natur</v>
      </c>
      <c r="P1350" s="16">
        <f>Eintragen!D1350</f>
        <v>81</v>
      </c>
    </row>
    <row r="1351" spans="1:16" ht="30" customHeight="1" x14ac:dyDescent="0.25">
      <c r="A1351" s="11" t="str">
        <f>VLOOKUP(N1351,'Linien - BU'!A:B,2,FALSE)</f>
        <v>BU3</v>
      </c>
      <c r="B1351" s="12">
        <f>Eintragen!C1351</f>
        <v>248</v>
      </c>
      <c r="C1351" s="13">
        <f>Tabelle1[[#This Row],[Datum]]</f>
        <v>44433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1" s="14" t="str">
        <f>IFERROR(VLOOKUP(Tabelle3[[#This Row],[Artikelnr.]],Artikel!A:C,3,FALSE),Tabelle3[[#This Row],[Artikelnr.]])</f>
        <v>RW Natur</v>
      </c>
      <c r="F1351" s="11" t="str">
        <f>VLOOKUP(Eintragen!D1351,'Liste Gründe'!A:D,2,FALSE)</f>
        <v>Linienbezogen</v>
      </c>
      <c r="G1351" s="13" t="str">
        <f>IF(ISBLANK(Eintragen!F1351),VLOOKUP(Tabelle3[[#This Row],[Grund Ziffer]],'Liste Gründe'!A:D,3,FALSE),Eintragen!F1351)</f>
        <v>Maschinenabfall</v>
      </c>
      <c r="H1351" s="11" t="str">
        <f>IF(ISBLANK(Tabelle1[[#This Row],[noch genauer]]),"-",Tabelle1[[#This Row],[noch genauer]])</f>
        <v>-</v>
      </c>
      <c r="I1351" s="14">
        <f t="shared" si="84"/>
        <v>34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L9</v>
      </c>
      <c r="O1351" s="16" t="str">
        <f>Eintragen!B1351</f>
        <v>RW Natur</v>
      </c>
      <c r="P1351" s="16">
        <f>Eintragen!D1351</f>
        <v>30</v>
      </c>
    </row>
    <row r="1352" spans="1:16" ht="30" customHeight="1" x14ac:dyDescent="0.25">
      <c r="A1352" s="11" t="str">
        <f>VLOOKUP(N1352,'Linien - BU'!A:B,2,FALSE)</f>
        <v>BU3</v>
      </c>
      <c r="B1352" s="12">
        <f>Eintragen!C1352</f>
        <v>21</v>
      </c>
      <c r="C1352" s="13">
        <f>Tabelle1[[#This Row],[Datum]]</f>
        <v>44454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2" s="14" t="str">
        <f>IFERROR(VLOOKUP(Tabelle3[[#This Row],[Artikelnr.]],Artikel!A:C,3,FALSE),Tabelle3[[#This Row],[Artikelnr.]])</f>
        <v>RW Natur</v>
      </c>
      <c r="F1352" s="11" t="str">
        <f>VLOOKUP(Eintragen!D1352,'Liste Gründe'!A:D,2,FALSE)</f>
        <v>Linienbezogen</v>
      </c>
      <c r="G1352" s="13" t="str">
        <f>IF(ISBLANK(Eintragen!F1352),VLOOKUP(Tabelle3[[#This Row],[Grund Ziffer]],'Liste Gründe'!A:D,3,FALSE),Eintragen!F1352)</f>
        <v>Maschinenabfall</v>
      </c>
      <c r="H1352" s="11" t="str">
        <f>IF(ISBLANK(Tabelle1[[#This Row],[noch genauer]]),"-",Tabelle1[[#This Row],[noch genauer]])</f>
        <v>-</v>
      </c>
      <c r="I1352" s="14">
        <f t="shared" si="84"/>
        <v>37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 t="str">
        <f>IFERROR(VLOOKUP(Tabelle3[[#This Row],[Artikelnr.]],Kennzahlen!S:U,3,FALSE)*Tabelle3[[#This Row],[Menge]],"0")</f>
        <v>0</v>
      </c>
      <c r="N1352" s="14" t="str">
        <f>Eintragen!A1352</f>
        <v>L16</v>
      </c>
      <c r="O1352" s="16" t="str">
        <f>Eintragen!B1352</f>
        <v>RW Natur</v>
      </c>
      <c r="P1352" s="16">
        <f>Eintragen!D1352</f>
        <v>30</v>
      </c>
    </row>
    <row r="1353" spans="1:16" ht="30" customHeight="1" x14ac:dyDescent="0.25">
      <c r="A1353" s="11" t="str">
        <f>VLOOKUP(N1353,'Linien - BU'!A:B,2,FALSE)</f>
        <v>BU3</v>
      </c>
      <c r="B1353" s="12">
        <f>Eintragen!C1353</f>
        <v>82</v>
      </c>
      <c r="C1353" s="13">
        <f>Tabelle1[[#This Row],[Datum]]</f>
        <v>44473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3" s="14" t="str">
        <f>IFERROR(VLOOKUP(Tabelle3[[#This Row],[Artikelnr.]],Artikel!A:C,3,FALSE),Tabelle3[[#This Row],[Artikelnr.]])</f>
        <v>RW Natur</v>
      </c>
      <c r="F1353" s="11" t="str">
        <f>VLOOKUP(Eintragen!D1353,'Liste Gründe'!A:D,2,FALSE)</f>
        <v>Linienbezogen</v>
      </c>
      <c r="G1353" s="13" t="str">
        <f>IF(ISBLANK(Eintragen!F1353),VLOOKUP(Tabelle3[[#This Row],[Grund Ziffer]],'Liste Gründe'!A:D,3,FALSE),Eintragen!F1353)</f>
        <v>Maschinenabfall</v>
      </c>
      <c r="H1353" s="11" t="str">
        <f>IF(ISBLANK(Tabelle1[[#This Row],[noch genauer]]),"-",Tabelle1[[#This Row],[noch genauer]])</f>
        <v>-</v>
      </c>
      <c r="I1353" s="14">
        <f t="shared" si="84"/>
        <v>40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 t="str">
        <f>IFERROR(VLOOKUP(Tabelle3[[#This Row],[Artikelnr.]],Kennzahlen!S:U,3,FALSE)*Tabelle3[[#This Row],[Menge]],"0")</f>
        <v>0</v>
      </c>
      <c r="N1353" s="14" t="str">
        <f>Eintragen!A1353</f>
        <v>L9</v>
      </c>
      <c r="O1353" s="16" t="str">
        <f>Eintragen!B1353</f>
        <v>RW Natur</v>
      </c>
      <c r="P1353" s="16">
        <f>Eintragen!D1353</f>
        <v>30</v>
      </c>
    </row>
    <row r="1354" spans="1:16" ht="30" customHeight="1" x14ac:dyDescent="0.25">
      <c r="A1354" s="11" t="str">
        <f>VLOOKUP(N1354,'Linien - BU'!A:B,2,FALSE)</f>
        <v>BU3</v>
      </c>
      <c r="B1354" s="12">
        <f>Eintragen!C1354</f>
        <v>270</v>
      </c>
      <c r="C1354" s="13">
        <f>Tabelle1[[#This Row],[Datum]]</f>
        <v>44433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4" s="14" t="str">
        <f>IFERROR(VLOOKUP(Tabelle3[[#This Row],[Artikelnr.]],Artikel!A:C,3,FALSE),Tabelle3[[#This Row],[Artikelnr.]])</f>
        <v>RW Natur</v>
      </c>
      <c r="F1354" s="11" t="str">
        <f>VLOOKUP(Eintragen!D1354,'Liste Gründe'!A:D,2,FALSE)</f>
        <v>Schimmel</v>
      </c>
      <c r="G1354" s="13" t="str">
        <f>IF(ISBLANK(Eintragen!F1354),VLOOKUP(Tabelle3[[#This Row],[Grund Ziffer]],'Liste Gründe'!A:D,3,FALSE),Eintragen!F1354)</f>
        <v>VOS &gt; Einsatz</v>
      </c>
      <c r="H1354" s="11" t="str">
        <f>IF(ISBLANK(Tabelle1[[#This Row],[noch genauer]]),"-",Tabelle1[[#This Row],[noch genauer]])</f>
        <v>VOS &gt; Einsatz</v>
      </c>
      <c r="I1354" s="14">
        <f t="shared" si="84"/>
        <v>34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 t="str">
        <f>IFERROR(VLOOKUP(Tabelle3[[#This Row],[Artikelnr.]],Kennzahlen!S:U,3,FALSE)*Tabelle3[[#This Row],[Menge]],"0")</f>
        <v>0</v>
      </c>
      <c r="N1354" s="14" t="str">
        <f>Eintragen!A1354</f>
        <v>L9</v>
      </c>
      <c r="O1354" s="16" t="str">
        <f>Eintragen!B1354</f>
        <v>RW Natur</v>
      </c>
      <c r="P1354" s="16">
        <f>Eintragen!D1354</f>
        <v>12</v>
      </c>
    </row>
    <row r="1355" spans="1:16" ht="30" customHeight="1" x14ac:dyDescent="0.25">
      <c r="A1355" s="11" t="str">
        <f>VLOOKUP(N1355,'Linien - BU'!A:B,2,FALSE)</f>
        <v>BU3</v>
      </c>
      <c r="B1355" s="12">
        <f>Eintragen!C1355</f>
        <v>42</v>
      </c>
      <c r="C1355" s="13">
        <f>Tabelle1[[#This Row],[Datum]]</f>
        <v>44434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5" s="14" t="str">
        <f>IFERROR(VLOOKUP(Tabelle3[[#This Row],[Artikelnr.]],Artikel!A:C,3,FALSE),Tabelle3[[#This Row],[Artikelnr.]])</f>
        <v>RW Natur</v>
      </c>
      <c r="F1355" s="11" t="str">
        <f>VLOOKUP(Eintragen!D1355,'Liste Gründe'!A:D,2,FALSE)</f>
        <v>Schimmel</v>
      </c>
      <c r="G1355" s="13" t="str">
        <f>IF(ISBLANK(Eintragen!F1355),VLOOKUP(Tabelle3[[#This Row],[Grund Ziffer]],'Liste Gründe'!A:D,3,FALSE),Eintragen!F1355)</f>
        <v>VOS &gt; Einsatz</v>
      </c>
      <c r="H1355" s="11" t="str">
        <f>IF(ISBLANK(Tabelle1[[#This Row],[noch genauer]]),"-",Tabelle1[[#This Row],[noch genauer]])</f>
        <v>VOS &gt; Einsatz</v>
      </c>
      <c r="I1355" s="14">
        <f t="shared" si="84"/>
        <v>34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 t="str">
        <f>IFERROR(VLOOKUP(Tabelle3[[#This Row],[Artikelnr.]],Kennzahlen!S:U,3,FALSE)*Tabelle3[[#This Row],[Menge]],"0")</f>
        <v>0</v>
      </c>
      <c r="N1355" s="14" t="str">
        <f>Eintragen!A1355</f>
        <v>L9</v>
      </c>
      <c r="O1355" s="16" t="str">
        <f>Eintragen!B1355</f>
        <v>RW Natur</v>
      </c>
      <c r="P1355" s="16">
        <f>Eintragen!D1355</f>
        <v>12</v>
      </c>
    </row>
    <row r="1356" spans="1:16" ht="30" customHeight="1" x14ac:dyDescent="0.25">
      <c r="A1356" s="11" t="str">
        <f>VLOOKUP(N1356,'Linien - BU'!A:B,2,FALSE)</f>
        <v>BU3</v>
      </c>
      <c r="B1356" s="12">
        <f>Eintragen!C1356</f>
        <v>96</v>
      </c>
      <c r="C1356" s="13">
        <f>Tabelle1[[#This Row],[Datum]]</f>
        <v>44442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6" s="14" t="str">
        <f>IFERROR(VLOOKUP(Tabelle3[[#This Row],[Artikelnr.]],Artikel!A:C,3,FALSE),Tabelle3[[#This Row],[Artikelnr.]])</f>
        <v>RW Natur</v>
      </c>
      <c r="F1356" s="11" t="str">
        <f>VLOOKUP(Eintragen!D1356,'Liste Gründe'!A:D,2,FALSE)</f>
        <v>Schimmel</v>
      </c>
      <c r="G1356" s="13" t="str">
        <f>IF(ISBLANK(Eintragen!F1356),VLOOKUP(Tabelle3[[#This Row],[Grund Ziffer]],'Liste Gründe'!A:D,3,FALSE),Eintragen!F1356)</f>
        <v>VOS &gt; Einsatz</v>
      </c>
      <c r="H1356" s="11" t="str">
        <f>IF(ISBLANK(Tabelle1[[#This Row],[noch genauer]]),"-",Tabelle1[[#This Row],[noch genauer]])</f>
        <v>VOS &gt; Einsatz</v>
      </c>
      <c r="I1356" s="14">
        <f t="shared" si="84"/>
        <v>35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 t="str">
        <f>IFERROR(VLOOKUP(Tabelle3[[#This Row],[Artikelnr.]],Kennzahlen!S:U,3,FALSE)*Tabelle3[[#This Row],[Menge]],"0")</f>
        <v>0</v>
      </c>
      <c r="N1356" s="14" t="str">
        <f>Eintragen!A1356</f>
        <v>L9</v>
      </c>
      <c r="O1356" s="16" t="str">
        <f>Eintragen!B1356</f>
        <v>RW Natur</v>
      </c>
      <c r="P1356" s="16">
        <f>Eintragen!D1356</f>
        <v>12</v>
      </c>
    </row>
    <row r="1357" spans="1:16" ht="30" customHeight="1" x14ac:dyDescent="0.25">
      <c r="A1357" s="11" t="str">
        <f>VLOOKUP(N1357,'Linien - BU'!A:B,2,FALSE)</f>
        <v>BU3</v>
      </c>
      <c r="B1357" s="12">
        <f>Eintragen!C1357</f>
        <v>320</v>
      </c>
      <c r="C1357" s="13">
        <f>Tabelle1[[#This Row],[Datum]]</f>
        <v>44442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7" s="14" t="str">
        <f>IFERROR(VLOOKUP(Tabelle3[[#This Row],[Artikelnr.]],Artikel!A:C,3,FALSE),Tabelle3[[#This Row],[Artikelnr.]])</f>
        <v>RW Natur</v>
      </c>
      <c r="F1357" s="11" t="str">
        <f>VLOOKUP(Eintragen!D1357,'Liste Gründe'!A:D,2,FALSE)</f>
        <v>Schimmel</v>
      </c>
      <c r="G1357" s="13" t="str">
        <f>IF(ISBLANK(Eintragen!F1357),VLOOKUP(Tabelle3[[#This Row],[Grund Ziffer]],'Liste Gründe'!A:D,3,FALSE),Eintragen!F1357)</f>
        <v>VOS &gt; Einsatz</v>
      </c>
      <c r="H1357" s="11" t="str">
        <f>IF(ISBLANK(Tabelle1[[#This Row],[noch genauer]]),"-",Tabelle1[[#This Row],[noch genauer]])</f>
        <v>VOS &gt; Einsatz</v>
      </c>
      <c r="I1357" s="14">
        <f t="shared" si="84"/>
        <v>35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 t="str">
        <f>IFERROR(VLOOKUP(Tabelle3[[#This Row],[Artikelnr.]],Kennzahlen!S:U,3,FALSE)*Tabelle3[[#This Row],[Menge]],"0")</f>
        <v>0</v>
      </c>
      <c r="N1357" s="14" t="str">
        <f>Eintragen!A1357</f>
        <v>L9</v>
      </c>
      <c r="O1357" s="16" t="str">
        <f>Eintragen!B1357</f>
        <v>RW Natur</v>
      </c>
      <c r="P1357" s="16">
        <f>Eintragen!D1357</f>
        <v>12</v>
      </c>
    </row>
    <row r="1358" spans="1:16" ht="30" customHeight="1" x14ac:dyDescent="0.25">
      <c r="A1358" s="11" t="str">
        <f>VLOOKUP(N1358,'Linien - BU'!A:B,2,FALSE)</f>
        <v>BU3</v>
      </c>
      <c r="B1358" s="12">
        <f>Eintragen!C1358</f>
        <v>9</v>
      </c>
      <c r="C1358" s="13">
        <f>Tabelle1[[#This Row],[Datum]]</f>
        <v>44473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8" s="14" t="str">
        <f>IFERROR(VLOOKUP(Tabelle3[[#This Row],[Artikelnr.]],Artikel!A:C,3,FALSE),Tabelle3[[#This Row],[Artikelnr.]])</f>
        <v>RW natur</v>
      </c>
      <c r="F1358" s="11" t="str">
        <f>VLOOKUP(Eintragen!D1358,'Liste Gründe'!A:D,2,FALSE)</f>
        <v>Schimmel</v>
      </c>
      <c r="G1358" s="13" t="str">
        <f>IF(ISBLANK(Eintragen!F1358),VLOOKUP(Tabelle3[[#This Row],[Grund Ziffer]],'Liste Gründe'!A:D,3,FALSE),Eintragen!F1358)</f>
        <v>VOS &gt; Einsatz</v>
      </c>
      <c r="H1358" s="11" t="str">
        <f>IF(ISBLANK(Tabelle1[[#This Row],[noch genauer]]),"-",Tabelle1[[#This Row],[noch genauer]])</f>
        <v>VOS &gt; Einsatz</v>
      </c>
      <c r="I1358" s="14">
        <f t="shared" si="84"/>
        <v>40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 t="str">
        <f>IFERROR(VLOOKUP(Tabelle3[[#This Row],[Artikelnr.]],Kennzahlen!S:U,3,FALSE)*Tabelle3[[#This Row],[Menge]],"0")</f>
        <v>0</v>
      </c>
      <c r="N1358" s="14" t="str">
        <f>Eintragen!A1358</f>
        <v>WVP</v>
      </c>
      <c r="O1358" s="16" t="str">
        <f>Eintragen!B1358</f>
        <v>RW natur</v>
      </c>
      <c r="P1358" s="16">
        <f>Eintragen!D1358</f>
        <v>12</v>
      </c>
    </row>
    <row r="1359" spans="1:16" ht="30" customHeight="1" x14ac:dyDescent="0.25">
      <c r="A1359" s="11" t="str">
        <f>VLOOKUP(N1359,'Linien - BU'!A:B,2,FALSE)</f>
        <v>BU3</v>
      </c>
      <c r="B1359" s="12">
        <f>Eintragen!C1359</f>
        <v>21</v>
      </c>
      <c r="C1359" s="13">
        <f>Tabelle1[[#This Row],[Datum]]</f>
        <v>44487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9" s="14" t="str">
        <f>IFERROR(VLOOKUP(Tabelle3[[#This Row],[Artikelnr.]],Artikel!A:C,3,FALSE),Tabelle3[[#This Row],[Artikelnr.]])</f>
        <v>RW Natur</v>
      </c>
      <c r="F1359" s="11" t="str">
        <f>VLOOKUP(Eintragen!D1359,'Liste Gründe'!A:D,2,FALSE)</f>
        <v>Linienbezogen</v>
      </c>
      <c r="G1359" s="13" t="str">
        <f>IF(ISBLANK(Eintragen!F1359),VLOOKUP(Tabelle3[[#This Row],[Grund Ziffer]],'Liste Gründe'!A:D,3,FALSE),Eintragen!F1359)</f>
        <v>Maschinenabfall</v>
      </c>
      <c r="H1359" s="11" t="str">
        <f>IF(ISBLANK(Tabelle1[[#This Row],[noch genauer]]),"-",Tabelle1[[#This Row],[noch genauer]])</f>
        <v>-</v>
      </c>
      <c r="I1359" s="14">
        <f t="shared" si="84"/>
        <v>42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 t="str">
        <f>IFERROR(VLOOKUP(Tabelle3[[#This Row],[Artikelnr.]],Kennzahlen!S:U,3,FALSE)*Tabelle3[[#This Row],[Menge]],"0")</f>
        <v>0</v>
      </c>
      <c r="N1359" s="14" t="str">
        <f>Eintragen!A1359</f>
        <v>L18</v>
      </c>
      <c r="O1359" s="16" t="str">
        <f>Eintragen!B1359</f>
        <v>RW Natur</v>
      </c>
      <c r="P1359" s="16">
        <f>Eintragen!D1359</f>
        <v>30</v>
      </c>
    </row>
    <row r="1360" spans="1:16" ht="30" customHeight="1" x14ac:dyDescent="0.25">
      <c r="A1360" s="11" t="str">
        <f>VLOOKUP(N1360,'Linien - BU'!A:B,2,FALSE)</f>
        <v>BU3</v>
      </c>
      <c r="B1360" s="12">
        <f>Eintragen!C1360</f>
        <v>126</v>
      </c>
      <c r="C1360" s="13">
        <f>Tabelle1[[#This Row],[Datum]]</f>
        <v>44494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0" s="14" t="str">
        <f>IFERROR(VLOOKUP(Tabelle3[[#This Row],[Artikelnr.]],Artikel!A:C,3,FALSE),Tabelle3[[#This Row],[Artikelnr.]])</f>
        <v>RW Natur</v>
      </c>
      <c r="F1360" s="11" t="str">
        <f>VLOOKUP(Eintragen!D1360,'Liste Gründe'!A:D,2,FALSE)</f>
        <v>Linienbezogen</v>
      </c>
      <c r="G1360" s="13" t="str">
        <f>IF(ISBLANK(Eintragen!F1360),VLOOKUP(Tabelle3[[#This Row],[Grund Ziffer]],'Liste Gründe'!A:D,3,FALSE),Eintragen!F1360)</f>
        <v>Maschinenabfall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 t="str">
        <f>IFERROR(VLOOKUP(Tabelle3[[#This Row],[Artikelnr.]],Kennzahlen!S:U,3,FALSE)*Tabelle3[[#This Row],[Menge]],"0")</f>
        <v>0</v>
      </c>
      <c r="N1360" s="14" t="str">
        <f>Eintragen!A1360</f>
        <v>L9</v>
      </c>
      <c r="O1360" s="16" t="str">
        <f>Eintragen!B1360</f>
        <v>RW Natur</v>
      </c>
      <c r="P1360" s="16">
        <f>Eintragen!D1360</f>
        <v>30</v>
      </c>
    </row>
    <row r="1361" spans="1:16" ht="30" customHeight="1" x14ac:dyDescent="0.25">
      <c r="A1361" s="11" t="str">
        <f>VLOOKUP(N1361,'Linien - BU'!A:B,2,FALSE)</f>
        <v>BU3</v>
      </c>
      <c r="B1361" s="12">
        <f>Eintragen!C1361</f>
        <v>256</v>
      </c>
      <c r="C1361" s="13">
        <f>Tabelle1[[#This Row],[Datum]]</f>
        <v>44442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1" s="14" t="str">
        <f>IFERROR(VLOOKUP(Tabelle3[[#This Row],[Artikelnr.]],Artikel!A:C,3,FALSE),Tabelle3[[#This Row],[Artikelnr.]])</f>
        <v>RW Natur diverse</v>
      </c>
      <c r="F1361" s="11" t="str">
        <f>VLOOKUP(Eintragen!D1361,'Liste Gründe'!A:D,2,FALSE)</f>
        <v>Linienbezogen</v>
      </c>
      <c r="G1361" s="13" t="str">
        <f>IF(ISBLANK(Eintragen!F1361),VLOOKUP(Tabelle3[[#This Row],[Grund Ziffer]],'Liste Gründe'!A:D,3,FALSE),Eintragen!F1361)</f>
        <v>Maschinenabfall</v>
      </c>
      <c r="H1361" s="11" t="str">
        <f>IF(ISBLANK(Tabelle1[[#This Row],[noch genauer]]),"-",Tabelle1[[#This Row],[noch genauer]])</f>
        <v>-</v>
      </c>
      <c r="I1361" s="14">
        <f t="shared" si="84"/>
        <v>35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 t="str">
        <f>IFERROR(VLOOKUP(Tabelle3[[#This Row],[Artikelnr.]],Kennzahlen!S:U,3,FALSE)*Tabelle3[[#This Row],[Menge]],"0")</f>
        <v>0</v>
      </c>
      <c r="N1361" s="14" t="str">
        <f>Eintragen!A1361</f>
        <v>L9</v>
      </c>
      <c r="O1361" s="16" t="str">
        <f>Eintragen!B1361</f>
        <v>RW Natur diverse</v>
      </c>
      <c r="P1361" s="16">
        <f>Eintragen!D1361</f>
        <v>30</v>
      </c>
    </row>
    <row r="1362" spans="1:16" ht="30" customHeight="1" x14ac:dyDescent="0.25">
      <c r="A1362" s="11" t="str">
        <f>VLOOKUP(N1362,'Linien - BU'!A:B,2,FALSE)</f>
        <v>BU1</v>
      </c>
      <c r="B1362" s="12">
        <f>Eintragen!C1362</f>
        <v>20</v>
      </c>
      <c r="C1362" s="13">
        <f>Tabelle1[[#This Row],[Datum]]</f>
        <v>44447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2" s="14" t="str">
        <f>IFERROR(VLOOKUP(Tabelle3[[#This Row],[Artikelnr.]],Artikel!A:C,3,FALSE),Tabelle3[[#This Row],[Artikelnr.]])</f>
        <v xml:space="preserve">RW Schinken </v>
      </c>
      <c r="F1362" s="11" t="str">
        <f>VLOOKUP(Eintragen!D1362,'Liste Gründe'!A:D,2,FALSE)</f>
        <v>Linienbezogen</v>
      </c>
      <c r="G1362" s="13" t="str">
        <f>IF(ISBLANK(Eintragen!F1362),VLOOKUP(Tabelle3[[#This Row],[Grund Ziffer]],'Liste Gründe'!A:D,3,FALSE),Eintragen!F1362)</f>
        <v>Bodenabfall Abfüllung</v>
      </c>
      <c r="H1362" s="11" t="str">
        <f>IF(ISBLANK(Tabelle1[[#This Row],[noch genauer]]),"-",Tabelle1[[#This Row],[noch genauer]])</f>
        <v>Darm geplatzt</v>
      </c>
      <c r="I1362" s="14">
        <f t="shared" si="84"/>
        <v>36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 t="str">
        <f>IFERROR(VLOOKUP(Tabelle3[[#This Row],[Artikelnr.]],Kennzahlen!S:U,3,FALSE)*Tabelle3[[#This Row],[Menge]],"0")</f>
        <v>0</v>
      </c>
      <c r="N1362" s="14" t="str">
        <f>Eintragen!A1362</f>
        <v>Abfüllung</v>
      </c>
      <c r="O1362" s="16" t="str">
        <f>Eintragen!B1362</f>
        <v xml:space="preserve">RW Schinken </v>
      </c>
      <c r="P1362" s="16">
        <f>Eintragen!D1362</f>
        <v>34</v>
      </c>
    </row>
    <row r="1363" spans="1:16" ht="30" customHeight="1" x14ac:dyDescent="0.25">
      <c r="A1363" s="11" t="str">
        <f>VLOOKUP(N1363,'Linien - BU'!A:B,2,FALSE)</f>
        <v>Verkauf</v>
      </c>
      <c r="B1363" s="12">
        <f>Eintragen!C1363</f>
        <v>12</v>
      </c>
      <c r="C1363" s="13">
        <f>Tabelle1[[#This Row],[Datum]]</f>
        <v>44433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63" s="14" t="str">
        <f>IFERROR(VLOOKUP(Tabelle3[[#This Row],[Artikelnr.]],Artikel!A:C,3,FALSE),Tabelle3[[#This Row],[Artikelnr.]])</f>
        <v>RW Schinken Endstücke</v>
      </c>
      <c r="F1363" s="11" t="str">
        <f>VLOOKUP(Eintragen!D1363,'Liste Gründe'!A:D,2,FALSE)</f>
        <v>Schimmel</v>
      </c>
      <c r="G1363" s="13" t="str">
        <f>IF(ISBLANK(Eintragen!F1363),VLOOKUP(Tabelle3[[#This Row],[Grund Ziffer]],'Liste Gründe'!A:D,3,FALSE),Eintragen!F1363)</f>
        <v>keinen Abnehmer/kein Schälpersonal</v>
      </c>
      <c r="H1363" s="11" t="str">
        <f>IF(ISBLANK(Tabelle1[[#This Row],[noch genauer]]),"-",Tabelle1[[#This Row],[noch genauer]])</f>
        <v>keinen Abnehmer/Schälen</v>
      </c>
      <c r="I1363" s="14">
        <f t="shared" si="84"/>
        <v>34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 t="str">
        <f>IFERROR(VLOOKUP(Tabelle3[[#This Row],[Artikelnr.]],Kennzahlen!S:U,3,FALSE)*Tabelle3[[#This Row],[Menge]],"0")</f>
        <v>0</v>
      </c>
      <c r="N1363" s="14" t="str">
        <f>Eintragen!A1363</f>
        <v>Verkauf</v>
      </c>
      <c r="O1363" s="16" t="str">
        <f>Eintragen!B1363</f>
        <v>RW Schinken Endstücke</v>
      </c>
      <c r="P1363" s="16">
        <f>Eintragen!D1363</f>
        <v>12</v>
      </c>
    </row>
    <row r="1364" spans="1:16" ht="30" customHeight="1" x14ac:dyDescent="0.25">
      <c r="A1364" s="11" t="str">
        <f>VLOOKUP(N1364,'Linien - BU'!A:B,2,FALSE)</f>
        <v>BU1</v>
      </c>
      <c r="B1364" s="12">
        <f>Eintragen!C1364</f>
        <v>8</v>
      </c>
      <c r="C1364" s="13">
        <f>Tabelle1[[#This Row],[Datum]]</f>
        <v>44461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4" s="14" t="str">
        <f>IFERROR(VLOOKUP(Tabelle3[[#This Row],[Artikelnr.]],Artikel!A:C,3,FALSE),Tabelle3[[#This Row],[Artikelnr.]])</f>
        <v>Schinken Stange</v>
      </c>
      <c r="F1364" s="11" t="str">
        <f>VLOOKUP(Eintragen!D1364,'Liste Gründe'!A:D,2,FALSE)</f>
        <v>Schimmel</v>
      </c>
      <c r="G1364" s="13" t="str">
        <f>IF(ISBLANK(Eintragen!F1364),VLOOKUP(Tabelle3[[#This Row],[Grund Ziffer]],'Liste Gründe'!A:D,3,FALSE),Eintragen!F1364)</f>
        <v>Rest</v>
      </c>
      <c r="H1364" s="11" t="str">
        <f>IF(ISBLANK(Tabelle1[[#This Row],[noch genauer]]),"-",Tabelle1[[#This Row],[noch genauer]])</f>
        <v>Schimmel, Reklamation QM</v>
      </c>
      <c r="I1364" s="14">
        <f t="shared" si="84"/>
        <v>38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 t="str">
        <f>IFERROR(VLOOKUP(Tabelle3[[#This Row],[Artikelnr.]],Kennzahlen!S:U,3,FALSE)*Tabelle3[[#This Row],[Menge]],"0")</f>
        <v>0</v>
      </c>
      <c r="N1364" s="14" t="str">
        <f>Eintragen!A1364</f>
        <v>Abfüllung</v>
      </c>
      <c r="O1364" s="16" t="str">
        <f>Eintragen!B1364</f>
        <v>Schinken Stange</v>
      </c>
      <c r="P1364" s="16">
        <f>Eintragen!D1364</f>
        <v>12</v>
      </c>
    </row>
    <row r="1365" spans="1:16" ht="30" customHeight="1" x14ac:dyDescent="0.25">
      <c r="A1365" s="11" t="str">
        <f>VLOOKUP(N1365,'Linien - BU'!A:B,2,FALSE)</f>
        <v>BU1</v>
      </c>
      <c r="B1365" s="12">
        <f>Eintragen!C1365</f>
        <v>11.4</v>
      </c>
      <c r="C1365" s="13">
        <f>Tabelle1[[#This Row],[Datum]]</f>
        <v>44442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5" s="14" t="str">
        <f>IFERROR(VLOOKUP(Tabelle3[[#This Row],[Artikelnr.]],Artikel!A:C,3,FALSE),Tabelle3[[#This Row],[Artikelnr.]])</f>
        <v>Skinkeost 250g</v>
      </c>
      <c r="F1365" s="11" t="str">
        <f>VLOOKUP(Eintragen!D1365,'Liste Gründe'!A:D,2,FALSE)</f>
        <v>Rest</v>
      </c>
      <c r="G1365" s="13" t="str">
        <f>IF(ISBLANK(Eintragen!F1365),VLOOKUP(Tabelle3[[#This Row],[Grund Ziffer]],'Liste Gründe'!A:D,3,FALSE),Eintragen!F1365)</f>
        <v>Fremdkörper</v>
      </c>
      <c r="H1365" s="11" t="str">
        <f>IF(ISBLANK(Tabelle1[[#This Row],[noch genauer]]),"-",Tabelle1[[#This Row],[noch genauer]])</f>
        <v>Metall</v>
      </c>
      <c r="I1365" s="14">
        <f t="shared" si="84"/>
        <v>35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 t="str">
        <f>Eintragen!A1365</f>
        <v>Abfüllung</v>
      </c>
      <c r="O1365" s="16" t="str">
        <f>Eintragen!B1365</f>
        <v>Skinkeost 250g</v>
      </c>
      <c r="P1365" s="16">
        <f>Eintragen!D1365</f>
        <v>22</v>
      </c>
    </row>
    <row r="1366" spans="1:16" ht="30" customHeight="1" x14ac:dyDescent="0.25">
      <c r="A1366" s="11" t="str">
        <f>VLOOKUP(N1366,'Linien - BU'!A:B,2,FALSE)</f>
        <v>Rest</v>
      </c>
      <c r="B1366" s="12">
        <f>Eintragen!C1366</f>
        <v>20</v>
      </c>
      <c r="C1366" s="13">
        <f>Tabelle1[[#This Row],[Datum]]</f>
        <v>44470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6" s="14" t="str">
        <f>IFERROR(VLOOKUP(Tabelle3[[#This Row],[Artikelnr.]],Artikel!A:C,3,FALSE),Tabelle3[[#This Row],[Artikelnr.]])</f>
        <v>SKZ Ammerland Block</v>
      </c>
      <c r="F1366" s="11" t="str">
        <f>VLOOKUP(Eintragen!D1366,'Liste Gründe'!A:D,2,FALSE)</f>
        <v>Qualitätssicherung</v>
      </c>
      <c r="G1366" s="13" t="str">
        <f>IF(ISBLANK(Eintragen!F1366),VLOOKUP(Tabelle3[[#This Row],[Grund Ziffer]],'Liste Gründe'!A:D,3,FALSE),Eintragen!F1366)</f>
        <v>Laborprobe</v>
      </c>
      <c r="H1366" s="11" t="str">
        <f>IF(ISBLANK(Tabelle1[[#This Row],[noch genauer]]),"-",Tabelle1[[#This Row],[noch genauer]])</f>
        <v>Laborprobe</v>
      </c>
      <c r="I1366" s="14">
        <f t="shared" si="84"/>
        <v>39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 t="str">
        <f>Eintragen!A1366</f>
        <v>Labor</v>
      </c>
      <c r="O1366" s="16" t="str">
        <f>Eintragen!B1366</f>
        <v>SKZ Ammerland Block</v>
      </c>
      <c r="P1366" s="16">
        <f>Eintragen!D1366</f>
        <v>70</v>
      </c>
    </row>
    <row r="1367" spans="1:16" ht="30" customHeight="1" x14ac:dyDescent="0.25">
      <c r="A1367" s="11" t="str">
        <f>VLOOKUP(N1367,'Linien - BU'!A:B,2,FALSE)</f>
        <v>BU1</v>
      </c>
      <c r="B1367" s="12">
        <f>Eintragen!C1367</f>
        <v>21</v>
      </c>
      <c r="C1367" s="13">
        <f>Tabelle1[[#This Row],[Datum]]</f>
        <v>44474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7" s="14" t="str">
        <f>IFERROR(VLOOKUP(Tabelle3[[#This Row],[Artikelnr.]],Artikel!A:C,3,FALSE),Tabelle3[[#This Row],[Artikelnr.]])</f>
        <v>vegan</v>
      </c>
      <c r="F1367" s="11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40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 t="str">
        <f>Eintragen!A1367</f>
        <v>Schmelze</v>
      </c>
      <c r="O1367" s="16" t="str">
        <f>Eintragen!B1367</f>
        <v>vegan</v>
      </c>
      <c r="P1367" s="16">
        <f>Eintragen!D1367</f>
        <v>10</v>
      </c>
    </row>
    <row r="1368" spans="1:16" ht="30" customHeight="1" x14ac:dyDescent="0.25">
      <c r="A1368" s="11" t="str">
        <f>VLOOKUP(N1368,'Linien - BU'!A:B,2,FALSE)</f>
        <v>BU2</v>
      </c>
      <c r="B1368" s="12">
        <f>Eintragen!C1368</f>
        <v>85</v>
      </c>
      <c r="C1368" s="13">
        <f>Tabelle1[[#This Row],[Datum]]</f>
        <v>44483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8" s="14" t="str">
        <f>IFERROR(VLOOKUP(Tabelle3[[#This Row],[Artikelnr.]],Artikel!A:C,3,FALSE),Tabelle3[[#This Row],[Artikelnr.]])</f>
        <v>verschiedene Fertigware</v>
      </c>
      <c r="F1368" s="11" t="str">
        <f>VLOOKUP(Eintragen!D1368,'Liste Gründe'!A:D,2,FALSE)</f>
        <v>Schimmel</v>
      </c>
      <c r="G1368" s="13" t="str">
        <f>IF(ISBLANK(Eintragen!F1368),VLOOKUP(Tabelle3[[#This Row],[Grund Ziffer]],'Liste Gründe'!A:D,3,FALSE),Eintragen!F1368)</f>
        <v>Luftzieher</v>
      </c>
      <c r="H1368" s="11" t="str">
        <f>IF(ISBLANK(Tabelle1[[#This Row],[noch genauer]]),"-",Tabelle1[[#This Row],[noch genauer]])</f>
        <v>-</v>
      </c>
      <c r="I1368" s="14">
        <f t="shared" si="84"/>
        <v>41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 t="str">
        <f>Eintragen!A1368</f>
        <v>BU2</v>
      </c>
      <c r="O1368" s="16" t="str">
        <f>Eintragen!B1368</f>
        <v>verschiedene Fertigware</v>
      </c>
      <c r="P1368" s="16">
        <f>Eintragen!D1368</f>
        <v>12</v>
      </c>
    </row>
    <row r="1369" spans="1:16" ht="30" customHeight="1" x14ac:dyDescent="0.25">
      <c r="A1369" s="11" t="str">
        <f>VLOOKUP(N1369,'Linien - BU'!A:B,2,FALSE)</f>
        <v>BU3</v>
      </c>
      <c r="B1369" s="12">
        <f>Eintragen!C1369</f>
        <v>306</v>
      </c>
      <c r="C1369" s="13">
        <f>Tabelle1[[#This Row],[Datum]]</f>
        <v>44431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9" s="14" t="str">
        <f>IFERROR(VLOOKUP(Tabelle3[[#This Row],[Artikelnr.]],Artikel!A:C,3,FALSE),Tabelle3[[#This Row],[Artikelnr.]])</f>
        <v>VOR RW staubk</v>
      </c>
      <c r="F1369" s="11" t="str">
        <f>VLOOKUP(Eintragen!D1369,'Liste Gründe'!A:D,2,FALSE)</f>
        <v>Schimmel</v>
      </c>
      <c r="G1369" s="13" t="str">
        <f>IF(ISBLANK(Eintragen!F1369),VLOOKUP(Tabelle3[[#This Row],[Grund Ziffer]],'Liste Gründe'!A:D,3,FALSE),Eintragen!F1369)</f>
        <v>Rest</v>
      </c>
      <c r="H1369" s="11" t="str">
        <f>IF(ISBLANK(Tabelle1[[#This Row],[noch genauer]]),"-",Tabelle1[[#This Row],[noch genauer]])</f>
        <v>nur bestimmter Einsatz möglich</v>
      </c>
      <c r="I1369" s="14">
        <f t="shared" si="84"/>
        <v>34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 t="str">
        <f>IFERROR(VLOOKUP(Tabelle3[[#This Row],[Artikelnr.]],Kennzahlen!S:U,3,FALSE)*Tabelle3[[#This Row],[Menge]],"0")</f>
        <v>0</v>
      </c>
      <c r="N1369" s="14" t="str">
        <f>Eintragen!A1369</f>
        <v>WVP</v>
      </c>
      <c r="O1369" s="16" t="str">
        <f>Eintragen!B1369</f>
        <v>VOR RW staubk</v>
      </c>
      <c r="P1369" s="16">
        <f>Eintragen!D1369</f>
        <v>12</v>
      </c>
    </row>
    <row r="1370" spans="1:16" ht="30" customHeight="1" x14ac:dyDescent="0.25">
      <c r="A1370" s="11" t="str">
        <f>VLOOKUP(N1370,'Linien - BU'!A:B,2,FALSE)</f>
        <v>BU3</v>
      </c>
      <c r="B1370" s="12">
        <f>Eintragen!C1370</f>
        <v>333</v>
      </c>
      <c r="C1370" s="13">
        <f>Tabelle1[[#This Row],[Datum]]</f>
        <v>44481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0" s="14" t="str">
        <f>IFERROR(VLOOKUP(Tabelle3[[#This Row],[Artikelnr.]],Artikel!A:C,3,FALSE),Tabelle3[[#This Row],[Artikelnr.]])</f>
        <v>Vorschmelz Diverses</v>
      </c>
      <c r="F1370" s="11" t="str">
        <f>VLOOKUP(Eintragen!D1370,'Liste Gründe'!A:D,2,FALSE)</f>
        <v>Schimmel</v>
      </c>
      <c r="G1370" s="13" t="str">
        <f>IF(ISBLANK(Eintragen!F1370),VLOOKUP(Tabelle3[[#This Row],[Grund Ziffer]],'Liste Gründe'!A:D,3,FALSE),Eintragen!F1370)</f>
        <v>Schimmel</v>
      </c>
      <c r="H1370" s="11" t="str">
        <f>IF(ISBLANK(Tabelle1[[#This Row],[noch genauer]]),"-",Tabelle1[[#This Row],[noch genauer]])</f>
        <v>mehr VOS als Rework</v>
      </c>
      <c r="I1370" s="14">
        <f t="shared" si="84"/>
        <v>41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bu3</v>
      </c>
      <c r="O1370" s="16" t="str">
        <f>Eintragen!B1370</f>
        <v>Vorschmelz Diverses</v>
      </c>
      <c r="P1370" s="16">
        <f>Eintragen!D1370</f>
        <v>12</v>
      </c>
    </row>
    <row r="1371" spans="1:16" ht="30" customHeight="1" x14ac:dyDescent="0.25">
      <c r="A1371" s="11" t="str">
        <f>VLOOKUP(N1371,'Linien - BU'!A:B,2,FALSE)</f>
        <v>Rest</v>
      </c>
      <c r="B1371" s="12">
        <f>Eintragen!C1371</f>
        <v>20</v>
      </c>
      <c r="C1371" s="13">
        <f>Tabelle1[[#This Row],[Datum]]</f>
        <v>44483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1" s="14" t="str">
        <f>IFERROR(VLOOKUP(Tabelle3[[#This Row],[Artikelnr.]],Artikel!A:C,3,FALSE),Tabelle3[[#This Row],[Artikelnr.]])</f>
        <v>VOS Bergkäse</v>
      </c>
      <c r="F1371" s="11" t="str">
        <f>VLOOKUP(Eintragen!D1371,'Liste Gründe'!A:D,2,FALSE)</f>
        <v>Schimmel</v>
      </c>
      <c r="G1371" s="13" t="str">
        <f>IF(ISBLANK(Eintragen!F1371),VLOOKUP(Tabelle3[[#This Row],[Grund Ziffer]],'Liste Gründe'!A:D,3,FALSE),Eintragen!F1371)</f>
        <v>MHD abgelaufen</v>
      </c>
      <c r="H1371" s="11" t="str">
        <f>IF(ISBLANK(Tabelle1[[#This Row],[noch genauer]]),"-",Tabelle1[[#This Row],[noch genauer]])</f>
        <v>-</v>
      </c>
      <c r="I1371" s="14">
        <f t="shared" si="84"/>
        <v>41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Außenlager</v>
      </c>
      <c r="O1371" s="16" t="str">
        <f>Eintragen!B1371</f>
        <v>VOS Bergkäse</v>
      </c>
      <c r="P1371" s="16">
        <f>Eintragen!D1371</f>
        <v>11</v>
      </c>
    </row>
    <row r="1372" spans="1:16" ht="30" customHeight="1" x14ac:dyDescent="0.25">
      <c r="A1372" s="11" t="str">
        <f>VLOOKUP(N1372,'Linien - BU'!A:B,2,FALSE)</f>
        <v>BU3</v>
      </c>
      <c r="B1372" s="12">
        <f>Eintragen!C1372</f>
        <v>50</v>
      </c>
      <c r="C1372" s="13">
        <f>Tabelle1[[#This Row],[Datum]]</f>
        <v>44469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2" s="14" t="str">
        <f>IFERROR(VLOOKUP(Tabelle3[[#This Row],[Artikelnr.]],Artikel!A:C,3,FALSE),Tabelle3[[#This Row],[Artikelnr.]])</f>
        <v>Wallnusstraum</v>
      </c>
      <c r="F1372" s="11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Maschinenabfall</v>
      </c>
      <c r="H1372" s="11" t="str">
        <f>IF(ISBLANK(Tabelle1[[#This Row],[noch genauer]]),"-",Tabelle1[[#This Row],[noch genauer]])</f>
        <v>-</v>
      </c>
      <c r="I1372" s="14">
        <f t="shared" si="84"/>
        <v>39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 t="str">
        <f>Eintragen!A1372</f>
        <v>Bu3</v>
      </c>
      <c r="O1372" s="16" t="str">
        <f>Eintragen!B1372</f>
        <v>Wallnusstraum</v>
      </c>
      <c r="P1372" s="16">
        <f>Eintragen!D1372</f>
        <v>30</v>
      </c>
    </row>
    <row r="1373" spans="1:16" ht="30" customHeight="1" x14ac:dyDescent="0.25">
      <c r="A1373" s="11" t="str">
        <f>VLOOKUP(N1373,'Linien - BU'!A:B,2,FALSE)</f>
        <v>BU1</v>
      </c>
      <c r="B1373" s="12">
        <f>Eintragen!C1373</f>
        <v>10</v>
      </c>
      <c r="C1373" s="13">
        <f>Tabelle1[[#This Row],[Datum]]</f>
        <v>44483</v>
      </c>
      <c r="D1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73" s="14" t="str">
        <f>IFERROR(VLOOKUP(Tabelle3[[#This Row],[Artikelnr.]],Artikel!A:C,3,FALSE),Tabelle3[[#This Row],[Artikelnr.]])</f>
        <v>Walnusstorten</v>
      </c>
      <c r="F1373" s="14" t="str">
        <f>VLOOKUP(Eintragen!D1373,'Liste Gründe'!A:D,2,FALSE)</f>
        <v>Rest</v>
      </c>
      <c r="G1373" s="13" t="str">
        <f>IF(ISBLANK(Eintragen!F1373),VLOOKUP(Tabelle3[[#This Row],[Grund Ziffer]],'Liste Gründe'!A:D,3,FALSE),Eintragen!F1373)</f>
        <v>Schmutz</v>
      </c>
      <c r="H1373" s="11" t="str">
        <f>IF(ISBLANK(Tabelle1[[#This Row],[noch genauer]]),"-",Tabelle1[[#This Row],[noch genauer]])</f>
        <v>-</v>
      </c>
      <c r="I1373" s="14">
        <f t="shared" si="84"/>
        <v>41</v>
      </c>
      <c r="J1373" s="11" t="str">
        <f t="shared" ref="J1373:J1404" si="88">"Produkte"</f>
        <v>Produkte</v>
      </c>
      <c r="K1373" s="11" t="str">
        <f t="shared" ref="K1373:K1404" si="89">"BUs"</f>
        <v>BUs</v>
      </c>
      <c r="L1373" s="11" t="str">
        <f t="shared" ref="L1373:L1404" si="90">"Symptome"</f>
        <v>Symptome</v>
      </c>
      <c r="M1373" s="14" t="str">
        <f>IFERROR(VLOOKUP(Tabelle3[[#This Row],[Artikelnr.]],Kennzahlen!S:U,3,FALSE)*Tabelle3[[#This Row],[Menge]],"0")</f>
        <v>0</v>
      </c>
      <c r="N1373" s="14" t="str">
        <f>Eintragen!A1373</f>
        <v>Abfüllung</v>
      </c>
      <c r="O1373" s="16" t="str">
        <f>Eintragen!B1373</f>
        <v>Walnusstorten</v>
      </c>
      <c r="P1373" s="16">
        <f>Eintragen!D1373</f>
        <v>42</v>
      </c>
    </row>
    <row r="1374" spans="1:16" ht="30" customHeight="1" x14ac:dyDescent="0.25">
      <c r="A1374" s="11" t="str">
        <f>VLOOKUP(N1374,'Linien - BU'!A:B,2,FALSE)</f>
        <v>BU3</v>
      </c>
      <c r="B1374" s="12">
        <f>Eintragen!C1374</f>
        <v>22</v>
      </c>
      <c r="C1374" s="13">
        <f>Tabelle1[[#This Row],[Datum]]</f>
        <v>44473</v>
      </c>
      <c r="D1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4" s="14" t="str">
        <f>IFERROR(VLOOKUP(Tabelle3[[#This Row],[Artikelnr.]],Artikel!A:C,3,FALSE),Tabelle3[[#This Row],[Artikelnr.]])</f>
        <v>Walnusstraum</v>
      </c>
      <c r="F1374" s="14" t="str">
        <f>VLOOKUP(Eintragen!D1374,'Liste Gründe'!A:D,2,FALSE)</f>
        <v>Linienbezogen</v>
      </c>
      <c r="G1374" s="13" t="str">
        <f>IF(ISBLANK(Eintragen!F1374),VLOOKUP(Tabelle3[[#This Row],[Grund Ziffer]],'Liste Gründe'!A:D,3,FALSE),Eintragen!F1374)</f>
        <v>Maschinenabfall</v>
      </c>
      <c r="H1374" s="11" t="str">
        <f>IF(ISBLANK(Tabelle1[[#This Row],[noch genauer]]),"-",Tabelle1[[#This Row],[noch genauer]])</f>
        <v>-</v>
      </c>
      <c r="I1374" s="14">
        <f t="shared" si="84"/>
        <v>40</v>
      </c>
      <c r="J1374" s="11" t="str">
        <f t="shared" si="88"/>
        <v>Produkte</v>
      </c>
      <c r="K1374" s="11" t="str">
        <f t="shared" si="89"/>
        <v>BUs</v>
      </c>
      <c r="L1374" s="11" t="str">
        <f t="shared" si="90"/>
        <v>Symptome</v>
      </c>
      <c r="M1374" s="14" t="str">
        <f>IFERROR(VLOOKUP(Tabelle3[[#This Row],[Artikelnr.]],Kennzahlen!S:U,3,FALSE)*Tabelle3[[#This Row],[Menge]],"0")</f>
        <v>0</v>
      </c>
      <c r="N1374" s="14" t="str">
        <f>Eintragen!A1374</f>
        <v>BU3</v>
      </c>
      <c r="O1374" s="16" t="str">
        <f>Eintragen!B1374</f>
        <v>Walnusstraum</v>
      </c>
      <c r="P1374" s="16">
        <f>Eintragen!D1374</f>
        <v>30</v>
      </c>
    </row>
    <row r="1375" spans="1:16" ht="30" customHeight="1" x14ac:dyDescent="0.25">
      <c r="A1375" s="11" t="str">
        <f>VLOOKUP(N1375,'Linien - BU'!A:B,2,FALSE)</f>
        <v>BU3</v>
      </c>
      <c r="B1375" s="12">
        <f>Eintragen!C1375</f>
        <v>14.8</v>
      </c>
      <c r="C1375" s="13">
        <f>Tabelle1[[#This Row],[Datum]]</f>
        <v>44477</v>
      </c>
      <c r="D1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5" s="14" t="str">
        <f>IFERROR(VLOOKUP(Tabelle3[[#This Row],[Artikelnr.]],Artikel!A:C,3,FALSE),Tabelle3[[#This Row],[Artikelnr.]])</f>
        <v>Würfel</v>
      </c>
      <c r="F1375" s="14" t="str">
        <f>VLOOKUP(Eintragen!D1375,'Liste Gründe'!A:D,2,FALSE)</f>
        <v>Linienbezogen</v>
      </c>
      <c r="G1375" s="13" t="str">
        <f>IF(ISBLANK(Eintragen!F1375),VLOOKUP(Tabelle3[[#This Row],[Grund Ziffer]],'Liste Gründe'!A:D,3,FALSE),Eintragen!F1375)</f>
        <v>Maschinenabfall</v>
      </c>
      <c r="H1375" s="11" t="str">
        <f>IF(ISBLANK(Tabelle1[[#This Row],[noch genauer]]),"-",Tabelle1[[#This Row],[noch genauer]])</f>
        <v>-</v>
      </c>
      <c r="I1375" s="14">
        <f t="shared" si="84"/>
        <v>40</v>
      </c>
      <c r="J1375" s="11" t="str">
        <f t="shared" si="88"/>
        <v>Produkte</v>
      </c>
      <c r="K1375" s="11" t="str">
        <f t="shared" si="89"/>
        <v>BUs</v>
      </c>
      <c r="L1375" s="11" t="str">
        <f t="shared" si="90"/>
        <v>Symptome</v>
      </c>
      <c r="M1375" s="14" t="str">
        <f>IFERROR(VLOOKUP(Tabelle3[[#This Row],[Artikelnr.]],Kennzahlen!S:U,3,FALSE)*Tabelle3[[#This Row],[Menge]],"0")</f>
        <v>0</v>
      </c>
      <c r="N1375" s="14" t="str">
        <f>Eintragen!A1375</f>
        <v>L35</v>
      </c>
      <c r="O1375" s="16" t="str">
        <f>Eintragen!B1375</f>
        <v>Würfel</v>
      </c>
      <c r="P1375" s="16">
        <f>Eintragen!D1375</f>
        <v>30</v>
      </c>
    </row>
    <row r="1376" spans="1:16" ht="30" customHeight="1" x14ac:dyDescent="0.25">
      <c r="A1376" s="11" t="str">
        <f>VLOOKUP(N1376,'Linien - BU'!A:B,2,FALSE)</f>
        <v>BU3</v>
      </c>
      <c r="B1376" s="12">
        <f>Eintragen!C1376</f>
        <v>25</v>
      </c>
      <c r="C1376" s="13">
        <f>Tabelle1[[#This Row],[Datum]]</f>
        <v>44491</v>
      </c>
      <c r="D1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6" s="14" t="str">
        <f>IFERROR(VLOOKUP(Tabelle3[[#This Row],[Artikelnr.]],Artikel!A:C,3,FALSE),Tabelle3[[#This Row],[Artikelnr.]])</f>
        <v>Würfel</v>
      </c>
      <c r="F1376" s="14" t="str">
        <f>VLOOKUP(Eintragen!D1376,'Liste Gründe'!A:D,2,FALSE)</f>
        <v>Linienbezogen</v>
      </c>
      <c r="G1376" s="13" t="str">
        <f>IF(ISBLANK(Eintragen!F1376),VLOOKUP(Tabelle3[[#This Row],[Grund Ziffer]],'Liste Gründe'!A:D,3,FALSE),Eintragen!F1376)</f>
        <v>Maschinenabfall</v>
      </c>
      <c r="H1376" s="11" t="str">
        <f>IF(ISBLANK(Tabelle1[[#This Row],[noch genauer]]),"-",Tabelle1[[#This Row],[noch genauer]])</f>
        <v>-</v>
      </c>
      <c r="I1376" s="14">
        <f t="shared" si="84"/>
        <v>42</v>
      </c>
      <c r="J1376" s="11" t="str">
        <f t="shared" si="88"/>
        <v>Produkte</v>
      </c>
      <c r="K1376" s="11" t="str">
        <f t="shared" si="89"/>
        <v>BUs</v>
      </c>
      <c r="L1376" s="11" t="str">
        <f t="shared" si="90"/>
        <v>Symptome</v>
      </c>
      <c r="M1376" s="14" t="str">
        <f>IFERROR(VLOOKUP(Tabelle3[[#This Row],[Artikelnr.]],Kennzahlen!S:U,3,FALSE)*Tabelle3[[#This Row],[Menge]],"0")</f>
        <v>0</v>
      </c>
      <c r="N1376" s="14" t="str">
        <f>Eintragen!A1376</f>
        <v>L35</v>
      </c>
      <c r="O1376" s="16" t="str">
        <f>Eintragen!B1376</f>
        <v>Würfel</v>
      </c>
      <c r="P1376" s="16">
        <f>Eintragen!D1376</f>
        <v>30</v>
      </c>
    </row>
    <row r="1377" spans="1:16" ht="30" customHeight="1" x14ac:dyDescent="0.25">
      <c r="A1377" s="11" t="str">
        <f>VLOOKUP(N1377,'Linien - BU'!A:B,2,FALSE)</f>
        <v>BU4</v>
      </c>
      <c r="B1377" s="12">
        <f>Eintragen!C1377</f>
        <v>18</v>
      </c>
      <c r="C1377" s="13">
        <f>Tabelle1[[#This Row],[Datum]]</f>
        <v>44498</v>
      </c>
      <c r="D1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7" s="14" t="str">
        <f>IFERROR(VLOOKUP(Tabelle3[[#This Row],[Artikelnr.]],Artikel!A:C,3,FALSE),Tabelle3[[#This Row],[Artikelnr.]])</f>
        <v>ABS HEUBL</v>
      </c>
      <c r="F1377" s="14" t="str">
        <f>VLOOKUP(Eintragen!D1377,'Liste Gründe'!A:D,2,FALSE)</f>
        <v>keinen Verwendungszweck</v>
      </c>
      <c r="G1377" s="13" t="str">
        <f>IF(ISBLANK(Eintragen!F1377),VLOOKUP(Tabelle3[[#This Row],[Grund Ziffer]],'Liste Gründe'!A:D,3,FALSE),Eintragen!F1377)</f>
        <v>keinen Verwendungszweck</v>
      </c>
      <c r="H1377" s="11" t="str">
        <f>IF(ISBLANK(Tabelle1[[#This Row],[noch genauer]]),"-",Tabelle1[[#This Row],[noch genauer]])</f>
        <v>-</v>
      </c>
      <c r="I1377" s="14">
        <f t="shared" si="84"/>
        <v>43</v>
      </c>
      <c r="J1377" s="11" t="str">
        <f t="shared" si="88"/>
        <v>Produkte</v>
      </c>
      <c r="K1377" s="11" t="str">
        <f t="shared" si="89"/>
        <v>BUs</v>
      </c>
      <c r="L1377" s="11" t="str">
        <f t="shared" si="90"/>
        <v>Symptome</v>
      </c>
      <c r="M1377" s="14">
        <f>IFERROR(VLOOKUP(Tabelle3[[#This Row],[Artikelnr.]],Kennzahlen!S:U,3,FALSE)*Tabelle3[[#This Row],[Menge]],"0")</f>
        <v>0.18</v>
      </c>
      <c r="N1377" s="14" t="str">
        <f>Eintragen!A1377</f>
        <v>BU4</v>
      </c>
      <c r="O1377" s="16">
        <f>Eintragen!B1377</f>
        <v>29500885</v>
      </c>
      <c r="P1377" s="16">
        <f>Eintragen!D1377</f>
        <v>61</v>
      </c>
    </row>
    <row r="1378" spans="1:16" ht="30" customHeight="1" x14ac:dyDescent="0.25">
      <c r="A1378" s="11" t="str">
        <f>VLOOKUP(N1378,'Linien - BU'!A:B,2,FALSE)</f>
        <v>BU4</v>
      </c>
      <c r="B1378" s="12">
        <f>Eintragen!C1378</f>
        <v>20</v>
      </c>
      <c r="C1378" s="13">
        <f>Tabelle1[[#This Row],[Datum]]</f>
        <v>44498</v>
      </c>
      <c r="D1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8" s="14" t="str">
        <f>IFERROR(VLOOKUP(Tabelle3[[#This Row],[Artikelnr.]],Artikel!A:C,3,FALSE),Tabelle3[[#This Row],[Artikelnr.]])</f>
        <v>ABS MEDI-KRÄUK</v>
      </c>
      <c r="F1378" s="14" t="str">
        <f>VLOOKUP(Eintragen!D1378,'Liste Gründe'!A:D,2,FALSE)</f>
        <v>keinen Verwendungszweck</v>
      </c>
      <c r="G1378" s="13" t="str">
        <f>IF(ISBLANK(Eintragen!F1378),VLOOKUP(Tabelle3[[#This Row],[Grund Ziffer]],'Liste Gründe'!A:D,3,FALSE),Eintragen!F1378)</f>
        <v>keinen Verwendungszweck</v>
      </c>
      <c r="H1378" s="11" t="str">
        <f>IF(ISBLANK(Tabelle1[[#This Row],[noch genauer]]),"-",Tabelle1[[#This Row],[noch genauer]])</f>
        <v>-</v>
      </c>
      <c r="I1378" s="14">
        <f t="shared" si="84"/>
        <v>43</v>
      </c>
      <c r="J1378" s="11" t="str">
        <f t="shared" si="88"/>
        <v>Produkte</v>
      </c>
      <c r="K1378" s="11" t="str">
        <f t="shared" si="89"/>
        <v>BUs</v>
      </c>
      <c r="L1378" s="11" t="str">
        <f t="shared" si="90"/>
        <v>Symptome</v>
      </c>
      <c r="M1378" s="14">
        <f>IFERROR(VLOOKUP(Tabelle3[[#This Row],[Artikelnr.]],Kennzahlen!S:U,3,FALSE)*Tabelle3[[#This Row],[Menge]],"0")</f>
        <v>30</v>
      </c>
      <c r="N1378" s="14" t="str">
        <f>Eintragen!A1378</f>
        <v>BU4</v>
      </c>
      <c r="O1378" s="16">
        <f>Eintragen!B1378</f>
        <v>29500886</v>
      </c>
      <c r="P1378" s="16">
        <f>Eintragen!D1378</f>
        <v>61</v>
      </c>
    </row>
    <row r="1379" spans="1:16" ht="30" customHeight="1" x14ac:dyDescent="0.25">
      <c r="A1379" s="11" t="str">
        <f>VLOOKUP(N1379,'Linien - BU'!A:B,2,FALSE)</f>
        <v>BU4</v>
      </c>
      <c r="B1379" s="12">
        <f>Eintragen!C1379</f>
        <v>18</v>
      </c>
      <c r="C1379" s="13">
        <f>Tabelle1[[#This Row],[Datum]]</f>
        <v>44498</v>
      </c>
      <c r="D1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9" s="14" t="str">
        <f>IFERROR(VLOOKUP(Tabelle3[[#This Row],[Artikelnr.]],Artikel!A:C,3,FALSE),Tabelle3[[#This Row],[Artikelnr.]])</f>
        <v>ABS MEDI-KRÄUK</v>
      </c>
      <c r="F1379" s="14" t="str">
        <f>VLOOKUP(Eintragen!D1379,'Liste Gründe'!A:D,2,FALSE)</f>
        <v>keinen Verwendungszweck</v>
      </c>
      <c r="G1379" s="13" t="str">
        <f>IF(ISBLANK(Eintragen!F1379),VLOOKUP(Tabelle3[[#This Row],[Grund Ziffer]],'Liste Gründe'!A:D,3,FALSE),Eintragen!F1379)</f>
        <v>keinen Verwendungszweck</v>
      </c>
      <c r="H1379" s="11" t="str">
        <f>IF(ISBLANK(Tabelle1[[#This Row],[noch genauer]]),"-",Tabelle1[[#This Row],[noch genauer]])</f>
        <v>-</v>
      </c>
      <c r="I1379" s="14">
        <f t="shared" si="84"/>
        <v>43</v>
      </c>
      <c r="J1379" s="11" t="str">
        <f t="shared" si="88"/>
        <v>Produkte</v>
      </c>
      <c r="K1379" s="11" t="str">
        <f t="shared" si="89"/>
        <v>BUs</v>
      </c>
      <c r="L1379" s="11" t="str">
        <f t="shared" si="90"/>
        <v>Symptome</v>
      </c>
      <c r="M1379" s="14">
        <f>IFERROR(VLOOKUP(Tabelle3[[#This Row],[Artikelnr.]],Kennzahlen!S:U,3,FALSE)*Tabelle3[[#This Row],[Menge]],"0")</f>
        <v>27</v>
      </c>
      <c r="N1379" s="14" t="str">
        <f>Eintragen!A1379</f>
        <v>BU4</v>
      </c>
      <c r="O1379" s="16">
        <f>Eintragen!B1379</f>
        <v>29500886</v>
      </c>
      <c r="P1379" s="16">
        <f>Eintragen!D1379</f>
        <v>61</v>
      </c>
    </row>
    <row r="1380" spans="1:16" ht="30" customHeight="1" x14ac:dyDescent="0.25">
      <c r="A1380" s="11" t="str">
        <f>VLOOKUP(N1380,'Linien - BU'!A:B,2,FALSE)</f>
        <v>BU4</v>
      </c>
      <c r="B1380" s="12">
        <f>Eintragen!C1380</f>
        <v>18</v>
      </c>
      <c r="C1380" s="13">
        <f>Tabelle1[[#This Row],[Datum]]</f>
        <v>44498</v>
      </c>
      <c r="D1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0" s="14" t="str">
        <f>IFERROR(VLOOKUP(Tabelle3[[#This Row],[Artikelnr.]],Artikel!A:C,3,FALSE),Tabelle3[[#This Row],[Artikelnr.]])</f>
        <v>ABS MEDI-KRÄUK</v>
      </c>
      <c r="F1380" s="14" t="str">
        <f>VLOOKUP(Eintragen!D1380,'Liste Gründe'!A:D,2,FALSE)</f>
        <v>keinen Verwendungszweck</v>
      </c>
      <c r="G1380" s="13" t="str">
        <f>IF(ISBLANK(Eintragen!F1380),VLOOKUP(Tabelle3[[#This Row],[Grund Ziffer]],'Liste Gründe'!A:D,3,FALSE),Eintragen!F1380)</f>
        <v>keinen Verwendungszweck</v>
      </c>
      <c r="H1380" s="11" t="str">
        <f>IF(ISBLANK(Tabelle1[[#This Row],[noch genauer]]),"-",Tabelle1[[#This Row],[noch genauer]])</f>
        <v>-</v>
      </c>
      <c r="I1380" s="14">
        <f t="shared" si="84"/>
        <v>43</v>
      </c>
      <c r="J1380" s="11" t="str">
        <f t="shared" si="88"/>
        <v>Produkte</v>
      </c>
      <c r="K1380" s="11" t="str">
        <f t="shared" si="89"/>
        <v>BUs</v>
      </c>
      <c r="L1380" s="11" t="str">
        <f t="shared" si="90"/>
        <v>Symptome</v>
      </c>
      <c r="M1380" s="14">
        <f>IFERROR(VLOOKUP(Tabelle3[[#This Row],[Artikelnr.]],Kennzahlen!S:U,3,FALSE)*Tabelle3[[#This Row],[Menge]],"0")</f>
        <v>27</v>
      </c>
      <c r="N1380" s="14" t="str">
        <f>Eintragen!A1380</f>
        <v>BU4</v>
      </c>
      <c r="O1380" s="16">
        <f>Eintragen!B1380</f>
        <v>29500886</v>
      </c>
      <c r="P1380" s="16">
        <f>Eintragen!D1380</f>
        <v>61</v>
      </c>
    </row>
    <row r="1381" spans="1:16" ht="30" customHeight="1" x14ac:dyDescent="0.25">
      <c r="A1381" s="11" t="str">
        <f>VLOOKUP(N1381,'Linien - BU'!A:B,2,FALSE)</f>
        <v>BU4</v>
      </c>
      <c r="B1381" s="12">
        <f>Eintragen!C1381</f>
        <v>7</v>
      </c>
      <c r="C1381" s="13">
        <f>Tabelle1[[#This Row],[Datum]]</f>
        <v>44498</v>
      </c>
      <c r="D1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1" s="14" t="str">
        <f>IFERROR(VLOOKUP(Tabelle3[[#This Row],[Artikelnr.]],Artikel!A:C,3,FALSE),Tabelle3[[#This Row],[Artikelnr.]])</f>
        <v>ABS PECO</v>
      </c>
      <c r="F1381" s="14" t="str">
        <f>VLOOKUP(Eintragen!D1381,'Liste Gründe'!A:D,2,FALSE)</f>
        <v>keinen Verwendungszweck</v>
      </c>
      <c r="G1381" s="13" t="str">
        <f>IF(ISBLANK(Eintragen!F1381),VLOOKUP(Tabelle3[[#This Row],[Grund Ziffer]],'Liste Gründe'!A:D,3,FALSE),Eintragen!F1381)</f>
        <v>keinen Verwendungszweck</v>
      </c>
      <c r="H1381" s="11" t="str">
        <f>IF(ISBLANK(Tabelle1[[#This Row],[noch genauer]]),"-",Tabelle1[[#This Row],[noch genauer]])</f>
        <v>-</v>
      </c>
      <c r="I1381" s="14">
        <f t="shared" si="84"/>
        <v>43</v>
      </c>
      <c r="J1381" s="11" t="str">
        <f t="shared" si="88"/>
        <v>Produkte</v>
      </c>
      <c r="K1381" s="11" t="str">
        <f t="shared" si="89"/>
        <v>BUs</v>
      </c>
      <c r="L1381" s="11" t="str">
        <f t="shared" si="90"/>
        <v>Symptome</v>
      </c>
      <c r="M1381" s="14">
        <f>IFERROR(VLOOKUP(Tabelle3[[#This Row],[Artikelnr.]],Kennzahlen!S:U,3,FALSE)*Tabelle3[[#This Row],[Menge]],"0")</f>
        <v>10.294117647058824</v>
      </c>
      <c r="N1381" s="14" t="str">
        <f>Eintragen!A1381</f>
        <v>BU4</v>
      </c>
      <c r="O1381" s="16">
        <f>Eintragen!B1381</f>
        <v>29500891</v>
      </c>
      <c r="P1381" s="16">
        <f>Eintragen!D1381</f>
        <v>61</v>
      </c>
    </row>
    <row r="1382" spans="1:16" ht="30" customHeight="1" x14ac:dyDescent="0.25">
      <c r="A1382" s="11" t="str">
        <f>VLOOKUP(N1382,'Linien - BU'!A:B,2,FALSE)</f>
        <v>BU4</v>
      </c>
      <c r="B1382" s="12">
        <f>Eintragen!C1382</f>
        <v>25</v>
      </c>
      <c r="C1382" s="13">
        <f>Tabelle1[[#This Row],[Datum]]</f>
        <v>44498</v>
      </c>
      <c r="D1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2" s="14" t="str">
        <f>IFERROR(VLOOKUP(Tabelle3[[#This Row],[Artikelnr.]],Artikel!A:C,3,FALSE),Tabelle3[[#This Row],[Artikelnr.]])</f>
        <v>ABS SCH-PAUL</v>
      </c>
      <c r="F1382" s="14" t="str">
        <f>VLOOKUP(Eintragen!D1382,'Liste Gründe'!A:D,2,FALSE)</f>
        <v>keinen Verwendungszweck</v>
      </c>
      <c r="G1382" s="13" t="str">
        <f>IF(ISBLANK(Eintragen!F1382),VLOOKUP(Tabelle3[[#This Row],[Grund Ziffer]],'Liste Gründe'!A:D,3,FALSE),Eintragen!F1382)</f>
        <v>keinen Verwendungszweck</v>
      </c>
      <c r="H1382" s="11" t="str">
        <f>IF(ISBLANK(Tabelle1[[#This Row],[noch genauer]]),"-",Tabelle1[[#This Row],[noch genauer]])</f>
        <v>-</v>
      </c>
      <c r="I1382" s="14">
        <f t="shared" si="84"/>
        <v>43</v>
      </c>
      <c r="J1382" s="11" t="str">
        <f t="shared" si="88"/>
        <v>Produkte</v>
      </c>
      <c r="K1382" s="11" t="str">
        <f t="shared" si="89"/>
        <v>BUs</v>
      </c>
      <c r="L1382" s="11" t="str">
        <f t="shared" si="90"/>
        <v>Symptome</v>
      </c>
      <c r="M1382" s="14">
        <f>IFERROR(VLOOKUP(Tabelle3[[#This Row],[Artikelnr.]],Kennzahlen!S:U,3,FALSE)*Tabelle3[[#This Row],[Menge]],"0")</f>
        <v>0.25</v>
      </c>
      <c r="N1382" s="14" t="str">
        <f>Eintragen!A1382</f>
        <v>BU4</v>
      </c>
      <c r="O1382" s="16">
        <f>Eintragen!B1382</f>
        <v>29500906</v>
      </c>
      <c r="P1382" s="16">
        <f>Eintragen!D1382</f>
        <v>61</v>
      </c>
    </row>
    <row r="1383" spans="1:16" ht="30" customHeight="1" x14ac:dyDescent="0.25">
      <c r="A1383" s="11" t="str">
        <f>VLOOKUP(N1383,'Linien - BU'!A:B,2,FALSE)</f>
        <v>BU4</v>
      </c>
      <c r="B1383" s="12">
        <f>Eintragen!C1383</f>
        <v>11</v>
      </c>
      <c r="C1383" s="13">
        <f>Tabelle1[[#This Row],[Datum]]</f>
        <v>44498</v>
      </c>
      <c r="D1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3" s="14" t="str">
        <f>IFERROR(VLOOKUP(Tabelle3[[#This Row],[Artikelnr.]],Artikel!A:C,3,FALSE),Tabelle3[[#This Row],[Artikelnr.]])</f>
        <v>ABS ZIEGENR</v>
      </c>
      <c r="F1383" s="14" t="str">
        <f>VLOOKUP(Eintragen!D1383,'Liste Gründe'!A:D,2,FALSE)</f>
        <v>keinen Verwendungszweck</v>
      </c>
      <c r="G1383" s="13" t="str">
        <f>IF(ISBLANK(Eintragen!F1383),VLOOKUP(Tabelle3[[#This Row],[Grund Ziffer]],'Liste Gründe'!A:D,3,FALSE),Eintragen!F1383)</f>
        <v>keinen Verwendungszweck</v>
      </c>
      <c r="H1383" s="11" t="str">
        <f>IF(ISBLANK(Tabelle1[[#This Row],[noch genauer]]),"-",Tabelle1[[#This Row],[noch genauer]])</f>
        <v>-</v>
      </c>
      <c r="I1383" s="14">
        <f t="shared" si="84"/>
        <v>43</v>
      </c>
      <c r="J1383" s="11" t="str">
        <f t="shared" si="88"/>
        <v>Produkte</v>
      </c>
      <c r="K1383" s="11" t="str">
        <f t="shared" si="89"/>
        <v>BUs</v>
      </c>
      <c r="L1383" s="11" t="str">
        <f t="shared" si="90"/>
        <v>Symptome</v>
      </c>
      <c r="M1383" s="14">
        <f>IFERROR(VLOOKUP(Tabelle3[[#This Row],[Artikelnr.]],Kennzahlen!S:U,3,FALSE)*Tabelle3[[#This Row],[Menge]],"0")</f>
        <v>0.11</v>
      </c>
      <c r="N1383" s="14" t="str">
        <f>Eintragen!A1383</f>
        <v>BU4</v>
      </c>
      <c r="O1383" s="16">
        <f>Eintragen!B1383</f>
        <v>29500913</v>
      </c>
      <c r="P1383" s="16">
        <f>Eintragen!D1383</f>
        <v>61</v>
      </c>
    </row>
    <row r="1384" spans="1:16" ht="30" customHeight="1" x14ac:dyDescent="0.25">
      <c r="A1384" s="11" t="str">
        <f>VLOOKUP(N1384,'Linien - BU'!A:B,2,FALSE)</f>
        <v>BU1</v>
      </c>
      <c r="B1384" s="12">
        <f>Eintragen!C1384</f>
        <v>52</v>
      </c>
      <c r="C1384" s="13">
        <f>Tabelle1[[#This Row],[Datum]]</f>
        <v>44498</v>
      </c>
      <c r="D1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4" s="14" t="str">
        <f>IFERROR(VLOOKUP(Tabelle3[[#This Row],[Artikelnr.]],Artikel!A:C,3,FALSE),Tabelle3[[#This Row],[Artikelnr.]])</f>
        <v>VOS-ABS ENTSORGUNG</v>
      </c>
      <c r="F1384" s="14" t="str">
        <f>VLOOKUP(Eintragen!D1384,'Liste Gründe'!A:D,2,FALSE)</f>
        <v>Rest</v>
      </c>
      <c r="G1384" s="13" t="str">
        <f>IF(ISBLANK(Eintragen!F1384),VLOOKUP(Tabelle3[[#This Row],[Grund Ziffer]],'Liste Gründe'!A:D,3,FALSE),Eintragen!F1384)</f>
        <v>geschälte Rinde</v>
      </c>
      <c r="H1384" s="11" t="str">
        <f>IF(ISBLANK(Tabelle1[[#This Row],[noch genauer]]),"-",Tabelle1[[#This Row],[noch genauer]])</f>
        <v>-</v>
      </c>
      <c r="I1384" s="14">
        <f t="shared" si="84"/>
        <v>43</v>
      </c>
      <c r="J1384" s="11" t="str">
        <f t="shared" si="88"/>
        <v>Produkte</v>
      </c>
      <c r="K1384" s="11" t="str">
        <f t="shared" si="89"/>
        <v>BUs</v>
      </c>
      <c r="L1384" s="11" t="str">
        <f t="shared" si="90"/>
        <v>Symptome</v>
      </c>
      <c r="M1384" s="14">
        <f>IFERROR(VLOOKUP(Tabelle3[[#This Row],[Artikelnr.]],Kennzahlen!S:U,3,FALSE)*Tabelle3[[#This Row],[Menge]],"0")</f>
        <v>0.52</v>
      </c>
      <c r="N1384" s="14" t="str">
        <f>Eintragen!A1384</f>
        <v>RWV</v>
      </c>
      <c r="O1384" s="16">
        <f>Eintragen!B1384</f>
        <v>29500917</v>
      </c>
      <c r="P1384" s="16">
        <f>Eintragen!D1384</f>
        <v>60</v>
      </c>
    </row>
    <row r="1385" spans="1:16" ht="30" customHeight="1" x14ac:dyDescent="0.25">
      <c r="A1385" s="11" t="str">
        <f>VLOOKUP(N1385,'Linien - BU'!A:B,2,FALSE)</f>
        <v>BU1</v>
      </c>
      <c r="B1385" s="12">
        <f>Eintragen!C1385</f>
        <v>52</v>
      </c>
      <c r="C1385" s="13">
        <f>Tabelle1[[#This Row],[Datum]]</f>
        <v>44498</v>
      </c>
      <c r="D1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5" s="14" t="str">
        <f>IFERROR(VLOOKUP(Tabelle3[[#This Row],[Artikelnr.]],Artikel!A:C,3,FALSE),Tabelle3[[#This Row],[Artikelnr.]])</f>
        <v>VOS-ABS ENTSORGUNG</v>
      </c>
      <c r="F1385" s="14" t="str">
        <f>VLOOKUP(Eintragen!D1385,'Liste Gründe'!A:D,2,FALSE)</f>
        <v>Rest</v>
      </c>
      <c r="G1385" s="13" t="str">
        <f>IF(ISBLANK(Eintragen!F1385),VLOOKUP(Tabelle3[[#This Row],[Grund Ziffer]],'Liste Gründe'!A:D,3,FALSE),Eintragen!F1385)</f>
        <v>geschälte Rinde</v>
      </c>
      <c r="H1385" s="11" t="str">
        <f>IF(ISBLANK(Tabelle1[[#This Row],[noch genauer]]),"-",Tabelle1[[#This Row],[noch genauer]])</f>
        <v>-</v>
      </c>
      <c r="I1385" s="14">
        <f t="shared" si="84"/>
        <v>43</v>
      </c>
      <c r="J1385" s="11" t="str">
        <f t="shared" si="88"/>
        <v>Produkte</v>
      </c>
      <c r="K1385" s="11" t="str">
        <f t="shared" si="89"/>
        <v>BUs</v>
      </c>
      <c r="L1385" s="11" t="str">
        <f t="shared" si="90"/>
        <v>Symptome</v>
      </c>
      <c r="M1385" s="14">
        <f>IFERROR(VLOOKUP(Tabelle3[[#This Row],[Artikelnr.]],Kennzahlen!S:U,3,FALSE)*Tabelle3[[#This Row],[Menge]],"0")</f>
        <v>0.52</v>
      </c>
      <c r="N1385" s="14" t="str">
        <f>Eintragen!A1385</f>
        <v>RWV</v>
      </c>
      <c r="O1385" s="16">
        <f>Eintragen!B1385</f>
        <v>29500917</v>
      </c>
      <c r="P1385" s="16">
        <f>Eintragen!D1385</f>
        <v>60</v>
      </c>
    </row>
    <row r="1386" spans="1:16" ht="30" customHeight="1" x14ac:dyDescent="0.25">
      <c r="A1386" s="11" t="str">
        <f>VLOOKUP(N1386,'Linien - BU'!A:B,2,FALSE)</f>
        <v>BU4</v>
      </c>
      <c r="B1386" s="12">
        <f>Eintragen!C1386</f>
        <v>158</v>
      </c>
      <c r="C1386" s="13">
        <f>Tabelle1[[#This Row],[Datum]]</f>
        <v>44498</v>
      </c>
      <c r="D1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6" s="14" t="str">
        <f>IFERROR(VLOOKUP(Tabelle3[[#This Row],[Artikelnr.]],Artikel!A:C,3,FALSE),Tabelle3[[#This Row],[Artikelnr.]])</f>
        <v>ABS CHED-PF-KRÄUK gemis</v>
      </c>
      <c r="F1386" s="14" t="str">
        <f>VLOOKUP(Eintragen!D1386,'Liste Gründe'!A:D,2,FALSE)</f>
        <v>keinen Verwendungszweck</v>
      </c>
      <c r="G1386" s="13" t="str">
        <f>IF(ISBLANK(Eintragen!F1386),VLOOKUP(Tabelle3[[#This Row],[Grund Ziffer]],'Liste Gründe'!A:D,3,FALSE),Eintragen!F1386)</f>
        <v>keinen Verwendungszweck</v>
      </c>
      <c r="H1386" s="11" t="str">
        <f>IF(ISBLANK(Tabelle1[[#This Row],[noch genauer]]),"-",Tabelle1[[#This Row],[noch genauer]])</f>
        <v>-</v>
      </c>
      <c r="I1386" s="14">
        <f t="shared" si="84"/>
        <v>43</v>
      </c>
      <c r="J1386" s="11" t="str">
        <f t="shared" si="88"/>
        <v>Produkte</v>
      </c>
      <c r="K1386" s="11" t="str">
        <f t="shared" si="89"/>
        <v>BUs</v>
      </c>
      <c r="L1386" s="11" t="str">
        <f t="shared" si="90"/>
        <v>Symptome</v>
      </c>
      <c r="M1386" s="14">
        <f>IFERROR(VLOOKUP(Tabelle3[[#This Row],[Artikelnr.]],Kennzahlen!S:U,3,FALSE)*Tabelle3[[#This Row],[Menge]],"0")</f>
        <v>158</v>
      </c>
      <c r="N1386" s="14" t="str">
        <f>Eintragen!A1386</f>
        <v>BU4</v>
      </c>
      <c r="O1386" s="16">
        <f>Eintragen!B1386</f>
        <v>29501003</v>
      </c>
      <c r="P1386" s="16">
        <f>Eintragen!D1386</f>
        <v>61</v>
      </c>
    </row>
    <row r="1387" spans="1:16" ht="30" customHeight="1" x14ac:dyDescent="0.25">
      <c r="A1387" s="11" t="str">
        <f>VLOOKUP(N1387,'Linien - BU'!A:B,2,FALSE)</f>
        <v>BU4</v>
      </c>
      <c r="B1387" s="12">
        <f>Eintragen!C1387</f>
        <v>20</v>
      </c>
      <c r="C1387" s="13">
        <f>Tabelle1[[#This Row],[Datum]]</f>
        <v>44498</v>
      </c>
      <c r="D1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7" s="14" t="str">
        <f>IFERROR(VLOOKUP(Tabelle3[[#This Row],[Artikelnr.]],Artikel!A:C,3,FALSE),Tabelle3[[#This Row],[Artikelnr.]])</f>
        <v>ABS BRUSCHETTA</v>
      </c>
      <c r="F1387" s="14" t="str">
        <f>VLOOKUP(Eintragen!D1387,'Liste Gründe'!A:D,2,FALSE)</f>
        <v>keinen Verwendungszweck</v>
      </c>
      <c r="G1387" s="13" t="str">
        <f>IF(ISBLANK(Eintragen!F1387),VLOOKUP(Tabelle3[[#This Row],[Grund Ziffer]],'Liste Gründe'!A:D,3,FALSE),Eintragen!F1387)</f>
        <v>keinen Verwendungszweck</v>
      </c>
      <c r="H1387" s="11" t="str">
        <f>IF(ISBLANK(Tabelle1[[#This Row],[noch genauer]]),"-",Tabelle1[[#This Row],[noch genauer]])</f>
        <v>-</v>
      </c>
      <c r="I1387" s="14">
        <f t="shared" si="84"/>
        <v>43</v>
      </c>
      <c r="J1387" s="11" t="str">
        <f t="shared" si="88"/>
        <v>Produkte</v>
      </c>
      <c r="K1387" s="11" t="str">
        <f t="shared" si="89"/>
        <v>BUs</v>
      </c>
      <c r="L1387" s="11" t="str">
        <f t="shared" si="90"/>
        <v>Symptome</v>
      </c>
      <c r="M1387" s="14">
        <f>IFERROR(VLOOKUP(Tabelle3[[#This Row],[Artikelnr.]],Kennzahlen!S:U,3,FALSE)*Tabelle3[[#This Row],[Menge]],"0")</f>
        <v>30</v>
      </c>
      <c r="N1387" s="14" t="str">
        <f>Eintragen!A1387</f>
        <v>BU4</v>
      </c>
      <c r="O1387" s="16">
        <f>Eintragen!B1387</f>
        <v>29501029</v>
      </c>
      <c r="P1387" s="16">
        <f>Eintragen!D1387</f>
        <v>61</v>
      </c>
    </row>
    <row r="1388" spans="1:16" ht="30" customHeight="1" x14ac:dyDescent="0.25">
      <c r="A1388" s="11" t="str">
        <f>VLOOKUP(N1388,'Linien - BU'!A:B,2,FALSE)</f>
        <v>BU4</v>
      </c>
      <c r="B1388" s="12">
        <f>Eintragen!C1388</f>
        <v>38</v>
      </c>
      <c r="C1388" s="13">
        <f>Tabelle1[[#This Row],[Datum]]</f>
        <v>44498</v>
      </c>
      <c r="D1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8" s="14" t="str">
        <f>IFERROR(VLOOKUP(Tabelle3[[#This Row],[Artikelnr.]],Artikel!A:C,3,FALSE),Tabelle3[[#This Row],[Artikelnr.]])</f>
        <v>ABS CHED-ROT MIT ß-CARO</v>
      </c>
      <c r="F1388" s="14" t="str">
        <f>VLOOKUP(Eintragen!D1388,'Liste Gründe'!A:D,2,FALSE)</f>
        <v>keinen Verwendungszweck</v>
      </c>
      <c r="G1388" s="13" t="str">
        <f>IF(ISBLANK(Eintragen!F1388),VLOOKUP(Tabelle3[[#This Row],[Grund Ziffer]],'Liste Gründe'!A:D,3,FALSE),Eintragen!F1388)</f>
        <v>keinen Verwendungszweck</v>
      </c>
      <c r="H1388" s="11" t="str">
        <f>IF(ISBLANK(Tabelle1[[#This Row],[noch genauer]]),"-",Tabelle1[[#This Row],[noch genauer]])</f>
        <v>-</v>
      </c>
      <c r="I1388" s="14">
        <f t="shared" si="84"/>
        <v>43</v>
      </c>
      <c r="J1388" s="11" t="str">
        <f t="shared" si="88"/>
        <v>Produkte</v>
      </c>
      <c r="K1388" s="11" t="str">
        <f t="shared" si="89"/>
        <v>BUs</v>
      </c>
      <c r="L1388" s="11" t="str">
        <f t="shared" si="90"/>
        <v>Symptome</v>
      </c>
      <c r="M1388" s="14">
        <f>IFERROR(VLOOKUP(Tabelle3[[#This Row],[Artikelnr.]],Kennzahlen!S:U,3,FALSE)*Tabelle3[[#This Row],[Menge]],"0")</f>
        <v>38</v>
      </c>
      <c r="N1388" s="14" t="str">
        <f>Eintragen!A1388</f>
        <v>BU4</v>
      </c>
      <c r="O1388" s="16">
        <f>Eintragen!B1388</f>
        <v>29501032</v>
      </c>
      <c r="P1388" s="16">
        <f>Eintragen!D1388</f>
        <v>61</v>
      </c>
    </row>
    <row r="1389" spans="1:16" ht="30" customHeight="1" x14ac:dyDescent="0.25">
      <c r="A1389" s="11" t="str">
        <f>VLOOKUP(N1389,'Linien - BU'!A:B,2,FALSE)</f>
        <v>BU1</v>
      </c>
      <c r="B1389" s="12">
        <f>Eintragen!C1389</f>
        <v>6</v>
      </c>
      <c r="C1389" s="13">
        <f>Tabelle1[[#This Row],[Datum]]</f>
        <v>44494</v>
      </c>
      <c r="D1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9" s="14" t="str">
        <f>IFERROR(VLOOKUP(Tabelle3[[#This Row],[Artikelnr.]],Artikel!A:C,3,FALSE),Tabelle3[[#This Row],[Artikelnr.]])</f>
        <v>VOS-ABS ENTSORGUNG</v>
      </c>
      <c r="F1389" s="14" t="str">
        <f>VLOOKUP(Eintragen!D1389,'Liste Gründe'!A:D,2,FALSE)</f>
        <v>Rest</v>
      </c>
      <c r="G1389" s="13" t="str">
        <f>IF(ISBLANK(Eintragen!F1389),VLOOKUP(Tabelle3[[#This Row],[Grund Ziffer]],'Liste Gründe'!A:D,3,FALSE),Eintragen!F1389)</f>
        <v>geschälte Rinde</v>
      </c>
      <c r="H1389" s="11" t="str">
        <f>IF(ISBLANK(Tabelle1[[#This Row],[noch genauer]]),"-",Tabelle1[[#This Row],[noch genauer]])</f>
        <v>-</v>
      </c>
      <c r="I1389" s="14">
        <f t="shared" si="84"/>
        <v>43</v>
      </c>
      <c r="J1389" s="11" t="str">
        <f t="shared" si="88"/>
        <v>Produkte</v>
      </c>
      <c r="K1389" s="11" t="str">
        <f t="shared" si="89"/>
        <v>BUs</v>
      </c>
      <c r="L1389" s="11" t="str">
        <f t="shared" si="90"/>
        <v>Symptome</v>
      </c>
      <c r="M1389" s="14">
        <f>IFERROR(VLOOKUP(Tabelle3[[#This Row],[Artikelnr.]],Kennzahlen!S:U,3,FALSE)*Tabelle3[[#This Row],[Menge]],"0")</f>
        <v>0.06</v>
      </c>
      <c r="N1389" s="14" t="str">
        <f>Eintragen!A1389</f>
        <v>RWV</v>
      </c>
      <c r="O1389" s="16">
        <f>Eintragen!B1389</f>
        <v>29500917</v>
      </c>
      <c r="P1389" s="16">
        <f>Eintragen!D1389</f>
        <v>60</v>
      </c>
    </row>
    <row r="1390" spans="1:16" ht="30" customHeight="1" x14ac:dyDescent="0.25">
      <c r="A1390" s="11" t="str">
        <f>VLOOKUP(N1390,'Linien - BU'!A:B,2,FALSE)</f>
        <v>BU1</v>
      </c>
      <c r="B1390" s="12">
        <f>Eintragen!C1390</f>
        <v>13</v>
      </c>
      <c r="C1390" s="13">
        <f>Tabelle1[[#This Row],[Datum]]</f>
        <v>44494</v>
      </c>
      <c r="D1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0" s="14" t="str">
        <f>IFERROR(VLOOKUP(Tabelle3[[#This Row],[Artikelnr.]],Artikel!A:C,3,FALSE),Tabelle3[[#This Row],[Artikelnr.]])</f>
        <v>VOS-ABS ENTSORGUNG</v>
      </c>
      <c r="F1390" s="14" t="str">
        <f>VLOOKUP(Eintragen!D1390,'Liste Gründe'!A:D,2,FALSE)</f>
        <v>Rest</v>
      </c>
      <c r="G1390" s="13" t="str">
        <f>IF(ISBLANK(Eintragen!F1390),VLOOKUP(Tabelle3[[#This Row],[Grund Ziffer]],'Liste Gründe'!A:D,3,FALSE),Eintragen!F1390)</f>
        <v>geschälte Rinde</v>
      </c>
      <c r="H1390" s="11" t="str">
        <f>IF(ISBLANK(Tabelle1[[#This Row],[noch genauer]]),"-",Tabelle1[[#This Row],[noch genauer]])</f>
        <v>-</v>
      </c>
      <c r="I1390" s="14">
        <f t="shared" si="84"/>
        <v>43</v>
      </c>
      <c r="J1390" s="11" t="str">
        <f t="shared" si="88"/>
        <v>Produkte</v>
      </c>
      <c r="K1390" s="11" t="str">
        <f t="shared" si="89"/>
        <v>BUs</v>
      </c>
      <c r="L1390" s="11" t="str">
        <f t="shared" si="90"/>
        <v>Symptome</v>
      </c>
      <c r="M1390" s="14">
        <f>IFERROR(VLOOKUP(Tabelle3[[#This Row],[Artikelnr.]],Kennzahlen!S:U,3,FALSE)*Tabelle3[[#This Row],[Menge]],"0")</f>
        <v>0.13</v>
      </c>
      <c r="N1390" s="14" t="str">
        <f>Eintragen!A1390</f>
        <v>RWV</v>
      </c>
      <c r="O1390" s="16">
        <f>Eintragen!B1390</f>
        <v>29500917</v>
      </c>
      <c r="P1390" s="16">
        <f>Eintragen!D1390</f>
        <v>60</v>
      </c>
    </row>
    <row r="1391" spans="1:16" ht="30" customHeight="1" x14ac:dyDescent="0.25">
      <c r="A1391" s="11" t="str">
        <f>VLOOKUP(N1391,'Linien - BU'!A:B,2,FALSE)</f>
        <v>BU1</v>
      </c>
      <c r="B1391" s="12">
        <f>Eintragen!C1391</f>
        <v>10</v>
      </c>
      <c r="C1391" s="13">
        <f>Tabelle1[[#This Row],[Datum]]</f>
        <v>44494</v>
      </c>
      <c r="D1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1" s="14" t="str">
        <f>IFERROR(VLOOKUP(Tabelle3[[#This Row],[Artikelnr.]],Artikel!A:C,3,FALSE),Tabelle3[[#This Row],[Artikelnr.]])</f>
        <v>VOS-ABS ENTSORGUNG</v>
      </c>
      <c r="F1391" s="14" t="str">
        <f>VLOOKUP(Eintragen!D1391,'Liste Gründe'!A:D,2,FALSE)</f>
        <v>Rest</v>
      </c>
      <c r="G1391" s="13" t="str">
        <f>IF(ISBLANK(Eintragen!F1391),VLOOKUP(Tabelle3[[#This Row],[Grund Ziffer]],'Liste Gründe'!A:D,3,FALSE),Eintragen!F1391)</f>
        <v>geschälte Rinde</v>
      </c>
      <c r="H1391" s="11" t="str">
        <f>IF(ISBLANK(Tabelle1[[#This Row],[noch genauer]]),"-",Tabelle1[[#This Row],[noch genauer]])</f>
        <v>-</v>
      </c>
      <c r="I1391" s="14">
        <f t="shared" si="84"/>
        <v>43</v>
      </c>
      <c r="J1391" s="11" t="str">
        <f t="shared" si="88"/>
        <v>Produkte</v>
      </c>
      <c r="K1391" s="11" t="str">
        <f t="shared" si="89"/>
        <v>BUs</v>
      </c>
      <c r="L1391" s="11" t="str">
        <f t="shared" si="90"/>
        <v>Symptome</v>
      </c>
      <c r="M1391" s="14">
        <f>IFERROR(VLOOKUP(Tabelle3[[#This Row],[Artikelnr.]],Kennzahlen!S:U,3,FALSE)*Tabelle3[[#This Row],[Menge]],"0")</f>
        <v>0.1</v>
      </c>
      <c r="N1391" s="14" t="str">
        <f>Eintragen!A1391</f>
        <v>RWV</v>
      </c>
      <c r="O1391" s="16">
        <f>Eintragen!B1391</f>
        <v>29500917</v>
      </c>
      <c r="P1391" s="16">
        <f>Eintragen!D1391</f>
        <v>60</v>
      </c>
    </row>
    <row r="1392" spans="1:16" ht="30" customHeight="1" x14ac:dyDescent="0.25">
      <c r="A1392" s="11" t="str">
        <f>VLOOKUP(N1392,'Linien - BU'!A:B,2,FALSE)</f>
        <v>BU1</v>
      </c>
      <c r="B1392" s="12">
        <f>Eintragen!C1392</f>
        <v>66</v>
      </c>
      <c r="C1392" s="13">
        <f>Tabelle1[[#This Row],[Datum]]</f>
        <v>44494</v>
      </c>
      <c r="D1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92" s="14" t="str">
        <f>IFERROR(VLOOKUP(Tabelle3[[#This Row],[Artikelnr.]],Artikel!A:C,3,FALSE),Tabelle3[[#This Row],[Artikelnr.]])</f>
        <v>VOS VEG-SCH-MILD-VAKU</v>
      </c>
      <c r="F1392" s="14" t="str">
        <f>VLOOKUP(Eintragen!D1392,'Liste Gründe'!A:D,2,FALSE)</f>
        <v>Rest</v>
      </c>
      <c r="G1392" s="13" t="str">
        <f>IF(ISBLANK(Eintragen!F1392),VLOOKUP(Tabelle3[[#This Row],[Grund Ziffer]],'Liste Gründe'!A:D,3,FALSE),Eintragen!F1392)</f>
        <v>Schmutz</v>
      </c>
      <c r="H1392" s="11" t="str">
        <f>IF(ISBLANK(Tabelle1[[#This Row],[noch genauer]]),"-",Tabelle1[[#This Row],[noch genauer]])</f>
        <v>-</v>
      </c>
      <c r="I1392" s="14">
        <f t="shared" si="84"/>
        <v>43</v>
      </c>
      <c r="J1392" s="11" t="str">
        <f t="shared" si="88"/>
        <v>Produkte</v>
      </c>
      <c r="K1392" s="11" t="str">
        <f t="shared" si="89"/>
        <v>BUs</v>
      </c>
      <c r="L1392" s="11" t="str">
        <f t="shared" si="90"/>
        <v>Symptome</v>
      </c>
      <c r="M1392" s="14">
        <f>IFERROR(VLOOKUP(Tabelle3[[#This Row],[Artikelnr.]],Kennzahlen!S:U,3,FALSE)*Tabelle3[[#This Row],[Menge]],"0")</f>
        <v>33.923999999999999</v>
      </c>
      <c r="N1392" s="14" t="str">
        <f>Eintragen!A1392</f>
        <v>RWV</v>
      </c>
      <c r="O1392" s="16">
        <f>Eintragen!B1392</f>
        <v>49900001</v>
      </c>
      <c r="P1392" s="16">
        <f>Eintragen!D1392</f>
        <v>42</v>
      </c>
    </row>
    <row r="1393" spans="1:16" ht="30" customHeight="1" x14ac:dyDescent="0.25">
      <c r="A1393" s="11" t="str">
        <f>VLOOKUP(N1393,'Linien - BU'!A:B,2,FALSE)</f>
        <v>BU1</v>
      </c>
      <c r="B1393" s="12">
        <f>Eintragen!C1393</f>
        <v>250</v>
      </c>
      <c r="C1393" s="13">
        <f>Tabelle1[[#This Row],[Datum]]</f>
        <v>44494</v>
      </c>
      <c r="D1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3" s="14" t="str">
        <f>IFERROR(VLOOKUP(Tabelle3[[#This Row],[Artikelnr.]],Artikel!A:C,3,FALSE),Tabelle3[[#This Row],[Artikelnr.]])</f>
        <v>ABS 45-48% Konventionel</v>
      </c>
      <c r="F1393" s="14" t="str">
        <f>VLOOKUP(Eintragen!D1393,'Liste Gründe'!A:D,2,FALSE)</f>
        <v>Schimmel</v>
      </c>
      <c r="G1393" s="13" t="str">
        <f>IF(ISBLANK(Eintragen!F1393),VLOOKUP(Tabelle3[[#This Row],[Grund Ziffer]],'Liste Gründe'!A:D,3,FALSE),Eintragen!F1393)</f>
        <v>Schimmel</v>
      </c>
      <c r="H1393" s="11" t="str">
        <f>IF(ISBLANK(Tabelle1[[#This Row],[noch genauer]]),"-",Tabelle1[[#This Row],[noch genauer]])</f>
        <v>-</v>
      </c>
      <c r="I1393" s="14">
        <f t="shared" si="84"/>
        <v>43</v>
      </c>
      <c r="J1393" s="11" t="str">
        <f t="shared" si="88"/>
        <v>Produkte</v>
      </c>
      <c r="K1393" s="11" t="str">
        <f t="shared" si="89"/>
        <v>BUs</v>
      </c>
      <c r="L1393" s="11" t="str">
        <f t="shared" si="90"/>
        <v>Symptome</v>
      </c>
      <c r="M1393" s="14">
        <f>IFERROR(VLOOKUP(Tabelle3[[#This Row],[Artikelnr.]],Kennzahlen!S:U,3,FALSE)*Tabelle3[[#This Row],[Menge]],"0")</f>
        <v>504.4</v>
      </c>
      <c r="N1393" s="14" t="str">
        <f>Eintragen!A1393</f>
        <v>Schmelze</v>
      </c>
      <c r="O1393" s="16">
        <f>Eintragen!B1393</f>
        <v>29600004</v>
      </c>
      <c r="P1393" s="16">
        <f>Eintragen!D1393</f>
        <v>12</v>
      </c>
    </row>
    <row r="1394" spans="1:16" ht="30" customHeight="1" x14ac:dyDescent="0.25">
      <c r="A1394" s="11" t="str">
        <f>VLOOKUP(N1394,'Linien - BU'!A:B,2,FALSE)</f>
        <v>BU1</v>
      </c>
      <c r="B1394" s="12">
        <f>Eintragen!C1394</f>
        <v>39</v>
      </c>
      <c r="C1394" s="13">
        <f>Tabelle1[[#This Row],[Datum]]</f>
        <v>44495</v>
      </c>
      <c r="D1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4" s="14" t="str">
        <f>IFERROR(VLOOKUP(Tabelle3[[#This Row],[Artikelnr.]],Artikel!A:C,3,FALSE),Tabelle3[[#This Row],[Artikelnr.]])</f>
        <v>VOS-ABS ENTSORGUNG</v>
      </c>
      <c r="F1394" s="14" t="str">
        <f>VLOOKUP(Eintragen!D1394,'Liste Gründe'!A:D,2,FALSE)</f>
        <v>Rest</v>
      </c>
      <c r="G1394" s="13" t="str">
        <f>IF(ISBLANK(Eintragen!F1394),VLOOKUP(Tabelle3[[#This Row],[Grund Ziffer]],'Liste Gründe'!A:D,3,FALSE),Eintragen!F1394)</f>
        <v>geschälte Rinde</v>
      </c>
      <c r="H1394" s="11" t="str">
        <f>IF(ISBLANK(Tabelle1[[#This Row],[noch genauer]]),"-",Tabelle1[[#This Row],[noch genauer]])</f>
        <v>-</v>
      </c>
      <c r="I1394" s="14">
        <f t="shared" si="84"/>
        <v>43</v>
      </c>
      <c r="J1394" s="11" t="str">
        <f t="shared" si="88"/>
        <v>Produkte</v>
      </c>
      <c r="K1394" s="11" t="str">
        <f t="shared" si="89"/>
        <v>BUs</v>
      </c>
      <c r="L1394" s="11" t="str">
        <f t="shared" si="90"/>
        <v>Symptome</v>
      </c>
      <c r="M1394" s="14">
        <f>IFERROR(VLOOKUP(Tabelle3[[#This Row],[Artikelnr.]],Kennzahlen!S:U,3,FALSE)*Tabelle3[[#This Row],[Menge]],"0")</f>
        <v>0.39</v>
      </c>
      <c r="N1394" s="14" t="str">
        <f>Eintragen!A1394</f>
        <v>RWV</v>
      </c>
      <c r="O1394" s="16">
        <f>Eintragen!B1394</f>
        <v>29500917</v>
      </c>
      <c r="P1394" s="16">
        <f>Eintragen!D1394</f>
        <v>60</v>
      </c>
    </row>
    <row r="1395" spans="1:16" ht="30" customHeight="1" x14ac:dyDescent="0.25">
      <c r="A1395" s="11" t="str">
        <f>VLOOKUP(N1395,'Linien - BU'!A:B,2,FALSE)</f>
        <v>Rest</v>
      </c>
      <c r="B1395" s="12">
        <f>Eintragen!C1395</f>
        <v>14</v>
      </c>
      <c r="C1395" s="13">
        <f>Tabelle1[[#This Row],[Datum]]</f>
        <v>44495</v>
      </c>
      <c r="D1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5" s="14" t="str">
        <f>IFERROR(VLOOKUP(Tabelle3[[#This Row],[Artikelnr.]],Artikel!A:C,3,FALSE),Tabelle3[[#This Row],[Artikelnr.]])</f>
        <v>-</v>
      </c>
      <c r="F1395" s="14" t="str">
        <f>VLOOKUP(Eintragen!D1395,'Liste Gründe'!A:D,2,FALSE)</f>
        <v>Qualitätssicherung</v>
      </c>
      <c r="G1395" s="13" t="str">
        <f>IF(ISBLANK(Eintragen!F1395),VLOOKUP(Tabelle3[[#This Row],[Grund Ziffer]],'Liste Gründe'!A:D,3,FALSE),Eintragen!F1395)</f>
        <v>Sensorik</v>
      </c>
      <c r="H1395" s="11" t="str">
        <f>IF(ISBLANK(Tabelle1[[#This Row],[noch genauer]]),"-",Tabelle1[[#This Row],[noch genauer]])</f>
        <v>-</v>
      </c>
      <c r="I1395" s="14">
        <f t="shared" si="84"/>
        <v>43</v>
      </c>
      <c r="J1395" s="11" t="str">
        <f t="shared" si="88"/>
        <v>Produkte</v>
      </c>
      <c r="K1395" s="11" t="str">
        <f t="shared" si="89"/>
        <v>BUs</v>
      </c>
      <c r="L1395" s="11" t="str">
        <f t="shared" si="90"/>
        <v>Symptome</v>
      </c>
      <c r="M1395" s="14" t="str">
        <f>IFERROR(VLOOKUP(Tabelle3[[#This Row],[Artikelnr.]],Kennzahlen!S:U,3,FALSE)*Tabelle3[[#This Row],[Menge]],"0")</f>
        <v>0</v>
      </c>
      <c r="N1395" s="14" t="str">
        <f>Eintragen!A1395</f>
        <v>QM</v>
      </c>
      <c r="O1395" s="16" t="str">
        <f>Eintragen!B1395</f>
        <v>-</v>
      </c>
      <c r="P1395" s="16">
        <f>Eintragen!D1395</f>
        <v>74</v>
      </c>
    </row>
    <row r="1396" spans="1:16" ht="30" customHeight="1" x14ac:dyDescent="0.25">
      <c r="A1396" s="11" t="str">
        <f>VLOOKUP(N1396,'Linien - BU'!A:B,2,FALSE)</f>
        <v>BU1</v>
      </c>
      <c r="B1396" s="12">
        <f>Eintragen!C1396</f>
        <v>45</v>
      </c>
      <c r="C1396" s="13">
        <f>Tabelle1[[#This Row],[Datum]]</f>
        <v>44495</v>
      </c>
      <c r="D1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6" s="14" t="str">
        <f>IFERROR(VLOOKUP(Tabelle3[[#This Row],[Artikelnr.]],Artikel!A:C,3,FALSE),Tabelle3[[#This Row],[Artikelnr.]])</f>
        <v>VOS-ABS ENTSORGUNG</v>
      </c>
      <c r="F1396" s="14" t="str">
        <f>VLOOKUP(Eintragen!D1396,'Liste Gründe'!A:D,2,FALSE)</f>
        <v>Rest</v>
      </c>
      <c r="G1396" s="13" t="str">
        <f>IF(ISBLANK(Eintragen!F1396),VLOOKUP(Tabelle3[[#This Row],[Grund Ziffer]],'Liste Gründe'!A:D,3,FALSE),Eintragen!F1396)</f>
        <v>geschälte Rinde</v>
      </c>
      <c r="H1396" s="11" t="str">
        <f>IF(ISBLANK(Tabelle1[[#This Row],[noch genauer]]),"-",Tabelle1[[#This Row],[noch genauer]])</f>
        <v>-</v>
      </c>
      <c r="I1396" s="14">
        <f t="shared" si="84"/>
        <v>43</v>
      </c>
      <c r="J1396" s="11" t="str">
        <f t="shared" si="88"/>
        <v>Produkte</v>
      </c>
      <c r="K1396" s="11" t="str">
        <f t="shared" si="89"/>
        <v>BUs</v>
      </c>
      <c r="L1396" s="11" t="str">
        <f t="shared" si="90"/>
        <v>Symptome</v>
      </c>
      <c r="M1396" s="14">
        <f>IFERROR(VLOOKUP(Tabelle3[[#This Row],[Artikelnr.]],Kennzahlen!S:U,3,FALSE)*Tabelle3[[#This Row],[Menge]],"0")</f>
        <v>0.45</v>
      </c>
      <c r="N1396" s="14" t="str">
        <f>Eintragen!A1396</f>
        <v>RWV</v>
      </c>
      <c r="O1396" s="16">
        <f>Eintragen!B1396</f>
        <v>29500917</v>
      </c>
      <c r="P1396" s="16">
        <f>Eintragen!D1396</f>
        <v>60</v>
      </c>
    </row>
    <row r="1397" spans="1:16" ht="30" customHeight="1" x14ac:dyDescent="0.25">
      <c r="A1397" s="11" t="str">
        <f>VLOOKUP(N1397,'Linien - BU'!A:B,2,FALSE)</f>
        <v>Rest</v>
      </c>
      <c r="B1397" s="12">
        <f>Eintragen!C1397</f>
        <v>2</v>
      </c>
      <c r="C1397" s="13">
        <f>Tabelle1[[#This Row],[Datum]]</f>
        <v>44495</v>
      </c>
      <c r="D1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7" s="14" t="str">
        <f>IFERROR(VLOOKUP(Tabelle3[[#This Row],[Artikelnr.]],Artikel!A:C,3,FALSE),Tabelle3[[#This Row],[Artikelnr.]])</f>
        <v>-</v>
      </c>
      <c r="F1397" s="14" t="str">
        <f>VLOOKUP(Eintragen!D1397,'Liste Gründe'!A:D,2,FALSE)</f>
        <v>Qualitätssicherung</v>
      </c>
      <c r="G1397" s="13" t="str">
        <f>IF(ISBLANK(Eintragen!F1397),VLOOKUP(Tabelle3[[#This Row],[Grund Ziffer]],'Liste Gründe'!A:D,3,FALSE),Eintragen!F1397)</f>
        <v>Sensorik</v>
      </c>
      <c r="H1397" s="11" t="str">
        <f>IF(ISBLANK(Tabelle1[[#This Row],[noch genauer]]),"-",Tabelle1[[#This Row],[noch genauer]])</f>
        <v>-</v>
      </c>
      <c r="I1397" s="14">
        <f t="shared" si="84"/>
        <v>43</v>
      </c>
      <c r="J1397" s="11" t="str">
        <f t="shared" si="88"/>
        <v>Produkte</v>
      </c>
      <c r="K1397" s="11" t="str">
        <f t="shared" si="89"/>
        <v>BUs</v>
      </c>
      <c r="L1397" s="11" t="str">
        <f t="shared" si="90"/>
        <v>Symptome</v>
      </c>
      <c r="M1397" s="14" t="str">
        <f>IFERROR(VLOOKUP(Tabelle3[[#This Row],[Artikelnr.]],Kennzahlen!S:U,3,FALSE)*Tabelle3[[#This Row],[Menge]],"0")</f>
        <v>0</v>
      </c>
      <c r="N1397" s="14" t="str">
        <f>Eintragen!A1397</f>
        <v>Labor</v>
      </c>
      <c r="O1397" s="16" t="str">
        <f>Eintragen!B1397</f>
        <v>-</v>
      </c>
      <c r="P1397" s="16">
        <f>Eintragen!D1397</f>
        <v>74</v>
      </c>
    </row>
    <row r="1398" spans="1:16" ht="30" customHeight="1" x14ac:dyDescent="0.25">
      <c r="A1398" s="11" t="str">
        <f>VLOOKUP(N1398,'Linien - BU'!A:B,2,FALSE)</f>
        <v>BU1</v>
      </c>
      <c r="B1398" s="12">
        <f>Eintragen!C1398</f>
        <v>100</v>
      </c>
      <c r="C1398" s="13">
        <f>Tabelle1[[#This Row],[Datum]]</f>
        <v>44495</v>
      </c>
      <c r="D1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8" s="14" t="str">
        <f>IFERROR(VLOOKUP(Tabelle3[[#This Row],[Artikelnr.]],Artikel!A:C,3,FALSE),Tabelle3[[#This Row],[Artikelnr.]])</f>
        <v>-</v>
      </c>
      <c r="F1398" s="14" t="str">
        <f>VLOOKUP(Eintragen!D1398,'Liste Gründe'!A:D,2,FALSE)</f>
        <v>Linienbezogen</v>
      </c>
      <c r="G1398" s="13" t="str">
        <f>IF(ISBLANK(Eintragen!F1398),VLOOKUP(Tabelle3[[#This Row],[Grund Ziffer]],'Liste Gründe'!A:D,3,FALSE),Eintragen!F1398)</f>
        <v>Reinigung</v>
      </c>
      <c r="H1398" s="11" t="str">
        <f>IF(ISBLANK(Tabelle1[[#This Row],[noch genauer]]),"-",Tabelle1[[#This Row],[noch genauer]])</f>
        <v>-</v>
      </c>
      <c r="I1398" s="14">
        <f t="shared" si="84"/>
        <v>43</v>
      </c>
      <c r="J1398" s="11" t="str">
        <f t="shared" si="88"/>
        <v>Produkte</v>
      </c>
      <c r="K1398" s="11" t="str">
        <f t="shared" si="89"/>
        <v>BUs</v>
      </c>
      <c r="L1398" s="11" t="str">
        <f t="shared" si="90"/>
        <v>Symptome</v>
      </c>
      <c r="M1398" s="14" t="str">
        <f>IFERROR(VLOOKUP(Tabelle3[[#This Row],[Artikelnr.]],Kennzahlen!S:U,3,FALSE)*Tabelle3[[#This Row],[Menge]],"0")</f>
        <v>0</v>
      </c>
      <c r="N1398" s="14" t="str">
        <f>Eintragen!A1398</f>
        <v>Schmelze</v>
      </c>
      <c r="O1398" s="16" t="str">
        <f>Eintragen!B1398</f>
        <v>-</v>
      </c>
      <c r="P1398" s="16">
        <f>Eintragen!D1398</f>
        <v>10</v>
      </c>
    </row>
    <row r="1399" spans="1:16" ht="30" customHeight="1" x14ac:dyDescent="0.25">
      <c r="A1399" s="11" t="str">
        <f>VLOOKUP(N1399,'Linien - BU'!A:B,2,FALSE)</f>
        <v>BU1</v>
      </c>
      <c r="B1399" s="12">
        <f>Eintragen!C1399</f>
        <v>130</v>
      </c>
      <c r="C1399" s="13">
        <f>Tabelle1[[#This Row],[Datum]]</f>
        <v>44495</v>
      </c>
      <c r="D1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9" s="14" t="str">
        <f>IFERROR(VLOOKUP(Tabelle3[[#This Row],[Artikelnr.]],Artikel!A:C,3,FALSE),Tabelle3[[#This Row],[Artikelnr.]])</f>
        <v>-</v>
      </c>
      <c r="F1399" s="14" t="str">
        <f>VLOOKUP(Eintragen!D1399,'Liste Gründe'!A:D,2,FALSE)</f>
        <v>Linienbezogen</v>
      </c>
      <c r="G1399" s="13" t="str">
        <f>IF(ISBLANK(Eintragen!F1399),VLOOKUP(Tabelle3[[#This Row],[Grund Ziffer]],'Liste Gründe'!A:D,3,FALSE),Eintragen!F1399)</f>
        <v>Reinigung</v>
      </c>
      <c r="H1399" s="11" t="str">
        <f>IF(ISBLANK(Tabelle1[[#This Row],[noch genauer]]),"-",Tabelle1[[#This Row],[noch genauer]])</f>
        <v>-</v>
      </c>
      <c r="I1399" s="14">
        <f t="shared" si="84"/>
        <v>43</v>
      </c>
      <c r="J1399" s="11" t="str">
        <f t="shared" si="88"/>
        <v>Produkte</v>
      </c>
      <c r="K1399" s="11" t="str">
        <f t="shared" si="89"/>
        <v>BUs</v>
      </c>
      <c r="L1399" s="11" t="str">
        <f t="shared" si="90"/>
        <v>Symptome</v>
      </c>
      <c r="M1399" s="14" t="str">
        <f>IFERROR(VLOOKUP(Tabelle3[[#This Row],[Artikelnr.]],Kennzahlen!S:U,3,FALSE)*Tabelle3[[#This Row],[Menge]],"0")</f>
        <v>0</v>
      </c>
      <c r="N1399" s="14" t="str">
        <f>Eintragen!A1399</f>
        <v>Strudelline</v>
      </c>
      <c r="O1399" s="16" t="str">
        <f>Eintragen!B1399</f>
        <v>-</v>
      </c>
      <c r="P1399" s="16">
        <f>Eintragen!D1399</f>
        <v>10</v>
      </c>
    </row>
    <row r="1400" spans="1:16" ht="30" customHeight="1" x14ac:dyDescent="0.25">
      <c r="A1400" s="11" t="str">
        <f>VLOOKUP(N1400,'Linien - BU'!A:B,2,FALSE)</f>
        <v>Rest</v>
      </c>
      <c r="B1400" s="12">
        <f>Eintragen!C1400</f>
        <v>90</v>
      </c>
      <c r="C1400" s="13">
        <f>Tabelle1[[#This Row],[Datum]]</f>
        <v>44496</v>
      </c>
      <c r="D1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0" s="14" t="str">
        <f>IFERROR(VLOOKUP(Tabelle3[[#This Row],[Artikelnr.]],Artikel!A:C,3,FALSE),Tabelle3[[#This Row],[Artikelnr.]])</f>
        <v>-</v>
      </c>
      <c r="F1400" s="14" t="str">
        <f>VLOOKUP(Eintragen!D1400,'Liste Gründe'!A:D,2,FALSE)</f>
        <v>Qualitätssicherung</v>
      </c>
      <c r="G1400" s="13" t="str">
        <f>IF(ISBLANK(Eintragen!F1400),VLOOKUP(Tabelle3[[#This Row],[Grund Ziffer]],'Liste Gründe'!A:D,3,FALSE),Eintragen!F1400)</f>
        <v>Laborproben</v>
      </c>
      <c r="H1400" s="11" t="str">
        <f>IF(ISBLANK(Tabelle1[[#This Row],[noch genauer]]),"-",Tabelle1[[#This Row],[noch genauer]])</f>
        <v>-</v>
      </c>
      <c r="I1400" s="14">
        <f t="shared" si="84"/>
        <v>43</v>
      </c>
      <c r="J1400" s="11" t="str">
        <f t="shared" si="88"/>
        <v>Produkte</v>
      </c>
      <c r="K1400" s="11" t="str">
        <f t="shared" si="89"/>
        <v>BUs</v>
      </c>
      <c r="L1400" s="11" t="str">
        <f t="shared" si="90"/>
        <v>Symptome</v>
      </c>
      <c r="M1400" s="14" t="str">
        <f>IFERROR(VLOOKUP(Tabelle3[[#This Row],[Artikelnr.]],Kennzahlen!S:U,3,FALSE)*Tabelle3[[#This Row],[Menge]],"0")</f>
        <v>0</v>
      </c>
      <c r="N1400" s="14" t="str">
        <f>Eintragen!A1400</f>
        <v>Labor</v>
      </c>
      <c r="O1400" s="16" t="str">
        <f>Eintragen!B1400</f>
        <v>-</v>
      </c>
      <c r="P1400" s="16">
        <f>Eintragen!D1400</f>
        <v>73</v>
      </c>
    </row>
    <row r="1401" spans="1:16" ht="30" customHeight="1" x14ac:dyDescent="0.25">
      <c r="A1401" s="11" t="str">
        <f>VLOOKUP(N1401,'Linien - BU'!A:B,2,FALSE)</f>
        <v>Rest</v>
      </c>
      <c r="B1401" s="12">
        <f>Eintragen!C1401</f>
        <v>120</v>
      </c>
      <c r="C1401" s="13">
        <f>Tabelle1[[#This Row],[Datum]]</f>
        <v>44496</v>
      </c>
      <c r="D1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1" s="14" t="str">
        <f>IFERROR(VLOOKUP(Tabelle3[[#This Row],[Artikelnr.]],Artikel!A:C,3,FALSE),Tabelle3[[#This Row],[Artikelnr.]])</f>
        <v>-</v>
      </c>
      <c r="F1401" s="14" t="str">
        <f>VLOOKUP(Eintragen!D1401,'Liste Gründe'!A:D,2,FALSE)</f>
        <v>Qualitätssicherung</v>
      </c>
      <c r="G1401" s="13" t="str">
        <f>IF(ISBLANK(Eintragen!F1401),VLOOKUP(Tabelle3[[#This Row],[Grund Ziffer]],'Liste Gründe'!A:D,3,FALSE),Eintragen!F1401)</f>
        <v>Laborproben</v>
      </c>
      <c r="H1401" s="11" t="str">
        <f>IF(ISBLANK(Tabelle1[[#This Row],[noch genauer]]),"-",Tabelle1[[#This Row],[noch genauer]])</f>
        <v>-</v>
      </c>
      <c r="I1401" s="14">
        <f t="shared" si="84"/>
        <v>43</v>
      </c>
      <c r="J1401" s="11" t="str">
        <f t="shared" si="88"/>
        <v>Produkte</v>
      </c>
      <c r="K1401" s="11" t="str">
        <f t="shared" si="89"/>
        <v>BUs</v>
      </c>
      <c r="L1401" s="11" t="str">
        <f t="shared" si="90"/>
        <v>Symptome</v>
      </c>
      <c r="M1401" s="14" t="str">
        <f>IFERROR(VLOOKUP(Tabelle3[[#This Row],[Artikelnr.]],Kennzahlen!S:U,3,FALSE)*Tabelle3[[#This Row],[Menge]],"0")</f>
        <v>0</v>
      </c>
      <c r="N1401" s="14" t="str">
        <f>Eintragen!A1401</f>
        <v>Labor</v>
      </c>
      <c r="O1401" s="16" t="str">
        <f>Eintragen!B1401</f>
        <v>-</v>
      </c>
      <c r="P1401" s="16">
        <f>Eintragen!D1401</f>
        <v>73</v>
      </c>
    </row>
    <row r="1402" spans="1:16" ht="30" customHeight="1" x14ac:dyDescent="0.25">
      <c r="A1402" s="11" t="str">
        <f>VLOOKUP(N1402,'Linien - BU'!A:B,2,FALSE)</f>
        <v>Rest</v>
      </c>
      <c r="B1402" s="12">
        <f>Eintragen!C1402</f>
        <v>60</v>
      </c>
      <c r="C1402" s="13">
        <f>Tabelle1[[#This Row],[Datum]]</f>
        <v>44496</v>
      </c>
      <c r="D1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2" s="14" t="str">
        <f>IFERROR(VLOOKUP(Tabelle3[[#This Row],[Artikelnr.]],Artikel!A:C,3,FALSE),Tabelle3[[#This Row],[Artikelnr.]])</f>
        <v>-</v>
      </c>
      <c r="F1402" s="14" t="str">
        <f>VLOOKUP(Eintragen!D1402,'Liste Gründe'!A:D,2,FALSE)</f>
        <v>Qualitätssicherung</v>
      </c>
      <c r="G1402" s="13" t="str">
        <f>IF(ISBLANK(Eintragen!F1402),VLOOKUP(Tabelle3[[#This Row],[Grund Ziffer]],'Liste Gründe'!A:D,3,FALSE),Eintragen!F1402)</f>
        <v>Rückstellproben</v>
      </c>
      <c r="H1402" s="11" t="str">
        <f>IF(ISBLANK(Tabelle1[[#This Row],[noch genauer]]),"-",Tabelle1[[#This Row],[noch genauer]])</f>
        <v>-</v>
      </c>
      <c r="I1402" s="14">
        <f t="shared" si="84"/>
        <v>43</v>
      </c>
      <c r="J1402" s="11" t="str">
        <f t="shared" si="88"/>
        <v>Produkte</v>
      </c>
      <c r="K1402" s="11" t="str">
        <f t="shared" si="89"/>
        <v>BUs</v>
      </c>
      <c r="L1402" s="11" t="str">
        <f t="shared" si="90"/>
        <v>Symptome</v>
      </c>
      <c r="M1402" s="14" t="str">
        <f>IFERROR(VLOOKUP(Tabelle3[[#This Row],[Artikelnr.]],Kennzahlen!S:U,3,FALSE)*Tabelle3[[#This Row],[Menge]],"0")</f>
        <v>0</v>
      </c>
      <c r="N1402" s="14" t="str">
        <f>Eintragen!A1402</f>
        <v>Labor</v>
      </c>
      <c r="O1402" s="16" t="str">
        <f>Eintragen!B1402</f>
        <v>-</v>
      </c>
      <c r="P1402" s="16">
        <f>Eintragen!D1402</f>
        <v>70</v>
      </c>
    </row>
    <row r="1403" spans="1:16" ht="30" customHeight="1" x14ac:dyDescent="0.25">
      <c r="A1403" s="11" t="str">
        <f>VLOOKUP(N1403,'Linien - BU'!A:B,2,FALSE)</f>
        <v>BU1</v>
      </c>
      <c r="B1403" s="12">
        <f>Eintragen!C1403</f>
        <v>20</v>
      </c>
      <c r="C1403" s="13">
        <f>Tabelle1[[#This Row],[Datum]]</f>
        <v>44496</v>
      </c>
      <c r="D1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03" s="14" t="str">
        <f>IFERROR(VLOOKUP(Tabelle3[[#This Row],[Artikelnr.]],Artikel!A:C,3,FALSE),Tabelle3[[#This Row],[Artikelnr.]])</f>
        <v>VOS-ABS ENTSORGUNG</v>
      </c>
      <c r="F1403" s="14" t="str">
        <f>VLOOKUP(Eintragen!D1403,'Liste Gründe'!A:D,2,FALSE)</f>
        <v>Rest</v>
      </c>
      <c r="G1403" s="13" t="str">
        <f>IF(ISBLANK(Eintragen!F1403),VLOOKUP(Tabelle3[[#This Row],[Grund Ziffer]],'Liste Gründe'!A:D,3,FALSE),Eintragen!F1403)</f>
        <v>geschälte Rinde</v>
      </c>
      <c r="H1403" s="11" t="str">
        <f>IF(ISBLANK(Tabelle1[[#This Row],[noch genauer]]),"-",Tabelle1[[#This Row],[noch genauer]])</f>
        <v>-</v>
      </c>
      <c r="I1403" s="14">
        <f t="shared" si="84"/>
        <v>43</v>
      </c>
      <c r="J1403" s="11" t="str">
        <f t="shared" si="88"/>
        <v>Produkte</v>
      </c>
      <c r="K1403" s="11" t="str">
        <f t="shared" si="89"/>
        <v>BUs</v>
      </c>
      <c r="L1403" s="11" t="str">
        <f t="shared" si="90"/>
        <v>Symptome</v>
      </c>
      <c r="M1403" s="14">
        <f>IFERROR(VLOOKUP(Tabelle3[[#This Row],[Artikelnr.]],Kennzahlen!S:U,3,FALSE)*Tabelle3[[#This Row],[Menge]],"0")</f>
        <v>0.2</v>
      </c>
      <c r="N1403" s="14" t="str">
        <f>Eintragen!A1403</f>
        <v>RWV</v>
      </c>
      <c r="O1403" s="16">
        <f>Eintragen!B1403</f>
        <v>29500917</v>
      </c>
      <c r="P1403" s="16">
        <f>Eintragen!D1403</f>
        <v>60</v>
      </c>
    </row>
    <row r="1404" spans="1:16" ht="30" customHeight="1" x14ac:dyDescent="0.25">
      <c r="A1404" s="11" t="str">
        <f>VLOOKUP(N1404,'Linien - BU'!A:B,2,FALSE)</f>
        <v>Rest</v>
      </c>
      <c r="B1404" s="12">
        <f>Eintragen!C1404</f>
        <v>47.6</v>
      </c>
      <c r="C1404" s="13">
        <f>Tabelle1[[#This Row],[Datum]]</f>
        <v>44496</v>
      </c>
      <c r="D1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4" s="14" t="str">
        <f>IFERROR(VLOOKUP(Tabelle3[[#This Row],[Artikelnr.]],Artikel!A:C,3,FALSE),Tabelle3[[#This Row],[Artikelnr.]])</f>
        <v>-</v>
      </c>
      <c r="F1404" s="14" t="str">
        <f>VLOOKUP(Eintragen!D1404,'Liste Gründe'!A:D,2,FALSE)</f>
        <v>Qualitätssicherung</v>
      </c>
      <c r="G1404" s="13" t="str">
        <f>IF(ISBLANK(Eintragen!F1404),VLOOKUP(Tabelle3[[#This Row],[Grund Ziffer]],'Liste Gründe'!A:D,3,FALSE),Eintragen!F1404)</f>
        <v>Laborproben</v>
      </c>
      <c r="H1404" s="11" t="str">
        <f>IF(ISBLANK(Tabelle1[[#This Row],[noch genauer]]),"-",Tabelle1[[#This Row],[noch genauer]])</f>
        <v>-</v>
      </c>
      <c r="I1404" s="14">
        <f t="shared" si="84"/>
        <v>43</v>
      </c>
      <c r="J1404" s="11" t="str">
        <f t="shared" si="88"/>
        <v>Produkte</v>
      </c>
      <c r="K1404" s="11" t="str">
        <f t="shared" si="89"/>
        <v>BUs</v>
      </c>
      <c r="L1404" s="11" t="str">
        <f t="shared" si="90"/>
        <v>Symptome</v>
      </c>
      <c r="M1404" s="14" t="str">
        <f>IFERROR(VLOOKUP(Tabelle3[[#This Row],[Artikelnr.]],Kennzahlen!S:U,3,FALSE)*Tabelle3[[#This Row],[Menge]],"0")</f>
        <v>0</v>
      </c>
      <c r="N1404" s="14" t="str">
        <f>Eintragen!A1404</f>
        <v>Labor</v>
      </c>
      <c r="O1404" s="16" t="str">
        <f>Eintragen!B1404</f>
        <v>-</v>
      </c>
      <c r="P1404" s="16">
        <f>Eintragen!D1404</f>
        <v>73</v>
      </c>
    </row>
    <row r="1405" spans="1:16" ht="30" customHeight="1" x14ac:dyDescent="0.25">
      <c r="A1405" s="11" t="str">
        <f>VLOOKUP(N1405,'Linien - BU'!A:B,2,FALSE)</f>
        <v>Rest</v>
      </c>
      <c r="B1405" s="12">
        <f>Eintragen!C1405</f>
        <v>110</v>
      </c>
      <c r="C1405" s="13">
        <f>Tabelle1[[#This Row],[Datum]]</f>
        <v>44496</v>
      </c>
      <c r="D1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5" s="14" t="str">
        <f>IFERROR(VLOOKUP(Tabelle3[[#This Row],[Artikelnr.]],Artikel!A:C,3,FALSE),Tabelle3[[#This Row],[Artikelnr.]])</f>
        <v>-</v>
      </c>
      <c r="F1405" s="14" t="str">
        <f>VLOOKUP(Eintragen!D1405,'Liste Gründe'!A:D,2,FALSE)</f>
        <v>Qualitätssicherung</v>
      </c>
      <c r="G1405" s="13" t="str">
        <f>IF(ISBLANK(Eintragen!F1405),VLOOKUP(Tabelle3[[#This Row],[Grund Ziffer]],'Liste Gründe'!A:D,3,FALSE),Eintragen!F1405)</f>
        <v>Sensorik</v>
      </c>
      <c r="H1405" s="11" t="str">
        <f>IF(ISBLANK(Tabelle1[[#This Row],[noch genauer]]),"-",Tabelle1[[#This Row],[noch genauer]])</f>
        <v>-</v>
      </c>
      <c r="I1405" s="14">
        <f t="shared" si="84"/>
        <v>43</v>
      </c>
      <c r="J1405" s="11" t="str">
        <f t="shared" ref="J1405:J1428" si="91">"Produkte"</f>
        <v>Produkte</v>
      </c>
      <c r="K1405" s="11" t="str">
        <f t="shared" ref="K1405:K1428" si="92">"BUs"</f>
        <v>BUs</v>
      </c>
      <c r="L1405" s="11" t="str">
        <f t="shared" ref="L1405:L1428" si="93">"Symptome"</f>
        <v>Symptome</v>
      </c>
      <c r="M1405" s="14" t="str">
        <f>IFERROR(VLOOKUP(Tabelle3[[#This Row],[Artikelnr.]],Kennzahlen!S:U,3,FALSE)*Tabelle3[[#This Row],[Menge]],"0")</f>
        <v>0</v>
      </c>
      <c r="N1405" s="14" t="str">
        <f>Eintragen!A1405</f>
        <v>Labor</v>
      </c>
      <c r="O1405" s="16" t="str">
        <f>Eintragen!B1405</f>
        <v>-</v>
      </c>
      <c r="P1405" s="16">
        <f>Eintragen!D1405</f>
        <v>74</v>
      </c>
    </row>
    <row r="1406" spans="1:16" ht="30" customHeight="1" x14ac:dyDescent="0.25">
      <c r="A1406" s="11" t="str">
        <f>VLOOKUP(N1406,'Linien - BU'!A:B,2,FALSE)</f>
        <v>Rest</v>
      </c>
      <c r="B1406" s="12">
        <f>Eintragen!C1406</f>
        <v>17.399999999999999</v>
      </c>
      <c r="C1406" s="13">
        <f>Tabelle1[[#This Row],[Datum]]</f>
        <v>44496</v>
      </c>
      <c r="D1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6" s="14" t="str">
        <f>IFERROR(VLOOKUP(Tabelle3[[#This Row],[Artikelnr.]],Artikel!A:C,3,FALSE),Tabelle3[[#This Row],[Artikelnr.]])</f>
        <v>-</v>
      </c>
      <c r="F1406" s="14" t="str">
        <f>VLOOKUP(Eintragen!D1406,'Liste Gründe'!A:D,2,FALSE)</f>
        <v>Qualitätssicherung</v>
      </c>
      <c r="G1406" s="13" t="str">
        <f>IF(ISBLANK(Eintragen!F1406),VLOOKUP(Tabelle3[[#This Row],[Grund Ziffer]],'Liste Gründe'!A:D,3,FALSE),Eintragen!F1406)</f>
        <v>Sensorik</v>
      </c>
      <c r="H1406" s="11" t="str">
        <f>IF(ISBLANK(Tabelle1[[#This Row],[noch genauer]]),"-",Tabelle1[[#This Row],[noch genauer]])</f>
        <v>-</v>
      </c>
      <c r="I1406" s="14">
        <f t="shared" si="84"/>
        <v>43</v>
      </c>
      <c r="J1406" s="11" t="str">
        <f t="shared" si="91"/>
        <v>Produkte</v>
      </c>
      <c r="K1406" s="11" t="str">
        <f t="shared" si="92"/>
        <v>BUs</v>
      </c>
      <c r="L1406" s="11" t="str">
        <f t="shared" si="93"/>
        <v>Symptome</v>
      </c>
      <c r="M1406" s="14" t="str">
        <f>IFERROR(VLOOKUP(Tabelle3[[#This Row],[Artikelnr.]],Kennzahlen!S:U,3,FALSE)*Tabelle3[[#This Row],[Menge]],"0")</f>
        <v>0</v>
      </c>
      <c r="N1406" s="14" t="str">
        <f>Eintragen!A1406</f>
        <v>QM</v>
      </c>
      <c r="O1406" s="16" t="str">
        <f>Eintragen!B1406</f>
        <v>-</v>
      </c>
      <c r="P1406" s="16">
        <f>Eintragen!D1406</f>
        <v>74</v>
      </c>
    </row>
    <row r="1407" spans="1:16" ht="30" customHeight="1" x14ac:dyDescent="0.25">
      <c r="A1407" s="11" t="str">
        <f>VLOOKUP(N1407,'Linien - BU'!A:B,2,FALSE)</f>
        <v>Rest</v>
      </c>
      <c r="B1407" s="12">
        <f>Eintragen!C1407</f>
        <v>1.4</v>
      </c>
      <c r="C1407" s="13">
        <f>Tabelle1[[#This Row],[Datum]]</f>
        <v>44496</v>
      </c>
      <c r="D1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7" s="14" t="str">
        <f>IFERROR(VLOOKUP(Tabelle3[[#This Row],[Artikelnr.]],Artikel!A:C,3,FALSE),Tabelle3[[#This Row],[Artikelnr.]])</f>
        <v>-</v>
      </c>
      <c r="F1407" s="14" t="str">
        <f>VLOOKUP(Eintragen!D1407,'Liste Gründe'!A:D,2,FALSE)</f>
        <v>Qualitätssicherung</v>
      </c>
      <c r="G1407" s="13" t="str">
        <f>IF(ISBLANK(Eintragen!F1407),VLOOKUP(Tabelle3[[#This Row],[Grund Ziffer]],'Liste Gründe'!A:D,3,FALSE),Eintragen!F1407)</f>
        <v>Sensorik</v>
      </c>
      <c r="H1407" s="11" t="str">
        <f>IF(ISBLANK(Tabelle1[[#This Row],[noch genauer]]),"-",Tabelle1[[#This Row],[noch genauer]])</f>
        <v>-</v>
      </c>
      <c r="I1407" s="14">
        <f t="shared" si="84"/>
        <v>43</v>
      </c>
      <c r="J1407" s="11" t="str">
        <f t="shared" si="91"/>
        <v>Produkte</v>
      </c>
      <c r="K1407" s="11" t="str">
        <f t="shared" si="92"/>
        <v>BUs</v>
      </c>
      <c r="L1407" s="11" t="str">
        <f t="shared" si="93"/>
        <v>Symptome</v>
      </c>
      <c r="M1407" s="14" t="str">
        <f>IFERROR(VLOOKUP(Tabelle3[[#This Row],[Artikelnr.]],Kennzahlen!S:U,3,FALSE)*Tabelle3[[#This Row],[Menge]],"0")</f>
        <v>0</v>
      </c>
      <c r="N1407" s="14" t="str">
        <f>Eintragen!A1407</f>
        <v>Labor</v>
      </c>
      <c r="O1407" s="16" t="str">
        <f>Eintragen!B1407</f>
        <v>-</v>
      </c>
      <c r="P1407" s="16">
        <f>Eintragen!D1407</f>
        <v>74</v>
      </c>
    </row>
    <row r="1408" spans="1:16" ht="30" customHeight="1" x14ac:dyDescent="0.25">
      <c r="A1408" s="11" t="str">
        <f>VLOOKUP(N1408,'Linien - BU'!A:B,2,FALSE)</f>
        <v>Rest</v>
      </c>
      <c r="B1408" s="12">
        <f>Eintragen!C1408</f>
        <v>432</v>
      </c>
      <c r="C1408" s="13">
        <f>Tabelle1[[#This Row],[Datum]]</f>
        <v>44496</v>
      </c>
      <c r="D1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8" s="14" t="str">
        <f>IFERROR(VLOOKUP(Tabelle3[[#This Row],[Artikelnr.]],Artikel!A:C,3,FALSE),Tabelle3[[#This Row],[Artikelnr.]])</f>
        <v>Schmelzkäsezubereitung</v>
      </c>
      <c r="F1408" s="14" t="str">
        <f>VLOOKUP(Eintragen!D1408,'Liste Gründe'!A:D,2,FALSE)</f>
        <v>Verpackungsfehler</v>
      </c>
      <c r="G1408" s="13" t="str">
        <f>IF(ISBLANK(Eintragen!F1408),VLOOKUP(Tabelle3[[#This Row],[Grund Ziffer]],'Liste Gründe'!A:D,3,FALSE),Eintragen!F1408)</f>
        <v>Alufolie reißt</v>
      </c>
      <c r="H1408" s="11" t="str">
        <f>IF(ISBLANK(Tabelle1[[#This Row],[noch genauer]]),"-",Tabelle1[[#This Row],[noch genauer]])</f>
        <v>-</v>
      </c>
      <c r="I1408" s="14">
        <f t="shared" si="84"/>
        <v>43</v>
      </c>
      <c r="J1408" s="11" t="str">
        <f t="shared" si="91"/>
        <v>Produkte</v>
      </c>
      <c r="K1408" s="11" t="str">
        <f t="shared" si="92"/>
        <v>BUs</v>
      </c>
      <c r="L1408" s="11" t="str">
        <f t="shared" si="93"/>
        <v>Symptome</v>
      </c>
      <c r="M1408" s="14" t="str">
        <f>IFERROR(VLOOKUP(Tabelle3[[#This Row],[Artikelnr.]],Kennzahlen!S:U,3,FALSE)*Tabelle3[[#This Row],[Menge]],"0")</f>
        <v>0</v>
      </c>
      <c r="N1408" s="14" t="str">
        <f>Eintragen!A1408</f>
        <v>Retoure</v>
      </c>
      <c r="O1408" s="16" t="str">
        <f>Eintragen!B1408</f>
        <v>Schmelzkäsezubereitung</v>
      </c>
      <c r="P1408" s="16">
        <f>Eintragen!D1408</f>
        <v>82</v>
      </c>
    </row>
    <row r="1409" spans="1:16" ht="30" customHeight="1" x14ac:dyDescent="0.25">
      <c r="A1409" s="11" t="str">
        <f>VLOOKUP(N1409,'Linien - BU'!A:B,2,FALSE)</f>
        <v>BU1</v>
      </c>
      <c r="B1409" s="12">
        <f>Eintragen!C1409</f>
        <v>80</v>
      </c>
      <c r="C1409" s="13">
        <f>Tabelle1[[#This Row],[Datum]]</f>
        <v>44496</v>
      </c>
      <c r="D1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09" s="14" t="str">
        <f>IFERROR(VLOOKUP(Tabelle3[[#This Row],[Artikelnr.]],Artikel!A:C,3,FALSE),Tabelle3[[#This Row],[Artikelnr.]])</f>
        <v>Kapa EMM</v>
      </c>
      <c r="F1409" s="14" t="str">
        <f>VLOOKUP(Eintragen!D1409,'Liste Gründe'!A:D,2,FALSE)</f>
        <v>Schimmel</v>
      </c>
      <c r="G1409" s="13" t="str">
        <f>IF(ISBLANK(Eintragen!F1409),VLOOKUP(Tabelle3[[#This Row],[Grund Ziffer]],'Liste Gründe'!A:D,3,FALSE),Eintragen!F1409)</f>
        <v>MHD abgelaufen</v>
      </c>
      <c r="H1409" s="11" t="str">
        <f>IF(ISBLANK(Tabelle1[[#This Row],[noch genauer]]),"-",Tabelle1[[#This Row],[noch genauer]])</f>
        <v>-</v>
      </c>
      <c r="I1409" s="14">
        <f t="shared" si="84"/>
        <v>43</v>
      </c>
      <c r="J1409" s="11" t="str">
        <f t="shared" si="91"/>
        <v>Produkte</v>
      </c>
      <c r="K1409" s="11" t="str">
        <f t="shared" si="92"/>
        <v>BUs</v>
      </c>
      <c r="L1409" s="11" t="str">
        <f t="shared" si="93"/>
        <v>Symptome</v>
      </c>
      <c r="M1409" s="14" t="str">
        <f>IFERROR(VLOOKUP(Tabelle3[[#This Row],[Artikelnr.]],Kennzahlen!S:U,3,FALSE)*Tabelle3[[#This Row],[Menge]],"0")</f>
        <v>0</v>
      </c>
      <c r="N1409" s="14" t="str">
        <f>Eintragen!A1409</f>
        <v>Schmelze</v>
      </c>
      <c r="O1409" s="16" t="str">
        <f>Eintragen!B1409</f>
        <v>Kapa EMM</v>
      </c>
      <c r="P1409" s="16">
        <f>Eintragen!D1409</f>
        <v>11</v>
      </c>
    </row>
    <row r="1410" spans="1:16" ht="30" customHeight="1" x14ac:dyDescent="0.25">
      <c r="A1410" s="11" t="str">
        <f>VLOOKUP(N1410,'Linien - BU'!A:B,2,FALSE)</f>
        <v>Rest</v>
      </c>
      <c r="B1410" s="12">
        <f>Eintragen!C1410</f>
        <v>41</v>
      </c>
      <c r="C1410" s="13">
        <f>Tabelle1[[#This Row],[Datum]]</f>
        <v>44497</v>
      </c>
      <c r="D1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0" s="14" t="str">
        <f>IFERROR(VLOOKUP(Tabelle3[[#This Row],[Artikelnr.]],Artikel!A:C,3,FALSE),Tabelle3[[#This Row],[Artikelnr.]])</f>
        <v>-</v>
      </c>
      <c r="F1410" s="14" t="str">
        <f>VLOOKUP(Eintragen!D1410,'Liste Gründe'!A:D,2,FALSE)</f>
        <v>Qualitätssicherung</v>
      </c>
      <c r="G1410" s="13" t="str">
        <f>IF(ISBLANK(Eintragen!F1410),VLOOKUP(Tabelle3[[#This Row],[Grund Ziffer]],'Liste Gründe'!A:D,3,FALSE),Eintragen!F1410)</f>
        <v>Rückstellproben</v>
      </c>
      <c r="H1410" s="11" t="str">
        <f>IF(ISBLANK(Tabelle1[[#This Row],[noch genauer]]),"-",Tabelle1[[#This Row],[noch genauer]])</f>
        <v>-</v>
      </c>
      <c r="I1410" s="14">
        <f t="shared" ref="I1410:I1428" si="94">_xlfn.ISOWEEKNUM(C1410)</f>
        <v>43</v>
      </c>
      <c r="J1410" s="11" t="str">
        <f t="shared" si="91"/>
        <v>Produkte</v>
      </c>
      <c r="K1410" s="11" t="str">
        <f t="shared" si="92"/>
        <v>BUs</v>
      </c>
      <c r="L1410" s="11" t="str">
        <f t="shared" si="93"/>
        <v>Symptome</v>
      </c>
      <c r="M1410" s="14" t="str">
        <f>IFERROR(VLOOKUP(Tabelle3[[#This Row],[Artikelnr.]],Kennzahlen!S:U,3,FALSE)*Tabelle3[[#This Row],[Menge]],"0")</f>
        <v>0</v>
      </c>
      <c r="N1410" s="14" t="str">
        <f>Eintragen!A1410</f>
        <v>Labor</v>
      </c>
      <c r="O1410" s="16" t="str">
        <f>Eintragen!B1410</f>
        <v>-</v>
      </c>
      <c r="P1410" s="16">
        <f>Eintragen!D1410</f>
        <v>70</v>
      </c>
    </row>
    <row r="1411" spans="1:16" ht="30" customHeight="1" x14ac:dyDescent="0.25">
      <c r="A1411" s="11" t="str">
        <f>VLOOKUP(N1411,'Linien - BU'!A:B,2,FALSE)</f>
        <v>Rest</v>
      </c>
      <c r="B1411" s="12">
        <f>Eintragen!C1411</f>
        <v>36</v>
      </c>
      <c r="C1411" s="13">
        <f>Tabelle1[[#This Row],[Datum]]</f>
        <v>44497</v>
      </c>
      <c r="D1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1" s="14" t="str">
        <f>IFERROR(VLOOKUP(Tabelle3[[#This Row],[Artikelnr.]],Artikel!A:C,3,FALSE),Tabelle3[[#This Row],[Artikelnr.]])</f>
        <v>-</v>
      </c>
      <c r="F1411" s="14" t="str">
        <f>VLOOKUP(Eintragen!D1411,'Liste Gründe'!A:D,2,FALSE)</f>
        <v>Qualitätssicherung</v>
      </c>
      <c r="G1411" s="13" t="str">
        <f>IF(ISBLANK(Eintragen!F1411),VLOOKUP(Tabelle3[[#This Row],[Grund Ziffer]],'Liste Gründe'!A:D,3,FALSE),Eintragen!F1411)</f>
        <v>Rückstellproben</v>
      </c>
      <c r="H1411" s="11" t="str">
        <f>IF(ISBLANK(Tabelle1[[#This Row],[noch genauer]]),"-",Tabelle1[[#This Row],[noch genauer]])</f>
        <v>-</v>
      </c>
      <c r="I1411" s="14">
        <f t="shared" si="94"/>
        <v>43</v>
      </c>
      <c r="J1411" s="11" t="str">
        <f t="shared" si="91"/>
        <v>Produkte</v>
      </c>
      <c r="K1411" s="11" t="str">
        <f t="shared" si="92"/>
        <v>BUs</v>
      </c>
      <c r="L1411" s="11" t="str">
        <f t="shared" si="93"/>
        <v>Symptome</v>
      </c>
      <c r="M1411" s="14" t="str">
        <f>IFERROR(VLOOKUP(Tabelle3[[#This Row],[Artikelnr.]],Kennzahlen!S:U,3,FALSE)*Tabelle3[[#This Row],[Menge]],"0")</f>
        <v>0</v>
      </c>
      <c r="N1411" s="14" t="str">
        <f>Eintragen!A1411</f>
        <v>Labor</v>
      </c>
      <c r="O1411" s="16" t="str">
        <f>Eintragen!B1411</f>
        <v>-</v>
      </c>
      <c r="P1411" s="16">
        <f>Eintragen!D1411</f>
        <v>70</v>
      </c>
    </row>
    <row r="1412" spans="1:16" ht="30" customHeight="1" x14ac:dyDescent="0.25">
      <c r="A1412" s="11" t="str">
        <f>VLOOKUP(N1412,'Linien - BU'!A:B,2,FALSE)</f>
        <v>BU1</v>
      </c>
      <c r="B1412" s="12">
        <f>Eintragen!C1412</f>
        <v>52</v>
      </c>
      <c r="C1412" s="13">
        <f>Tabelle1[[#This Row],[Datum]]</f>
        <v>44498</v>
      </c>
      <c r="D1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12" s="14" t="str">
        <f>IFERROR(VLOOKUP(Tabelle3[[#This Row],[Artikelnr.]],Artikel!A:C,3,FALSE),Tabelle3[[#This Row],[Artikelnr.]])</f>
        <v>VOS-ABS ENTSORGUNG</v>
      </c>
      <c r="F1412" s="14" t="str">
        <f>VLOOKUP(Eintragen!D1412,'Liste Gründe'!A:D,2,FALSE)</f>
        <v>Rest</v>
      </c>
      <c r="G1412" s="13" t="str">
        <f>IF(ISBLANK(Eintragen!F1412),VLOOKUP(Tabelle3[[#This Row],[Grund Ziffer]],'Liste Gründe'!A:D,3,FALSE),Eintragen!F1412)</f>
        <v>geschälte Rinde</v>
      </c>
      <c r="H1412" s="11" t="str">
        <f>IF(ISBLANK(Tabelle1[[#This Row],[noch genauer]]),"-",Tabelle1[[#This Row],[noch genauer]])</f>
        <v>-</v>
      </c>
      <c r="I1412" s="14">
        <f t="shared" si="94"/>
        <v>43</v>
      </c>
      <c r="J1412" s="11" t="str">
        <f t="shared" si="91"/>
        <v>Produkte</v>
      </c>
      <c r="K1412" s="11" t="str">
        <f t="shared" si="92"/>
        <v>BUs</v>
      </c>
      <c r="L1412" s="11" t="str">
        <f t="shared" si="93"/>
        <v>Symptome</v>
      </c>
      <c r="M1412" s="14">
        <f>IFERROR(VLOOKUP(Tabelle3[[#This Row],[Artikelnr.]],Kennzahlen!S:U,3,FALSE)*Tabelle3[[#This Row],[Menge]],"0")</f>
        <v>0.52</v>
      </c>
      <c r="N1412" s="14" t="str">
        <f>Eintragen!A1412</f>
        <v>RWV</v>
      </c>
      <c r="O1412" s="16">
        <f>Eintragen!B1412</f>
        <v>29500917</v>
      </c>
      <c r="P1412" s="16">
        <f>Eintragen!D1412</f>
        <v>60</v>
      </c>
    </row>
    <row r="1413" spans="1:16" ht="30" customHeight="1" x14ac:dyDescent="0.25">
      <c r="A1413" s="11" t="str">
        <f>VLOOKUP(N1413,'Linien - BU'!A:B,2,FALSE)</f>
        <v>Rest</v>
      </c>
      <c r="B1413" s="12">
        <f>Eintragen!C1413</f>
        <v>20</v>
      </c>
      <c r="C1413" s="13">
        <f>Tabelle1[[#This Row],[Datum]]</f>
        <v>44498</v>
      </c>
      <c r="D1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3" s="14" t="str">
        <f>IFERROR(VLOOKUP(Tabelle3[[#This Row],[Artikelnr.]],Artikel!A:C,3,FALSE),Tabelle3[[#This Row],[Artikelnr.]])</f>
        <v>-</v>
      </c>
      <c r="F1413" s="14" t="str">
        <f>VLOOKUP(Eintragen!D1413,'Liste Gründe'!A:D,2,FALSE)</f>
        <v>Qualitätssicherung</v>
      </c>
      <c r="G1413" s="13" t="str">
        <f>IF(ISBLANK(Eintragen!F1413),VLOOKUP(Tabelle3[[#This Row],[Grund Ziffer]],'Liste Gründe'!A:D,3,FALSE),Eintragen!F1413)</f>
        <v>Muster</v>
      </c>
      <c r="H1413" s="11" t="str">
        <f>IF(ISBLANK(Tabelle1[[#This Row],[noch genauer]]),"-",Tabelle1[[#This Row],[noch genauer]])</f>
        <v>-</v>
      </c>
      <c r="I1413" s="14">
        <f t="shared" si="94"/>
        <v>43</v>
      </c>
      <c r="J1413" s="11" t="str">
        <f t="shared" si="91"/>
        <v>Produkte</v>
      </c>
      <c r="K1413" s="11" t="str">
        <f t="shared" si="92"/>
        <v>BUs</v>
      </c>
      <c r="L1413" s="11" t="str">
        <f t="shared" si="93"/>
        <v>Symptome</v>
      </c>
      <c r="M1413" s="14" t="str">
        <f>IFERROR(VLOOKUP(Tabelle3[[#This Row],[Artikelnr.]],Kennzahlen!S:U,3,FALSE)*Tabelle3[[#This Row],[Menge]],"0")</f>
        <v>0</v>
      </c>
      <c r="N1413" s="14" t="str">
        <f>Eintragen!A1413</f>
        <v>Labor</v>
      </c>
      <c r="O1413" s="16" t="str">
        <f>Eintragen!B1413</f>
        <v>-</v>
      </c>
      <c r="P1413" s="16">
        <f>Eintragen!D1413</f>
        <v>72</v>
      </c>
    </row>
    <row r="1414" spans="1:16" ht="30" customHeight="1" x14ac:dyDescent="0.25">
      <c r="A1414" s="11" t="str">
        <f>VLOOKUP(N1414,'Linien - BU'!A:B,2,FALSE)</f>
        <v>Rest</v>
      </c>
      <c r="B1414" s="12">
        <f>Eintragen!C1414</f>
        <v>9.8000000000000007</v>
      </c>
      <c r="C1414" s="13">
        <f>Tabelle1[[#This Row],[Datum]]</f>
        <v>44498</v>
      </c>
      <c r="D1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4" s="14" t="str">
        <f>IFERROR(VLOOKUP(Tabelle3[[#This Row],[Artikelnr.]],Artikel!A:C,3,FALSE),Tabelle3[[#This Row],[Artikelnr.]])</f>
        <v>-</v>
      </c>
      <c r="F1414" s="14" t="str">
        <f>VLOOKUP(Eintragen!D1414,'Liste Gründe'!A:D,2,FALSE)</f>
        <v>Qualitätssicherung</v>
      </c>
      <c r="G1414" s="13" t="str">
        <f>IF(ISBLANK(Eintragen!F1414),VLOOKUP(Tabelle3[[#This Row],[Grund Ziffer]],'Liste Gründe'!A:D,3,FALSE),Eintragen!F1414)</f>
        <v>Sensorik</v>
      </c>
      <c r="H1414" s="11" t="str">
        <f>IF(ISBLANK(Tabelle1[[#This Row],[noch genauer]]),"-",Tabelle1[[#This Row],[noch genauer]])</f>
        <v>-</v>
      </c>
      <c r="I1414" s="14">
        <f t="shared" si="94"/>
        <v>43</v>
      </c>
      <c r="J1414" s="11" t="str">
        <f t="shared" si="91"/>
        <v>Produkte</v>
      </c>
      <c r="K1414" s="11" t="str">
        <f t="shared" si="92"/>
        <v>BUs</v>
      </c>
      <c r="L1414" s="11" t="str">
        <f t="shared" si="93"/>
        <v>Symptome</v>
      </c>
      <c r="M1414" s="14" t="str">
        <f>IFERROR(VLOOKUP(Tabelle3[[#This Row],[Artikelnr.]],Kennzahlen!S:U,3,FALSE)*Tabelle3[[#This Row],[Menge]],"0")</f>
        <v>0</v>
      </c>
      <c r="N1414" s="14" t="str">
        <f>Eintragen!A1414</f>
        <v>QM</v>
      </c>
      <c r="O1414" s="16" t="str">
        <f>Eintragen!B1414</f>
        <v>-</v>
      </c>
      <c r="P1414" s="16">
        <f>Eintragen!D1414</f>
        <v>74</v>
      </c>
    </row>
    <row r="1415" spans="1:16" ht="30" customHeight="1" x14ac:dyDescent="0.25">
      <c r="A1415" s="11" t="str">
        <f>VLOOKUP(N1415,'Linien - BU'!A:B,2,FALSE)</f>
        <v>BU3</v>
      </c>
      <c r="B1415" s="12">
        <f>Eintragen!C1415</f>
        <v>22</v>
      </c>
      <c r="C1415" s="13">
        <f>Tabelle1[[#This Row],[Datum]]</f>
        <v>44498</v>
      </c>
      <c r="D1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15" s="14" t="str">
        <f>IFERROR(VLOOKUP(Tabelle3[[#This Row],[Artikelnr.]],Artikel!A:C,3,FALSE),Tabelle3[[#This Row],[Artikelnr.]])</f>
        <v>RW natur</v>
      </c>
      <c r="F1415" s="14" t="str">
        <f>VLOOKUP(Eintragen!D1415,'Liste Gründe'!A:D,2,FALSE)</f>
        <v>Linienbezogen</v>
      </c>
      <c r="G1415" s="13" t="str">
        <f>IF(ISBLANK(Eintragen!F1415),VLOOKUP(Tabelle3[[#This Row],[Grund Ziffer]],'Liste Gründe'!A:D,3,FALSE),Eintragen!F1415)</f>
        <v>Maschinenabfall</v>
      </c>
      <c r="H1415" s="11" t="str">
        <f>IF(ISBLANK(Tabelle1[[#This Row],[noch genauer]]),"-",Tabelle1[[#This Row],[noch genauer]])</f>
        <v>-</v>
      </c>
      <c r="I1415" s="14">
        <f t="shared" si="94"/>
        <v>43</v>
      </c>
      <c r="J1415" s="11" t="str">
        <f t="shared" si="91"/>
        <v>Produkte</v>
      </c>
      <c r="K1415" s="11" t="str">
        <f t="shared" si="92"/>
        <v>BUs</v>
      </c>
      <c r="L1415" s="11" t="str">
        <f t="shared" si="93"/>
        <v>Symptome</v>
      </c>
      <c r="M1415" s="14" t="str">
        <f>IFERROR(VLOOKUP(Tabelle3[[#This Row],[Artikelnr.]],Kennzahlen!S:U,3,FALSE)*Tabelle3[[#This Row],[Menge]],"0")</f>
        <v>0</v>
      </c>
      <c r="N1415" s="14" t="str">
        <f>Eintragen!A1415</f>
        <v>L9</v>
      </c>
      <c r="O1415" s="16" t="str">
        <f>Eintragen!B1415</f>
        <v>RW natur</v>
      </c>
      <c r="P1415" s="16">
        <f>Eintragen!D1415</f>
        <v>30</v>
      </c>
    </row>
    <row r="1416" spans="1:16" ht="30" customHeight="1" x14ac:dyDescent="0.25">
      <c r="A1416" s="11" t="str">
        <f>VLOOKUP(N1416,'Linien - BU'!A:B,2,FALSE)</f>
        <v>BU3</v>
      </c>
      <c r="B1416" s="12">
        <f>Eintragen!C1416</f>
        <v>18</v>
      </c>
      <c r="C1416" s="13">
        <f>Tabelle1[[#This Row],[Datum]]</f>
        <v>44498</v>
      </c>
      <c r="D1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16" s="14" t="str">
        <f>IFERROR(VLOOKUP(Tabelle3[[#This Row],[Artikelnr.]],Artikel!A:C,3,FALSE),Tabelle3[[#This Row],[Artikelnr.]])</f>
        <v>RW naur</v>
      </c>
      <c r="F1416" s="14" t="str">
        <f>VLOOKUP(Eintragen!D1416,'Liste Gründe'!A:D,2,FALSE)</f>
        <v>Linienbezogen</v>
      </c>
      <c r="G1416" s="13" t="str">
        <f>IF(ISBLANK(Eintragen!F1416),VLOOKUP(Tabelle3[[#This Row],[Grund Ziffer]],'Liste Gründe'!A:D,3,FALSE),Eintragen!F1416)</f>
        <v>Maschinenabfall</v>
      </c>
      <c r="H1416" s="11" t="str">
        <f>IF(ISBLANK(Tabelle1[[#This Row],[noch genauer]]),"-",Tabelle1[[#This Row],[noch genauer]])</f>
        <v>-</v>
      </c>
      <c r="I1416" s="14">
        <f t="shared" si="94"/>
        <v>43</v>
      </c>
      <c r="J1416" s="11" t="str">
        <f t="shared" si="91"/>
        <v>Produkte</v>
      </c>
      <c r="K1416" s="11" t="str">
        <f t="shared" si="92"/>
        <v>BUs</v>
      </c>
      <c r="L1416" s="11" t="str">
        <f t="shared" si="93"/>
        <v>Symptome</v>
      </c>
      <c r="M1416" s="14" t="str">
        <f>IFERROR(VLOOKUP(Tabelle3[[#This Row],[Artikelnr.]],Kennzahlen!S:U,3,FALSE)*Tabelle3[[#This Row],[Menge]],"0")</f>
        <v>0</v>
      </c>
      <c r="N1416" s="14" t="str">
        <f>Eintragen!A1416</f>
        <v>L1</v>
      </c>
      <c r="O1416" s="16" t="str">
        <f>Eintragen!B1416</f>
        <v>RW naur</v>
      </c>
      <c r="P1416" s="16">
        <f>Eintragen!D1416</f>
        <v>30</v>
      </c>
    </row>
    <row r="1417" spans="1:16" ht="30" customHeight="1" x14ac:dyDescent="0.25">
      <c r="A1417" s="11" t="str">
        <f>VLOOKUP(N1417,'Linien - BU'!A:B,2,FALSE)</f>
        <v>Rest</v>
      </c>
      <c r="B1417" s="12">
        <f>Eintragen!C1417</f>
        <v>2.4</v>
      </c>
      <c r="C1417" s="13">
        <f>Tabelle1[[#This Row],[Datum]]</f>
        <v>44498</v>
      </c>
      <c r="D1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7" s="14" t="str">
        <f>IFERROR(VLOOKUP(Tabelle3[[#This Row],[Artikelnr.]],Artikel!A:C,3,FALSE),Tabelle3[[#This Row],[Artikelnr.]])</f>
        <v>-</v>
      </c>
      <c r="F1417" s="14" t="str">
        <f>VLOOKUP(Eintragen!D1417,'Liste Gründe'!A:D,2,FALSE)</f>
        <v>Qualitätssicherung</v>
      </c>
      <c r="G1417" s="13" t="str">
        <f>IF(ISBLANK(Eintragen!F1417),VLOOKUP(Tabelle3[[#This Row],[Grund Ziffer]],'Liste Gründe'!A:D,3,FALSE),Eintragen!F1417)</f>
        <v>Sensorik</v>
      </c>
      <c r="H1417" s="11" t="str">
        <f>IF(ISBLANK(Tabelle1[[#This Row],[noch genauer]]),"-",Tabelle1[[#This Row],[noch genauer]])</f>
        <v>-</v>
      </c>
      <c r="I1417" s="14">
        <f t="shared" si="94"/>
        <v>43</v>
      </c>
      <c r="J1417" s="11" t="str">
        <f t="shared" si="91"/>
        <v>Produkte</v>
      </c>
      <c r="K1417" s="11" t="str">
        <f t="shared" si="92"/>
        <v>BUs</v>
      </c>
      <c r="L1417" s="11" t="str">
        <f t="shared" si="93"/>
        <v>Symptome</v>
      </c>
      <c r="M1417" s="14" t="str">
        <f>IFERROR(VLOOKUP(Tabelle3[[#This Row],[Artikelnr.]],Kennzahlen!S:U,3,FALSE)*Tabelle3[[#This Row],[Menge]],"0")</f>
        <v>0</v>
      </c>
      <c r="N1417" s="14" t="str">
        <f>Eintragen!A1417</f>
        <v>Labor</v>
      </c>
      <c r="O1417" s="16" t="str">
        <f>Eintragen!B1417</f>
        <v>-</v>
      </c>
      <c r="P1417" s="16">
        <f>Eintragen!D1417</f>
        <v>74</v>
      </c>
    </row>
    <row r="1418" spans="1:16" ht="30" customHeight="1" x14ac:dyDescent="0.25">
      <c r="A1418" s="11" t="str">
        <f>VLOOKUP(N1418,'Linien - BU'!A:B,2,FALSE)</f>
        <v>BU3</v>
      </c>
      <c r="B1418" s="12">
        <f>Eintragen!C1418</f>
        <v>24.5</v>
      </c>
      <c r="C1418" s="13">
        <f>Tabelle1[[#This Row],[Datum]]</f>
        <v>44498</v>
      </c>
      <c r="D1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8" s="14" t="str">
        <f>IFERROR(VLOOKUP(Tabelle3[[#This Row],[Artikelnr.]],Artikel!A:C,3,FALSE),Tabelle3[[#This Row],[Artikelnr.]])</f>
        <v>Würfel</v>
      </c>
      <c r="F1418" s="14" t="str">
        <f>VLOOKUP(Eintragen!D1418,'Liste Gründe'!A:D,2,FALSE)</f>
        <v>Linienbezogen</v>
      </c>
      <c r="G1418" s="13" t="str">
        <f>IF(ISBLANK(Eintragen!F1418),VLOOKUP(Tabelle3[[#This Row],[Grund Ziffer]],'Liste Gründe'!A:D,3,FALSE),Eintragen!F1418)</f>
        <v>Maschinenabfall</v>
      </c>
      <c r="H1418" s="11" t="str">
        <f>IF(ISBLANK(Tabelle1[[#This Row],[noch genauer]]),"-",Tabelle1[[#This Row],[noch genauer]])</f>
        <v>-</v>
      </c>
      <c r="I1418" s="14">
        <f t="shared" si="94"/>
        <v>43</v>
      </c>
      <c r="J1418" s="11" t="str">
        <f t="shared" si="91"/>
        <v>Produkte</v>
      </c>
      <c r="K1418" s="11" t="str">
        <f t="shared" si="92"/>
        <v>BUs</v>
      </c>
      <c r="L1418" s="11" t="str">
        <f t="shared" si="93"/>
        <v>Symptome</v>
      </c>
      <c r="M1418" s="14" t="str">
        <f>IFERROR(VLOOKUP(Tabelle3[[#This Row],[Artikelnr.]],Kennzahlen!S:U,3,FALSE)*Tabelle3[[#This Row],[Menge]],"0")</f>
        <v>0</v>
      </c>
      <c r="N1418" s="14" t="str">
        <f>Eintragen!A1418</f>
        <v>L35</v>
      </c>
      <c r="O1418" s="16" t="str">
        <f>Eintragen!B1418</f>
        <v>Würfel</v>
      </c>
      <c r="P1418" s="16">
        <f>Eintragen!D1418</f>
        <v>30</v>
      </c>
    </row>
    <row r="1419" spans="1:16" ht="30" customHeight="1" x14ac:dyDescent="0.25">
      <c r="A1419" s="11" t="str">
        <f>VLOOKUP(N1419,'Linien - BU'!A:B,2,FALSE)</f>
        <v>BU1</v>
      </c>
      <c r="B1419" s="12">
        <f>Eintragen!C1419</f>
        <v>81.8</v>
      </c>
      <c r="C1419" s="13">
        <f>Tabelle1[[#This Row],[Datum]]</f>
        <v>44498</v>
      </c>
      <c r="D1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9" s="14" t="str">
        <f>IFERROR(VLOOKUP(Tabelle3[[#This Row],[Artikelnr.]],Artikel!A:C,3,FALSE),Tabelle3[[#This Row],[Artikelnr.]])</f>
        <v>-</v>
      </c>
      <c r="F1419" s="14" t="str">
        <f>VLOOKUP(Eintragen!D1419,'Liste Gründe'!A:D,2,FALSE)</f>
        <v>Linienbezogen</v>
      </c>
      <c r="G1419" s="13" t="str">
        <f>IF(ISBLANK(Eintragen!F1419),VLOOKUP(Tabelle3[[#This Row],[Grund Ziffer]],'Liste Gründe'!A:D,3,FALSE),Eintragen!F1419)</f>
        <v>Maschinenabfall</v>
      </c>
      <c r="H1419" s="11" t="str">
        <f>IF(ISBLANK(Tabelle1[[#This Row],[noch genauer]]),"-",Tabelle1[[#This Row],[noch genauer]])</f>
        <v>-</v>
      </c>
      <c r="I1419" s="14">
        <f t="shared" si="94"/>
        <v>43</v>
      </c>
      <c r="J1419" s="11" t="str">
        <f t="shared" si="91"/>
        <v>Produkte</v>
      </c>
      <c r="K1419" s="11" t="str">
        <f t="shared" si="92"/>
        <v>BUs</v>
      </c>
      <c r="L1419" s="11" t="str">
        <f t="shared" si="93"/>
        <v>Symptome</v>
      </c>
      <c r="M1419" s="14" t="str">
        <f>IFERROR(VLOOKUP(Tabelle3[[#This Row],[Artikelnr.]],Kennzahlen!S:U,3,FALSE)*Tabelle3[[#This Row],[Menge]],"0")</f>
        <v>0</v>
      </c>
      <c r="N1419" s="14" t="str">
        <f>Eintragen!A1419</f>
        <v>Abfüllung</v>
      </c>
      <c r="O1419" s="16" t="str">
        <f>Eintragen!B1419</f>
        <v>-</v>
      </c>
      <c r="P1419" s="16">
        <f>Eintragen!D1419</f>
        <v>30</v>
      </c>
    </row>
    <row r="1420" spans="1:16" ht="30" customHeight="1" x14ac:dyDescent="0.25">
      <c r="A1420" s="11" t="str">
        <f>VLOOKUP(N1420,'Linien - BU'!A:B,2,FALSE)</f>
        <v>BU1</v>
      </c>
      <c r="B1420" s="12">
        <f>Eintragen!C1420</f>
        <v>20.399999999999999</v>
      </c>
      <c r="C1420" s="13">
        <f>Tabelle1[[#This Row],[Datum]]</f>
        <v>44498</v>
      </c>
      <c r="D1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20" s="14">
        <f>IFERROR(VLOOKUP(Tabelle3[[#This Row],[Artikelnr.]],Artikel!A:C,3,FALSE),Tabelle3[[#This Row],[Artikelnr.]])</f>
        <v>31000022</v>
      </c>
      <c r="F1420" s="14" t="str">
        <f>VLOOKUP(Eintragen!D1420,'Liste Gründe'!A:D,2,FALSE)</f>
        <v>Rest</v>
      </c>
      <c r="G1420" s="13" t="str">
        <f>IF(ISBLANK(Eintragen!F1420),VLOOKUP(Tabelle3[[#This Row],[Grund Ziffer]],'Liste Gründe'!A:D,3,FALSE),Eintragen!F1420)</f>
        <v>Metall</v>
      </c>
      <c r="H1420" s="11" t="str">
        <f>IF(ISBLANK(Tabelle1[[#This Row],[noch genauer]]),"-",Tabelle1[[#This Row],[noch genauer]])</f>
        <v>-</v>
      </c>
      <c r="I1420" s="14">
        <f t="shared" si="94"/>
        <v>43</v>
      </c>
      <c r="J1420" s="11" t="str">
        <f t="shared" si="91"/>
        <v>Produkte</v>
      </c>
      <c r="K1420" s="11" t="str">
        <f t="shared" si="92"/>
        <v>BUs</v>
      </c>
      <c r="L1420" s="11" t="str">
        <f t="shared" si="93"/>
        <v>Symptome</v>
      </c>
      <c r="M1420" s="14" t="str">
        <f>IFERROR(VLOOKUP(Tabelle3[[#This Row],[Artikelnr.]],Kennzahlen!S:U,3,FALSE)*Tabelle3[[#This Row],[Menge]],"0")</f>
        <v>0</v>
      </c>
      <c r="N1420" s="14">
        <f>Eintragen!A1420</f>
        <v>3020</v>
      </c>
      <c r="O1420" s="16">
        <f>Eintragen!B1420</f>
        <v>31000022</v>
      </c>
      <c r="P1420" s="16">
        <f>Eintragen!D1420</f>
        <v>40</v>
      </c>
    </row>
    <row r="1421" spans="1:16" ht="30" customHeight="1" x14ac:dyDescent="0.25">
      <c r="A1421" s="11" t="str">
        <f>VLOOKUP(N1421,'Linien - BU'!A:B,2,FALSE)</f>
        <v>BU1</v>
      </c>
      <c r="B1421" s="12">
        <f>Eintragen!C1421</f>
        <v>61.3</v>
      </c>
      <c r="C1421" s="13">
        <f>Tabelle1[[#This Row],[Datum]]</f>
        <v>44498</v>
      </c>
      <c r="D1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21" s="14" t="str">
        <f>IFERROR(VLOOKUP(Tabelle3[[#This Row],[Artikelnr.]],Artikel!A:C,3,FALSE),Tabelle3[[#This Row],[Artikelnr.]])</f>
        <v>GRW SCHI-NAT 7,2GK NEUE</v>
      </c>
      <c r="F1421" s="14" t="str">
        <f>VLOOKUP(Eintragen!D1421,'Liste Gründe'!A:D,2,FALSE)</f>
        <v>Linienbezogen</v>
      </c>
      <c r="G1421" s="13" t="str">
        <f>IF(ISBLANK(Eintragen!F1421),VLOOKUP(Tabelle3[[#This Row],[Grund Ziffer]],'Liste Gründe'!A:D,3,FALSE),Eintragen!F1421)</f>
        <v>Clip gerissen</v>
      </c>
      <c r="H1421" s="11" t="str">
        <f>IF(ISBLANK(Tabelle1[[#This Row],[noch genauer]]),"-",Tabelle1[[#This Row],[noch genauer]])</f>
        <v>-</v>
      </c>
      <c r="I1421" s="14">
        <f t="shared" si="94"/>
        <v>43</v>
      </c>
      <c r="J1421" s="11" t="str">
        <f t="shared" si="91"/>
        <v>Produkte</v>
      </c>
      <c r="K1421" s="11" t="str">
        <f t="shared" si="92"/>
        <v>BUs</v>
      </c>
      <c r="L1421" s="11" t="str">
        <f t="shared" si="93"/>
        <v>Symptome</v>
      </c>
      <c r="M1421" s="14" t="str">
        <f>IFERROR(VLOOKUP(Tabelle3[[#This Row],[Artikelnr.]],Kennzahlen!S:U,3,FALSE)*Tabelle3[[#This Row],[Menge]],"0")</f>
        <v>0</v>
      </c>
      <c r="N1421" s="14">
        <f>Eintragen!A1421</f>
        <v>3020</v>
      </c>
      <c r="O1421" s="16">
        <f>Eintragen!B1421</f>
        <v>32000106</v>
      </c>
      <c r="P1421" s="16">
        <f>Eintragen!D1421</f>
        <v>31</v>
      </c>
    </row>
    <row r="1422" spans="1:16" ht="30" customHeight="1" x14ac:dyDescent="0.25">
      <c r="A1422" s="11" t="str">
        <f>VLOOKUP(N1422,'Linien - BU'!A:B,2,FALSE)</f>
        <v>BU1</v>
      </c>
      <c r="B1422" s="12">
        <f>Eintragen!C1422</f>
        <v>20.399999999999999</v>
      </c>
      <c r="C1422" s="13">
        <f>Tabelle1[[#This Row],[Datum]]</f>
        <v>44498</v>
      </c>
      <c r="D1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2" s="14" t="str">
        <f>IFERROR(VLOOKUP(Tabelle3[[#This Row],[Artikelnr.]],Artikel!A:C,3,FALSE),Tabelle3[[#This Row],[Artikelnr.]])</f>
        <v>VEG-SCH WÜRZIG  7,2KG</v>
      </c>
      <c r="F1422" s="14" t="str">
        <f>VLOOKUP(Eintragen!D1422,'Liste Gründe'!A:D,2,FALSE)</f>
        <v>Linienbezogen</v>
      </c>
      <c r="G1422" s="13" t="str">
        <f>IF(ISBLANK(Eintragen!F1422),VLOOKUP(Tabelle3[[#This Row],[Grund Ziffer]],'Liste Gründe'!A:D,3,FALSE),Eintragen!F1422)</f>
        <v>Füllkopf tropft (vegan)</v>
      </c>
      <c r="H1422" s="11" t="str">
        <f>IF(ISBLANK(Tabelle1[[#This Row],[noch genauer]]),"-",Tabelle1[[#This Row],[noch genauer]])</f>
        <v>-</v>
      </c>
      <c r="I1422" s="14">
        <f t="shared" si="94"/>
        <v>43</v>
      </c>
      <c r="J1422" s="11" t="str">
        <f t="shared" si="91"/>
        <v>Produkte</v>
      </c>
      <c r="K1422" s="11" t="str">
        <f t="shared" si="92"/>
        <v>BUs</v>
      </c>
      <c r="L1422" s="11" t="str">
        <f t="shared" si="93"/>
        <v>Symptome</v>
      </c>
      <c r="M1422" s="14">
        <f>IFERROR(VLOOKUP(Tabelle3[[#This Row],[Artikelnr.]],Kennzahlen!S:U,3,FALSE)*Tabelle3[[#This Row],[Menge]],"0")</f>
        <v>366.99191999999994</v>
      </c>
      <c r="N1422" s="14">
        <f>Eintragen!A1422</f>
        <v>3010</v>
      </c>
      <c r="O1422" s="16">
        <f>Eintragen!B1422</f>
        <v>31900002</v>
      </c>
      <c r="P1422" s="16">
        <f>Eintragen!D1422</f>
        <v>20</v>
      </c>
    </row>
    <row r="1423" spans="1:16" ht="30" customHeight="1" x14ac:dyDescent="0.25">
      <c r="A1423" s="11" t="str">
        <f>VLOOKUP(N1423,'Linien - BU'!A:B,2,FALSE)</f>
        <v>BU1</v>
      </c>
      <c r="B1423" s="12">
        <f>Eintragen!C1423</f>
        <v>60</v>
      </c>
      <c r="C1423" s="13">
        <f>Tabelle1[[#This Row],[Datum]]</f>
        <v>44498</v>
      </c>
      <c r="D1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23" s="14" t="str">
        <f>IFERROR(VLOOKUP(Tabelle3[[#This Row],[Artikelnr.]],Artikel!A:C,3,FALSE),Tabelle3[[#This Row],[Artikelnr.]])</f>
        <v>VOS mit Walnusskonzentr</v>
      </c>
      <c r="F1423" s="14" t="str">
        <f>VLOOKUP(Eintragen!D1423,'Liste Gründe'!A:D,2,FALSE)</f>
        <v>Schimmel</v>
      </c>
      <c r="G1423" s="13" t="str">
        <f>IF(ISBLANK(Eintragen!F1423),VLOOKUP(Tabelle3[[#This Row],[Grund Ziffer]],'Liste Gründe'!A:D,3,FALSE),Eintragen!F1423)</f>
        <v>VOS &gt; Einsatz</v>
      </c>
      <c r="H1423" s="11" t="str">
        <f>IF(ISBLANK(Tabelle1[[#This Row],[noch genauer]]),"-",Tabelle1[[#This Row],[noch genauer]])</f>
        <v>-</v>
      </c>
      <c r="I1423" s="14">
        <f t="shared" si="94"/>
        <v>43</v>
      </c>
      <c r="J1423" s="11" t="str">
        <f t="shared" si="91"/>
        <v>Produkte</v>
      </c>
      <c r="K1423" s="11" t="str">
        <f t="shared" si="92"/>
        <v>BUs</v>
      </c>
      <c r="L1423" s="11" t="str">
        <f t="shared" si="93"/>
        <v>Symptome</v>
      </c>
      <c r="M1423" s="14" t="str">
        <f>IFERROR(VLOOKUP(Tabelle3[[#This Row],[Artikelnr.]],Kennzahlen!S:U,3,FALSE)*Tabelle3[[#This Row],[Menge]],"0")</f>
        <v>0</v>
      </c>
      <c r="N1423" s="14">
        <f>Eintragen!A1423</f>
        <v>3020</v>
      </c>
      <c r="O1423" s="16">
        <f>Eintragen!B1423</f>
        <v>29500531</v>
      </c>
      <c r="P1423" s="16">
        <f>Eintragen!D1423</f>
        <v>12</v>
      </c>
    </row>
    <row r="1424" spans="1:16" ht="30" customHeight="1" x14ac:dyDescent="0.25">
      <c r="A1424" s="11" t="str">
        <f>VLOOKUP(N1424,'Linien - BU'!A:B,2,FALSE)</f>
        <v>BU3</v>
      </c>
      <c r="B1424" s="12">
        <f>Eintragen!C1424</f>
        <v>14</v>
      </c>
      <c r="C1424" s="13">
        <f>Tabelle1[[#This Row],[Datum]]</f>
        <v>44498</v>
      </c>
      <c r="D1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4" s="14" t="str">
        <f>IFERROR(VLOOKUP(Tabelle3[[#This Row],[Artikelnr.]],Artikel!A:C,3,FALSE),Tabelle3[[#This Row],[Artikelnr.]])</f>
        <v>VOS VEG-SCH WÜRZIG</v>
      </c>
      <c r="F1424" s="14" t="str">
        <f>VLOOKUP(Eintragen!D1424,'Liste Gründe'!A:D,2,FALSE)</f>
        <v>keinen Verwendungszweck</v>
      </c>
      <c r="G1424" s="13" t="str">
        <f>IF(ISBLANK(Eintragen!F1424),VLOOKUP(Tabelle3[[#This Row],[Grund Ziffer]],'Liste Gründe'!A:D,3,FALSE),Eintragen!F1424)</f>
        <v>keinen Verwendungszweck</v>
      </c>
      <c r="H1424" s="11" t="str">
        <f>IF(ISBLANK(Tabelle1[[#This Row],[noch genauer]]),"-",Tabelle1[[#This Row],[noch genauer]])</f>
        <v>-</v>
      </c>
      <c r="I1424" s="14">
        <f t="shared" si="94"/>
        <v>43</v>
      </c>
      <c r="J1424" s="11" t="str">
        <f t="shared" si="91"/>
        <v>Produkte</v>
      </c>
      <c r="K1424" s="11" t="str">
        <f t="shared" si="92"/>
        <v>BUs</v>
      </c>
      <c r="L1424" s="11" t="str">
        <f t="shared" si="93"/>
        <v>Symptome</v>
      </c>
      <c r="M1424" s="14">
        <f>IFERROR(VLOOKUP(Tabelle3[[#This Row],[Artikelnr.]],Kennzahlen!S:U,3,FALSE)*Tabelle3[[#This Row],[Menge]],"0")</f>
        <v>7</v>
      </c>
      <c r="N1424" s="14" t="str">
        <f>Eintragen!A1424</f>
        <v>BU3</v>
      </c>
      <c r="O1424" s="16">
        <f>Eintragen!B1424</f>
        <v>29900003</v>
      </c>
      <c r="P1424" s="16">
        <f>Eintragen!D1424</f>
        <v>61</v>
      </c>
    </row>
    <row r="1425" spans="1:16" ht="30" customHeight="1" x14ac:dyDescent="0.25">
      <c r="A1425" s="11" t="str">
        <f>VLOOKUP(N1425,'Linien - BU'!A:B,2,FALSE)</f>
        <v>BU3</v>
      </c>
      <c r="B1425" s="12">
        <f>Eintragen!C1425</f>
        <v>38</v>
      </c>
      <c r="C1425" s="13">
        <f>Tabelle1[[#This Row],[Datum]]</f>
        <v>44498</v>
      </c>
      <c r="D1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5" s="14" t="str">
        <f>IFERROR(VLOOKUP(Tabelle3[[#This Row],[Artikelnr.]],Artikel!A:C,3,FALSE),Tabelle3[[#This Row],[Artikelnr.]])</f>
        <v>ABS CHED-ROT MIT ß-CARO</v>
      </c>
      <c r="F1425" s="14" t="str">
        <f>VLOOKUP(Eintragen!D1425,'Liste Gründe'!A:D,2,FALSE)</f>
        <v>Rest</v>
      </c>
      <c r="G1425" s="13" t="str">
        <f>IF(ISBLANK(Eintragen!F1425),VLOOKUP(Tabelle3[[#This Row],[Grund Ziffer]],'Liste Gründe'!A:D,3,FALSE),Eintragen!F1425)</f>
        <v>Schmutz</v>
      </c>
      <c r="H1425" s="11" t="str">
        <f>IF(ISBLANK(Tabelle1[[#This Row],[noch genauer]]),"-",Tabelle1[[#This Row],[noch genauer]])</f>
        <v>-</v>
      </c>
      <c r="I1425" s="14">
        <f t="shared" si="94"/>
        <v>43</v>
      </c>
      <c r="J1425" s="11" t="str">
        <f t="shared" si="91"/>
        <v>Produkte</v>
      </c>
      <c r="K1425" s="11" t="str">
        <f t="shared" si="92"/>
        <v>BUs</v>
      </c>
      <c r="L1425" s="11" t="str">
        <f t="shared" si="93"/>
        <v>Symptome</v>
      </c>
      <c r="M1425" s="14">
        <f>IFERROR(VLOOKUP(Tabelle3[[#This Row],[Artikelnr.]],Kennzahlen!S:U,3,FALSE)*Tabelle3[[#This Row],[Menge]],"0")</f>
        <v>38</v>
      </c>
      <c r="N1425" s="14" t="str">
        <f>Eintragen!A1425</f>
        <v>L33</v>
      </c>
      <c r="O1425" s="16">
        <f>Eintragen!B1425</f>
        <v>29501032</v>
      </c>
      <c r="P1425" s="16">
        <f>Eintragen!D1425</f>
        <v>42</v>
      </c>
    </row>
    <row r="1426" spans="1:16" ht="30" customHeight="1" x14ac:dyDescent="0.25">
      <c r="A1426" s="11" t="str">
        <f>VLOOKUP(N1426,'Linien - BU'!A:B,2,FALSE)</f>
        <v>BU3</v>
      </c>
      <c r="B1426" s="12">
        <f>Eintragen!C1426</f>
        <v>158</v>
      </c>
      <c r="C1426" s="13">
        <f>Tabelle1[[#This Row],[Datum]]</f>
        <v>44498</v>
      </c>
      <c r="D1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6" s="14" t="str">
        <f>IFERROR(VLOOKUP(Tabelle3[[#This Row],[Artikelnr.]],Artikel!A:C,3,FALSE),Tabelle3[[#This Row],[Artikelnr.]])</f>
        <v>ABS CHED-PF-KRÄUK gemis</v>
      </c>
      <c r="F1426" s="14" t="str">
        <f>VLOOKUP(Eintragen!D1426,'Liste Gründe'!A:D,2,FALSE)</f>
        <v>Linienbezogen</v>
      </c>
      <c r="G1426" s="13" t="str">
        <f>IF(ISBLANK(Eintragen!F1426),VLOOKUP(Tabelle3[[#This Row],[Grund Ziffer]],'Liste Gründe'!A:D,3,FALSE),Eintragen!F1426)</f>
        <v>gemischtes Produkt</v>
      </c>
      <c r="H1426" s="11" t="str">
        <f>IF(ISBLANK(Tabelle1[[#This Row],[noch genauer]]),"-",Tabelle1[[#This Row],[noch genauer]])</f>
        <v>-</v>
      </c>
      <c r="I1426" s="14">
        <f t="shared" si="94"/>
        <v>43</v>
      </c>
      <c r="J1426" s="11" t="str">
        <f t="shared" si="91"/>
        <v>Produkte</v>
      </c>
      <c r="K1426" s="11" t="str">
        <f t="shared" si="92"/>
        <v>BUs</v>
      </c>
      <c r="L1426" s="11" t="str">
        <f t="shared" si="93"/>
        <v>Symptome</v>
      </c>
      <c r="M1426" s="14">
        <f>IFERROR(VLOOKUP(Tabelle3[[#This Row],[Artikelnr.]],Kennzahlen!S:U,3,FALSE)*Tabelle3[[#This Row],[Menge]],"0")</f>
        <v>158</v>
      </c>
      <c r="N1426" s="14" t="str">
        <f>Eintragen!A1426</f>
        <v>BU3</v>
      </c>
      <c r="O1426" s="16">
        <f>Eintragen!B1426</f>
        <v>29501003</v>
      </c>
      <c r="P1426" s="16">
        <f>Eintragen!D1426</f>
        <v>81</v>
      </c>
    </row>
    <row r="1427" spans="1:16" ht="30" customHeight="1" x14ac:dyDescent="0.25">
      <c r="A1427" s="11" t="str">
        <f>VLOOKUP(N1427,'Linien - BU'!A:B,2,FALSE)</f>
        <v>BU3</v>
      </c>
      <c r="B1427" s="12">
        <f>Eintragen!C1427</f>
        <v>51.2</v>
      </c>
      <c r="C1427" s="13">
        <f>Tabelle1[[#This Row],[Datum]]</f>
        <v>44498</v>
      </c>
      <c r="D1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27" s="14" t="str">
        <f>IFERROR(VLOOKUP(Tabelle3[[#This Row],[Artikelnr.]],Artikel!A:C,3,FALSE),Tabelle3[[#This Row],[Artikelnr.]])</f>
        <v>-</v>
      </c>
      <c r="F1427" s="14" t="str">
        <f>VLOOKUP(Eintragen!D1427,'Liste Gründe'!A:D,2,FALSE)</f>
        <v>Linienbezogen</v>
      </c>
      <c r="G1427" s="13" t="str">
        <f>IF(ISBLANK(Eintragen!F1427),VLOOKUP(Tabelle3[[#This Row],[Grund Ziffer]],'Liste Gründe'!A:D,3,FALSE),Eintragen!F1427)</f>
        <v>Maschinenabfall</v>
      </c>
      <c r="H1427" s="11" t="str">
        <f>IF(ISBLANK(Tabelle1[[#This Row],[noch genauer]]),"-",Tabelle1[[#This Row],[noch genauer]])</f>
        <v>-</v>
      </c>
      <c r="I1427" s="14">
        <f t="shared" si="94"/>
        <v>43</v>
      </c>
      <c r="J1427" s="11" t="str">
        <f t="shared" si="91"/>
        <v>Produkte</v>
      </c>
      <c r="K1427" s="11" t="str">
        <f t="shared" si="92"/>
        <v>BUs</v>
      </c>
      <c r="L1427" s="11" t="str">
        <f t="shared" si="93"/>
        <v>Symptome</v>
      </c>
      <c r="M1427" s="14" t="str">
        <f>IFERROR(VLOOKUP(Tabelle3[[#This Row],[Artikelnr.]],Kennzahlen!S:U,3,FALSE)*Tabelle3[[#This Row],[Menge]],"0")</f>
        <v>0</v>
      </c>
      <c r="N1427" s="14" t="str">
        <f>Eintragen!A1427</f>
        <v>L33</v>
      </c>
      <c r="O1427" s="16" t="str">
        <f>Eintragen!B1427</f>
        <v>-</v>
      </c>
      <c r="P1427" s="16">
        <f>Eintragen!D1427</f>
        <v>30</v>
      </c>
    </row>
    <row r="1428" spans="1:16" ht="30" customHeight="1" x14ac:dyDescent="0.25">
      <c r="A1428" s="11" t="str">
        <f>VLOOKUP(N1428,'Linien - BU'!A:B,2,FALSE)</f>
        <v>BU3</v>
      </c>
      <c r="B1428" s="12">
        <f>Eintragen!C1428</f>
        <v>556</v>
      </c>
      <c r="C1428" s="13">
        <f>Tabelle1[[#This Row],[Datum]]</f>
        <v>44498</v>
      </c>
      <c r="D1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8" s="14" t="str">
        <f>IFERROR(VLOOKUP(Tabelle3[[#This Row],[Artikelnr.]],Artikel!A:C,3,FALSE),Tabelle3[[#This Row],[Artikelnr.]])</f>
        <v>VOS VEG-SCH-WÜRZIG-VAKU</v>
      </c>
      <c r="F1428" s="14" t="str">
        <f>VLOOKUP(Eintragen!D1428,'Liste Gründe'!A:D,2,FALSE)</f>
        <v>Schimmel</v>
      </c>
      <c r="G1428" s="13" t="str">
        <f>IF(ISBLANK(Eintragen!F1428),VLOOKUP(Tabelle3[[#This Row],[Grund Ziffer]],'Liste Gründe'!A:D,3,FALSE),Eintragen!F1428)</f>
        <v>VOS &gt; Einsatz</v>
      </c>
      <c r="H1428" s="11" t="str">
        <f>IF(ISBLANK(Tabelle1[[#This Row],[noch genauer]]),"-",Tabelle1[[#This Row],[noch genauer]])</f>
        <v>-</v>
      </c>
      <c r="I1428" s="14">
        <f t="shared" si="94"/>
        <v>43</v>
      </c>
      <c r="J1428" s="11" t="str">
        <f t="shared" si="91"/>
        <v>Produkte</v>
      </c>
      <c r="K1428" s="11" t="str">
        <f t="shared" si="92"/>
        <v>BUs</v>
      </c>
      <c r="L1428" s="11" t="str">
        <f t="shared" si="93"/>
        <v>Symptome</v>
      </c>
      <c r="M1428" s="14">
        <f>IFERROR(VLOOKUP(Tabelle3[[#This Row],[Artikelnr.]],Kennzahlen!S:U,3,FALSE)*Tabelle3[[#This Row],[Menge]],"0")</f>
        <v>285.78399999999999</v>
      </c>
      <c r="N1428" s="14" t="str">
        <f>Eintragen!A1428</f>
        <v>BU3</v>
      </c>
      <c r="O1428" s="16">
        <f>Eintragen!B1428</f>
        <v>49900002</v>
      </c>
      <c r="P1428" s="16">
        <f>Eintragen!D1428</f>
        <v>12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15150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15150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15150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15372</v>
      </c>
    </row>
    <row r="5" spans="1:15" ht="21.75" x14ac:dyDescent="0.4">
      <c r="A5" t="s">
        <v>92</v>
      </c>
      <c r="B5" t="s">
        <v>15150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15375</v>
      </c>
    </row>
    <row r="6" spans="1:15" ht="21.75" x14ac:dyDescent="0.4">
      <c r="A6" t="s">
        <v>110</v>
      </c>
      <c r="B6" t="s">
        <v>15150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15374</v>
      </c>
    </row>
    <row r="7" spans="1:15" ht="21.75" x14ac:dyDescent="0.4">
      <c r="A7" t="s">
        <v>114</v>
      </c>
      <c r="B7" t="s">
        <v>15150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15376</v>
      </c>
    </row>
    <row r="8" spans="1:15" ht="21.75" x14ac:dyDescent="0.4">
      <c r="A8" t="s">
        <v>137</v>
      </c>
      <c r="B8" t="s">
        <v>15150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15373</v>
      </c>
    </row>
    <row r="9" spans="1:15" x14ac:dyDescent="0.25">
      <c r="A9" t="s">
        <v>144</v>
      </c>
      <c r="B9" t="s">
        <v>15150</v>
      </c>
      <c r="E9" s="23"/>
    </row>
    <row r="10" spans="1:15" x14ac:dyDescent="0.25">
      <c r="A10" t="s">
        <v>147</v>
      </c>
      <c r="B10" t="s">
        <v>15150</v>
      </c>
      <c r="E10" s="24"/>
    </row>
    <row r="11" spans="1:15" x14ac:dyDescent="0.25">
      <c r="A11" t="s">
        <v>150</v>
      </c>
      <c r="B11" t="s">
        <v>15150</v>
      </c>
      <c r="E11" s="23"/>
    </row>
    <row r="12" spans="1:15" x14ac:dyDescent="0.25">
      <c r="A12" t="s">
        <v>152</v>
      </c>
      <c r="B12" t="s">
        <v>15150</v>
      </c>
      <c r="E12" s="24"/>
    </row>
    <row r="13" spans="1:15" x14ac:dyDescent="0.25">
      <c r="A13" t="s">
        <v>153</v>
      </c>
      <c r="B13" t="s">
        <v>15150</v>
      </c>
      <c r="E13" s="23"/>
    </row>
    <row r="14" spans="1:15" x14ac:dyDescent="0.25">
      <c r="A14" t="s">
        <v>154</v>
      </c>
      <c r="B14" t="s">
        <v>15150</v>
      </c>
      <c r="E14" s="24"/>
    </row>
    <row r="15" spans="1:15" x14ac:dyDescent="0.25">
      <c r="A15" t="s">
        <v>156</v>
      </c>
      <c r="B15" t="s">
        <v>15150</v>
      </c>
      <c r="E15" s="23"/>
    </row>
    <row r="16" spans="1:15" x14ac:dyDescent="0.25">
      <c r="A16" t="s">
        <v>157</v>
      </c>
      <c r="B16" t="s">
        <v>15150</v>
      </c>
      <c r="E16" s="24"/>
    </row>
    <row r="17" spans="1:5" x14ac:dyDescent="0.25">
      <c r="A17" t="s">
        <v>158</v>
      </c>
      <c r="B17" t="s">
        <v>15150</v>
      </c>
      <c r="E17" s="23"/>
    </row>
    <row r="18" spans="1:5" x14ac:dyDescent="0.25">
      <c r="A18" t="s">
        <v>159</v>
      </c>
      <c r="B18" t="s">
        <v>15150</v>
      </c>
      <c r="E18" s="24"/>
    </row>
    <row r="19" spans="1:5" x14ac:dyDescent="0.25">
      <c r="A19" t="s">
        <v>161</v>
      </c>
      <c r="B19" t="s">
        <v>15150</v>
      </c>
      <c r="E19" s="23"/>
    </row>
    <row r="20" spans="1:5" x14ac:dyDescent="0.25">
      <c r="A20" t="s">
        <v>162</v>
      </c>
      <c r="B20" t="s">
        <v>15150</v>
      </c>
      <c r="E20" s="24"/>
    </row>
    <row r="21" spans="1:5" x14ac:dyDescent="0.25">
      <c r="A21" t="s">
        <v>163</v>
      </c>
      <c r="B21" t="s">
        <v>15150</v>
      </c>
      <c r="E21" s="23"/>
    </row>
    <row r="22" spans="1:5" x14ac:dyDescent="0.25">
      <c r="A22" t="s">
        <v>164</v>
      </c>
      <c r="B22" t="s">
        <v>15150</v>
      </c>
      <c r="E22" s="24"/>
    </row>
    <row r="23" spans="1:5" x14ac:dyDescent="0.25">
      <c r="A23" t="s">
        <v>165</v>
      </c>
      <c r="B23" t="s">
        <v>15150</v>
      </c>
      <c r="E23" s="23"/>
    </row>
    <row r="24" spans="1:5" x14ac:dyDescent="0.25">
      <c r="A24" t="s">
        <v>166</v>
      </c>
      <c r="B24" t="s">
        <v>15150</v>
      </c>
      <c r="E24" s="24"/>
    </row>
    <row r="25" spans="1:5" x14ac:dyDescent="0.25">
      <c r="A25" t="s">
        <v>167</v>
      </c>
      <c r="B25" t="s">
        <v>15150</v>
      </c>
      <c r="E25" s="23"/>
    </row>
    <row r="26" spans="1:5" x14ac:dyDescent="0.25">
      <c r="A26" t="s">
        <v>174</v>
      </c>
      <c r="B26" t="s">
        <v>15150</v>
      </c>
      <c r="E26" s="24"/>
    </row>
    <row r="27" spans="1:5" x14ac:dyDescent="0.25">
      <c r="A27" t="s">
        <v>179</v>
      </c>
      <c r="B27" t="s">
        <v>15150</v>
      </c>
      <c r="E27" s="23"/>
    </row>
    <row r="28" spans="1:5" x14ac:dyDescent="0.25">
      <c r="A28" t="s">
        <v>190</v>
      </c>
      <c r="B28" t="s">
        <v>15150</v>
      </c>
      <c r="E28" s="24"/>
    </row>
    <row r="29" spans="1:5" x14ac:dyDescent="0.25">
      <c r="A29" t="s">
        <v>200</v>
      </c>
      <c r="B29" t="s">
        <v>15150</v>
      </c>
      <c r="E29" s="23"/>
    </row>
    <row r="30" spans="1:5" x14ac:dyDescent="0.25">
      <c r="A30" t="s">
        <v>210</v>
      </c>
      <c r="B30" t="s">
        <v>15150</v>
      </c>
      <c r="E30" s="24"/>
    </row>
    <row r="31" spans="1:5" x14ac:dyDescent="0.25">
      <c r="A31" t="s">
        <v>211</v>
      </c>
      <c r="B31" t="s">
        <v>15150</v>
      </c>
      <c r="E31" s="24"/>
    </row>
    <row r="32" spans="1:5" x14ac:dyDescent="0.25">
      <c r="A32" t="s">
        <v>212</v>
      </c>
      <c r="B32" t="s">
        <v>15150</v>
      </c>
      <c r="E32" s="23"/>
    </row>
    <row r="33" spans="1:5" x14ac:dyDescent="0.25">
      <c r="A33" t="s">
        <v>222</v>
      </c>
      <c r="B33" t="s">
        <v>15150</v>
      </c>
      <c r="E33" s="24"/>
    </row>
    <row r="34" spans="1:5" x14ac:dyDescent="0.25">
      <c r="A34" t="s">
        <v>270</v>
      </c>
      <c r="B34" t="s">
        <v>15150</v>
      </c>
      <c r="E34" s="23"/>
    </row>
    <row r="35" spans="1:5" x14ac:dyDescent="0.25">
      <c r="A35" t="s">
        <v>223</v>
      </c>
      <c r="B35" t="s">
        <v>15150</v>
      </c>
      <c r="E35" s="24"/>
    </row>
    <row r="36" spans="1:5" x14ac:dyDescent="0.25">
      <c r="A36" t="s">
        <v>229</v>
      </c>
      <c r="B36" t="s">
        <v>15150</v>
      </c>
      <c r="E36" s="23"/>
    </row>
    <row r="37" spans="1:5" x14ac:dyDescent="0.25">
      <c r="A37" t="s">
        <v>230</v>
      </c>
      <c r="B37" t="s">
        <v>15150</v>
      </c>
      <c r="E37" s="24"/>
    </row>
    <row r="38" spans="1:5" x14ac:dyDescent="0.25">
      <c r="A38" t="s">
        <v>231</v>
      </c>
      <c r="B38" t="s">
        <v>15150</v>
      </c>
      <c r="E38" s="23"/>
    </row>
    <row r="39" spans="1:5" x14ac:dyDescent="0.25">
      <c r="A39" t="s">
        <v>232</v>
      </c>
      <c r="B39" t="s">
        <v>15150</v>
      </c>
      <c r="E39" s="24"/>
    </row>
    <row r="40" spans="1:5" x14ac:dyDescent="0.25">
      <c r="A40" t="s">
        <v>233</v>
      </c>
      <c r="B40" t="s">
        <v>15150</v>
      </c>
      <c r="E40" s="23"/>
    </row>
    <row r="41" spans="1:5" x14ac:dyDescent="0.25">
      <c r="A41" t="s">
        <v>234</v>
      </c>
      <c r="B41" t="s">
        <v>15150</v>
      </c>
      <c r="E41" s="24"/>
    </row>
    <row r="42" spans="1:5" x14ac:dyDescent="0.25">
      <c r="A42" t="s">
        <v>246</v>
      </c>
      <c r="B42" t="s">
        <v>15150</v>
      </c>
      <c r="E42" s="23"/>
    </row>
    <row r="43" spans="1:5" x14ac:dyDescent="0.25">
      <c r="A43" t="s">
        <v>252</v>
      </c>
      <c r="B43" t="s">
        <v>15150</v>
      </c>
      <c r="E43" s="24"/>
    </row>
    <row r="44" spans="1:5" x14ac:dyDescent="0.25">
      <c r="A44" t="s">
        <v>282</v>
      </c>
      <c r="B44" t="s">
        <v>15150</v>
      </c>
      <c r="E44" s="23"/>
    </row>
    <row r="45" spans="1:5" x14ac:dyDescent="0.25">
      <c r="A45" t="s">
        <v>288</v>
      </c>
      <c r="B45" t="s">
        <v>15150</v>
      </c>
      <c r="E45" s="24"/>
    </row>
    <row r="46" spans="1:5" x14ac:dyDescent="0.25">
      <c r="A46" t="s">
        <v>290</v>
      </c>
      <c r="B46" t="s">
        <v>15150</v>
      </c>
      <c r="E46" s="23"/>
    </row>
    <row r="47" spans="1:5" x14ac:dyDescent="0.25">
      <c r="A47" t="s">
        <v>295</v>
      </c>
      <c r="B47" t="s">
        <v>15150</v>
      </c>
      <c r="E47" s="24"/>
    </row>
    <row r="48" spans="1:5" x14ac:dyDescent="0.25">
      <c r="A48" t="s">
        <v>303</v>
      </c>
      <c r="B48" t="s">
        <v>15150</v>
      </c>
      <c r="E48" s="23"/>
    </row>
    <row r="49" spans="1:5" x14ac:dyDescent="0.25">
      <c r="A49" t="s">
        <v>318</v>
      </c>
      <c r="B49" t="s">
        <v>15150</v>
      </c>
      <c r="E49" s="24"/>
    </row>
    <row r="50" spans="1:5" x14ac:dyDescent="0.25">
      <c r="A50" t="s">
        <v>320</v>
      </c>
      <c r="B50" t="s">
        <v>15150</v>
      </c>
      <c r="E50" s="23"/>
    </row>
    <row r="51" spans="1:5" x14ac:dyDescent="0.25">
      <c r="A51" t="s">
        <v>323</v>
      </c>
      <c r="B51" t="s">
        <v>15150</v>
      </c>
      <c r="E51" s="24"/>
    </row>
    <row r="52" spans="1:5" x14ac:dyDescent="0.25">
      <c r="A52" t="s">
        <v>336</v>
      </c>
      <c r="B52" t="s">
        <v>15150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15150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15150</v>
      </c>
    </row>
    <row r="222" spans="1:2" x14ac:dyDescent="0.25">
      <c r="A222" s="1" t="s">
        <v>362</v>
      </c>
      <c r="B222" t="s">
        <v>15150</v>
      </c>
    </row>
    <row r="223" spans="1:2" x14ac:dyDescent="0.25">
      <c r="A223" s="1" t="s">
        <v>368</v>
      </c>
      <c r="B223" t="s">
        <v>15150</v>
      </c>
    </row>
    <row r="224" spans="1:2" x14ac:dyDescent="0.25">
      <c r="A224" s="1" t="s">
        <v>35</v>
      </c>
      <c r="B224" t="s">
        <v>15150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15150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15150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15123</v>
      </c>
      <c r="B235" t="s">
        <v>15150</v>
      </c>
    </row>
    <row r="236" spans="1:2" x14ac:dyDescent="0.25">
      <c r="A236" t="s">
        <v>15124</v>
      </c>
      <c r="B236" t="s">
        <v>15150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15150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15150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15150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15150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15150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15369</v>
      </c>
    </row>
    <row r="244" spans="1:2" x14ac:dyDescent="0.25">
      <c r="A244" t="s">
        <v>3367</v>
      </c>
      <c r="B244" t="s">
        <v>15150</v>
      </c>
    </row>
    <row r="245" spans="1:2" x14ac:dyDescent="0.25">
      <c r="A245" t="s">
        <v>3366</v>
      </c>
      <c r="B245" t="s">
        <v>15150</v>
      </c>
    </row>
    <row r="246" spans="1:2" x14ac:dyDescent="0.25">
      <c r="A246" t="s">
        <v>7157</v>
      </c>
      <c r="B246" t="s">
        <v>15150</v>
      </c>
    </row>
    <row r="247" spans="1:2" x14ac:dyDescent="0.25">
      <c r="A247" t="s">
        <v>3515</v>
      </c>
      <c r="B247" t="s">
        <v>15150</v>
      </c>
    </row>
    <row r="248" spans="1:2" x14ac:dyDescent="0.25">
      <c r="A248" s="11" t="s">
        <v>3565</v>
      </c>
      <c r="B248" t="s">
        <v>15150</v>
      </c>
    </row>
    <row r="249" spans="1:2" x14ac:dyDescent="0.25">
      <c r="A249" t="s">
        <v>15225</v>
      </c>
      <c r="B249" t="s">
        <v>383</v>
      </c>
    </row>
    <row r="250" spans="1:2" x14ac:dyDescent="0.25">
      <c r="A250" t="s">
        <v>15226</v>
      </c>
      <c r="B250" t="s">
        <v>383</v>
      </c>
    </row>
    <row r="251" spans="1:2" x14ac:dyDescent="0.25">
      <c r="A251" t="s">
        <v>15226</v>
      </c>
      <c r="B251" t="s">
        <v>383</v>
      </c>
    </row>
    <row r="252" spans="1:2" x14ac:dyDescent="0.25">
      <c r="A252" t="s">
        <v>15227</v>
      </c>
      <c r="B252" t="s">
        <v>383</v>
      </c>
    </row>
    <row r="253" spans="1:2" x14ac:dyDescent="0.25">
      <c r="A253" t="s">
        <v>15227</v>
      </c>
      <c r="B253" t="s">
        <v>383</v>
      </c>
    </row>
    <row r="254" spans="1:2" x14ac:dyDescent="0.25">
      <c r="A254" t="s">
        <v>15229</v>
      </c>
      <c r="B254" t="s">
        <v>383</v>
      </c>
    </row>
    <row r="255" spans="1:2" x14ac:dyDescent="0.25">
      <c r="A255" t="s">
        <v>15228</v>
      </c>
      <c r="B255" t="s">
        <v>383</v>
      </c>
    </row>
    <row r="256" spans="1:2" x14ac:dyDescent="0.25">
      <c r="A256" t="s">
        <v>15230</v>
      </c>
      <c r="B256" t="s">
        <v>383</v>
      </c>
    </row>
    <row r="257" spans="1:2" x14ac:dyDescent="0.25">
      <c r="A257" t="s">
        <v>15230</v>
      </c>
      <c r="B257" t="s">
        <v>383</v>
      </c>
    </row>
    <row r="258" spans="1:2" x14ac:dyDescent="0.25">
      <c r="A258" t="s">
        <v>15231</v>
      </c>
      <c r="B258" t="s">
        <v>383</v>
      </c>
    </row>
    <row r="259" spans="1:2" x14ac:dyDescent="0.25">
      <c r="A259" t="s">
        <v>15230</v>
      </c>
      <c r="B259" t="s">
        <v>383</v>
      </c>
    </row>
    <row r="260" spans="1:2" x14ac:dyDescent="0.25">
      <c r="A260" t="s">
        <v>15233</v>
      </c>
      <c r="B260" t="s">
        <v>383</v>
      </c>
    </row>
    <row r="261" spans="1:2" x14ac:dyDescent="0.25">
      <c r="A261" t="s">
        <v>15232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15249</v>
      </c>
      <c r="B268" t="s">
        <v>382</v>
      </c>
    </row>
    <row r="269" spans="1:2" x14ac:dyDescent="0.25">
      <c r="A269" t="s">
        <v>15242</v>
      </c>
      <c r="B269" t="s">
        <v>387</v>
      </c>
    </row>
    <row r="270" spans="1:2" x14ac:dyDescent="0.25">
      <c r="A270" t="s">
        <v>15251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15150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15237</v>
      </c>
      <c r="B275" t="s">
        <v>10</v>
      </c>
    </row>
    <row r="276" spans="1:2" x14ac:dyDescent="0.25">
      <c r="A276" t="s">
        <v>15250</v>
      </c>
      <c r="B276" t="s">
        <v>382</v>
      </c>
    </row>
    <row r="277" spans="1:2" x14ac:dyDescent="0.25">
      <c r="A277" t="s">
        <v>15252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15240</v>
      </c>
      <c r="B279" t="s">
        <v>386</v>
      </c>
    </row>
    <row r="280" spans="1:2" x14ac:dyDescent="0.25">
      <c r="A280" s="11" t="s">
        <v>15241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15264</v>
      </c>
      <c r="B282" t="s">
        <v>10</v>
      </c>
    </row>
    <row r="283" spans="1:2" x14ac:dyDescent="0.25">
      <c r="A283" t="s">
        <v>7155</v>
      </c>
      <c r="B283" t="s">
        <v>15150</v>
      </c>
    </row>
    <row r="284" spans="1:2" x14ac:dyDescent="0.25">
      <c r="A284" t="s">
        <v>3300</v>
      </c>
      <c r="B284" t="s">
        <v>15150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15266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15267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15270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topLeftCell="A10"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15125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15238</v>
      </c>
      <c r="D4" s="42" t="s">
        <v>15263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15130</v>
      </c>
      <c r="D9" s="41" t="s">
        <v>15130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15126</v>
      </c>
      <c r="D12" s="39" t="s">
        <v>15126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15131</v>
      </c>
      <c r="D15" s="41" t="s">
        <v>15131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15127</v>
      </c>
      <c r="D16" s="39" t="s">
        <v>15127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15277</v>
      </c>
      <c r="D19" s="39" t="s">
        <v>15277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15377</v>
      </c>
      <c r="D20" s="39" t="s">
        <v>15377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15265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15129</v>
      </c>
      <c r="D23" s="41" t="s">
        <v>15129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15261</v>
      </c>
      <c r="D35" s="42" t="s">
        <v>15261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15128</v>
      </c>
      <c r="D40" s="39" t="s">
        <v>15128</v>
      </c>
      <c r="E40" s="44"/>
    </row>
    <row r="41" spans="1:8" x14ac:dyDescent="0.25">
      <c r="A41" s="40">
        <v>80</v>
      </c>
      <c r="B41" s="39" t="s">
        <v>15256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15256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15256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15256</v>
      </c>
      <c r="C44" s="42" t="s">
        <v>15239</v>
      </c>
      <c r="D44" s="42" t="s">
        <v>15239</v>
      </c>
      <c r="E44" s="44"/>
    </row>
    <row r="45" spans="1:8" x14ac:dyDescent="0.25">
      <c r="A45" s="40">
        <v>13</v>
      </c>
      <c r="B45" s="42" t="s">
        <v>15256</v>
      </c>
      <c r="C45" s="42" t="s">
        <v>15239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6" workbookViewId="0">
      <selection activeCell="H46" sqref="H46:I46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15157</v>
      </c>
      <c r="G1" s="25">
        <v>29500958</v>
      </c>
      <c r="H1" s="25" t="s">
        <v>15158</v>
      </c>
      <c r="I1" s="25" t="s">
        <v>15159</v>
      </c>
      <c r="O1" s="25" t="s">
        <v>15160</v>
      </c>
      <c r="P1" s="25" t="s">
        <v>15161</v>
      </c>
    </row>
    <row r="2" spans="1:16" x14ac:dyDescent="0.25">
      <c r="B2" s="26"/>
      <c r="G2" s="25">
        <v>29500897</v>
      </c>
      <c r="H2" s="25" t="s">
        <v>15162</v>
      </c>
      <c r="I2" s="25" t="s">
        <v>15159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15159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15159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15159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15159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15163</v>
      </c>
      <c r="I7" s="25" t="s">
        <v>15159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15164</v>
      </c>
      <c r="I8" s="25" t="s">
        <v>15159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15159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15165</v>
      </c>
      <c r="I10" s="25" t="s">
        <v>15159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15166</v>
      </c>
      <c r="I11" s="25" t="s">
        <v>15159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15167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15168</v>
      </c>
      <c r="G13" s="25">
        <v>29500895</v>
      </c>
      <c r="H13" s="25" t="s">
        <v>15169</v>
      </c>
      <c r="I13" s="25" t="s">
        <v>15170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15171</v>
      </c>
      <c r="I14" s="25" t="s">
        <v>15167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15172</v>
      </c>
      <c r="I15" s="25" t="s">
        <v>15167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15173</v>
      </c>
      <c r="I16" s="25" t="s">
        <v>15174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15175</v>
      </c>
      <c r="I17" s="25" t="s">
        <v>15174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15176</v>
      </c>
      <c r="G18" s="25">
        <v>29500891</v>
      </c>
      <c r="H18" s="25" t="s">
        <v>15177</v>
      </c>
      <c r="I18" s="25" t="s">
        <v>15174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15178</v>
      </c>
      <c r="I19" s="25" t="s">
        <v>15174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15179</v>
      </c>
      <c r="I20" s="25" t="s">
        <v>15174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15180</v>
      </c>
      <c r="G21" s="25">
        <v>29500900</v>
      </c>
      <c r="H21" s="25" t="s">
        <v>15181</v>
      </c>
      <c r="I21" s="25" t="s">
        <v>15174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15182</v>
      </c>
      <c r="G22" s="25">
        <v>29500904</v>
      </c>
      <c r="H22" s="25" t="s">
        <v>15183</v>
      </c>
      <c r="I22" s="25" t="s">
        <v>15174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15184</v>
      </c>
      <c r="G23" s="25">
        <v>29500887</v>
      </c>
      <c r="H23" s="25" t="s">
        <v>1084</v>
      </c>
      <c r="I23" s="25" t="s">
        <v>15174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15185</v>
      </c>
      <c r="G24" s="25">
        <v>29500896</v>
      </c>
      <c r="H24" s="25" t="s">
        <v>15186</v>
      </c>
      <c r="I24" s="25" t="s">
        <v>15187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15188</v>
      </c>
      <c r="G25" s="25">
        <v>29500902</v>
      </c>
      <c r="H25" s="25" t="s">
        <v>15189</v>
      </c>
      <c r="I25" s="25" t="s">
        <v>15187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15190</v>
      </c>
      <c r="G26" s="25">
        <v>29500910</v>
      </c>
      <c r="H26" s="25" t="s">
        <v>15191</v>
      </c>
      <c r="I26" s="25" t="s">
        <v>15187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15192</v>
      </c>
      <c r="G27" s="25">
        <v>29501028</v>
      </c>
      <c r="H27" s="25" t="s">
        <v>1177</v>
      </c>
      <c r="I27" s="25" t="s">
        <v>15187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15193</v>
      </c>
      <c r="G28" s="25">
        <v>29501039</v>
      </c>
      <c r="H28" s="25" t="s">
        <v>1209</v>
      </c>
      <c r="I28" s="25" t="s">
        <v>15187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15194</v>
      </c>
      <c r="I29" s="25" t="s">
        <v>15187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15195</v>
      </c>
      <c r="G30" s="25">
        <v>29500482</v>
      </c>
      <c r="H30" s="25" t="s">
        <v>15196</v>
      </c>
      <c r="I30" s="25" t="s">
        <v>15187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15197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15170</v>
      </c>
      <c r="G32" s="25">
        <v>29500925</v>
      </c>
      <c r="H32" s="25" t="s">
        <v>15198</v>
      </c>
      <c r="I32" s="25" t="s">
        <v>15197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15197</v>
      </c>
      <c r="G33" s="25">
        <v>29500878</v>
      </c>
      <c r="H33" s="25" t="s">
        <v>1150</v>
      </c>
      <c r="I33" s="25" t="s">
        <v>15197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15187</v>
      </c>
      <c r="G34" s="25">
        <v>29501005</v>
      </c>
      <c r="H34" s="25" t="s">
        <v>1159</v>
      </c>
      <c r="I34" s="25" t="s">
        <v>15197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15174</v>
      </c>
      <c r="G35" s="25">
        <v>29500886</v>
      </c>
      <c r="H35" s="25" t="s">
        <v>15199</v>
      </c>
      <c r="I35" s="25" t="s">
        <v>15197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15167</v>
      </c>
      <c r="G36" s="25">
        <v>29501030</v>
      </c>
      <c r="H36" s="25" t="s">
        <v>15200</v>
      </c>
      <c r="I36" s="25" t="s">
        <v>15197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15201</v>
      </c>
      <c r="G37" s="25">
        <v>29500906</v>
      </c>
      <c r="H37" s="25" t="s">
        <v>15202</v>
      </c>
      <c r="I37" s="25" t="s">
        <v>15197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15203</v>
      </c>
      <c r="G38" s="25">
        <v>29501009</v>
      </c>
      <c r="H38" s="25" t="s">
        <v>15204</v>
      </c>
      <c r="I38" s="25" t="s">
        <v>15197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15205</v>
      </c>
      <c r="G39" s="25">
        <v>29500885</v>
      </c>
      <c r="H39" s="25" t="s">
        <v>270</v>
      </c>
      <c r="I39" s="25" t="s">
        <v>15197</v>
      </c>
      <c r="O39" s="27">
        <v>49900002</v>
      </c>
      <c r="P39" s="27" t="s">
        <v>15206</v>
      </c>
    </row>
    <row r="40" spans="1:16" x14ac:dyDescent="0.25">
      <c r="A40" s="25">
        <v>5031</v>
      </c>
      <c r="B40" s="26" t="s">
        <v>7</v>
      </c>
      <c r="C40" s="25" t="s">
        <v>15207</v>
      </c>
      <c r="G40" s="25">
        <v>29500952</v>
      </c>
      <c r="H40" s="25" t="s">
        <v>222</v>
      </c>
      <c r="I40" s="25" t="s">
        <v>15197</v>
      </c>
      <c r="O40" s="27">
        <v>49900001</v>
      </c>
      <c r="P40" s="27" t="s">
        <v>15206</v>
      </c>
    </row>
    <row r="41" spans="1:16" x14ac:dyDescent="0.25">
      <c r="A41" s="25">
        <v>5032</v>
      </c>
      <c r="B41" s="26" t="s">
        <v>8</v>
      </c>
      <c r="C41" s="25" t="s">
        <v>15208</v>
      </c>
      <c r="G41" s="25">
        <v>29500892</v>
      </c>
      <c r="H41" s="25" t="s">
        <v>15209</v>
      </c>
      <c r="I41" s="25" t="s">
        <v>15170</v>
      </c>
      <c r="O41" s="27">
        <v>29500776</v>
      </c>
      <c r="P41" s="27" t="s">
        <v>15206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15170</v>
      </c>
      <c r="O42" s="27">
        <v>23500273</v>
      </c>
      <c r="P42" s="27" t="s">
        <v>15206</v>
      </c>
    </row>
    <row r="43" spans="1:16" x14ac:dyDescent="0.25">
      <c r="A43" s="25">
        <v>5034</v>
      </c>
      <c r="B43" s="26" t="s">
        <v>8</v>
      </c>
      <c r="C43" s="25" t="s">
        <v>15210</v>
      </c>
      <c r="G43" s="25">
        <v>29501025</v>
      </c>
      <c r="H43" s="25" t="s">
        <v>1187</v>
      </c>
      <c r="I43" s="25" t="s">
        <v>15170</v>
      </c>
      <c r="O43" s="27">
        <v>23000103</v>
      </c>
      <c r="P43" s="27" t="s">
        <v>15206</v>
      </c>
    </row>
    <row r="44" spans="1:16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15170</v>
      </c>
      <c r="O44" s="27">
        <v>29501070</v>
      </c>
      <c r="P44" s="27" t="s">
        <v>373</v>
      </c>
    </row>
    <row r="45" spans="1:16" x14ac:dyDescent="0.25">
      <c r="A45" s="25">
        <v>5135</v>
      </c>
      <c r="B45" s="26" t="s">
        <v>8</v>
      </c>
      <c r="C45" s="25" t="s">
        <v>15211</v>
      </c>
      <c r="G45" s="25">
        <v>29501036</v>
      </c>
      <c r="H45" s="25" t="s">
        <v>1205</v>
      </c>
      <c r="I45" s="25" t="s">
        <v>15170</v>
      </c>
      <c r="O45" s="27">
        <v>29501063</v>
      </c>
      <c r="P45" s="27" t="s">
        <v>373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15212</v>
      </c>
      <c r="I46" s="25" t="s">
        <v>15170</v>
      </c>
      <c r="O46" s="27">
        <v>29501079</v>
      </c>
      <c r="P46" s="27" t="s">
        <v>373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15167</v>
      </c>
      <c r="O47" s="27">
        <v>29501067</v>
      </c>
      <c r="P47" s="27" t="s">
        <v>373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15159</v>
      </c>
      <c r="O48" s="27">
        <v>29501069</v>
      </c>
      <c r="P48" s="27" t="s">
        <v>373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</row>
    <row r="50" spans="1:16" x14ac:dyDescent="0.25">
      <c r="A50" s="25" t="s">
        <v>15213</v>
      </c>
      <c r="B50" s="26" t="s">
        <v>6</v>
      </c>
      <c r="G50" s="17">
        <v>29501041</v>
      </c>
      <c r="H50" s="25" t="s">
        <v>154</v>
      </c>
      <c r="I50" s="25" t="s">
        <v>15197</v>
      </c>
      <c r="O50" s="27">
        <v>29501077</v>
      </c>
      <c r="P50" s="27" t="s">
        <v>373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15187</v>
      </c>
      <c r="O51" s="27">
        <v>29500613</v>
      </c>
      <c r="P51" s="27" t="s">
        <v>373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349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349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349</v>
      </c>
    </row>
    <row r="55" spans="1:16" x14ac:dyDescent="0.25">
      <c r="A55" s="25" t="s">
        <v>15182</v>
      </c>
      <c r="B55" s="26" t="s">
        <v>6</v>
      </c>
      <c r="O55" s="27">
        <v>29501082</v>
      </c>
      <c r="P55" s="27" t="s">
        <v>349</v>
      </c>
    </row>
    <row r="56" spans="1:16" x14ac:dyDescent="0.25">
      <c r="A56" s="25" t="s">
        <v>15180</v>
      </c>
      <c r="B56" s="26" t="s">
        <v>6</v>
      </c>
      <c r="O56" s="27">
        <v>29501061</v>
      </c>
      <c r="P56" s="27" t="s">
        <v>349</v>
      </c>
    </row>
    <row r="57" spans="1:16" x14ac:dyDescent="0.25">
      <c r="A57" s="25" t="s">
        <v>15214</v>
      </c>
      <c r="B57" s="25" t="s">
        <v>10</v>
      </c>
      <c r="O57" s="27">
        <v>23500062</v>
      </c>
      <c r="P57" s="27" t="s">
        <v>376</v>
      </c>
    </row>
    <row r="58" spans="1:16" x14ac:dyDescent="0.25">
      <c r="A58" s="25" t="s">
        <v>310</v>
      </c>
      <c r="B58" s="25" t="s">
        <v>10</v>
      </c>
      <c r="O58" s="27">
        <v>29500895</v>
      </c>
      <c r="P58" s="27" t="s">
        <v>15170</v>
      </c>
    </row>
    <row r="59" spans="1:16" x14ac:dyDescent="0.25">
      <c r="A59" s="25" t="s">
        <v>15074</v>
      </c>
      <c r="B59" s="26" t="s">
        <v>6</v>
      </c>
      <c r="O59" s="30">
        <v>29500895</v>
      </c>
      <c r="P59" s="30" t="s">
        <v>15170</v>
      </c>
    </row>
    <row r="60" spans="1:16" x14ac:dyDescent="0.25">
      <c r="A60" s="25" t="s">
        <v>15076</v>
      </c>
      <c r="B60" s="26" t="s">
        <v>6</v>
      </c>
      <c r="O60" s="30">
        <v>29500892</v>
      </c>
      <c r="P60" s="30" t="s">
        <v>15170</v>
      </c>
    </row>
    <row r="61" spans="1:16" x14ac:dyDescent="0.25">
      <c r="A61" s="25" t="s">
        <v>15077</v>
      </c>
      <c r="B61" s="26" t="s">
        <v>6</v>
      </c>
      <c r="O61" s="30">
        <v>29501023</v>
      </c>
      <c r="P61" s="30" t="s">
        <v>15170</v>
      </c>
    </row>
    <row r="62" spans="1:16" x14ac:dyDescent="0.25">
      <c r="A62" s="25" t="s">
        <v>15078</v>
      </c>
      <c r="B62" s="26" t="s">
        <v>6</v>
      </c>
      <c r="O62" s="30">
        <v>29501025</v>
      </c>
      <c r="P62" s="30" t="s">
        <v>15170</v>
      </c>
    </row>
    <row r="63" spans="1:16" x14ac:dyDescent="0.25">
      <c r="A63" s="25" t="s">
        <v>15079</v>
      </c>
      <c r="B63" s="26" t="s">
        <v>6</v>
      </c>
      <c r="O63" s="30">
        <v>29501040</v>
      </c>
      <c r="P63" s="30" t="s">
        <v>15170</v>
      </c>
    </row>
    <row r="64" spans="1:16" x14ac:dyDescent="0.25">
      <c r="A64" s="25" t="s">
        <v>15215</v>
      </c>
      <c r="B64" s="26" t="s">
        <v>6</v>
      </c>
      <c r="O64" s="30">
        <v>29501036</v>
      </c>
      <c r="P64" s="30" t="s">
        <v>15170</v>
      </c>
    </row>
    <row r="65" spans="1:16" x14ac:dyDescent="0.25">
      <c r="A65" s="25" t="s">
        <v>15216</v>
      </c>
      <c r="B65" s="26" t="s">
        <v>6</v>
      </c>
      <c r="O65" s="30">
        <v>29500913</v>
      </c>
      <c r="P65" s="30" t="s">
        <v>15170</v>
      </c>
    </row>
    <row r="66" spans="1:16" x14ac:dyDescent="0.25">
      <c r="A66" s="25" t="s">
        <v>15217</v>
      </c>
      <c r="B66" s="25" t="s">
        <v>6</v>
      </c>
      <c r="O66" s="27">
        <v>29501041</v>
      </c>
      <c r="P66" s="27" t="s">
        <v>15197</v>
      </c>
    </row>
    <row r="67" spans="1:16" x14ac:dyDescent="0.25">
      <c r="A67" s="25" t="s">
        <v>15218</v>
      </c>
      <c r="B67" s="25" t="s">
        <v>6</v>
      </c>
      <c r="O67" s="30">
        <v>29501029</v>
      </c>
      <c r="P67" s="30" t="s">
        <v>15197</v>
      </c>
    </row>
    <row r="68" spans="1:16" x14ac:dyDescent="0.25">
      <c r="A68" s="25" t="s">
        <v>15206</v>
      </c>
      <c r="B68" s="26" t="s">
        <v>8</v>
      </c>
      <c r="O68" s="30">
        <v>29500925</v>
      </c>
      <c r="P68" s="30" t="s">
        <v>15197</v>
      </c>
    </row>
    <row r="69" spans="1:16" x14ac:dyDescent="0.25">
      <c r="A69" s="25" t="s">
        <v>373</v>
      </c>
      <c r="B69" s="26" t="s">
        <v>8</v>
      </c>
      <c r="O69" s="30">
        <v>29500878</v>
      </c>
      <c r="P69" s="30" t="s">
        <v>15197</v>
      </c>
    </row>
    <row r="70" spans="1:16" x14ac:dyDescent="0.25">
      <c r="A70" s="25" t="s">
        <v>15195</v>
      </c>
      <c r="B70" s="26" t="s">
        <v>8</v>
      </c>
      <c r="O70" s="30">
        <v>29501005</v>
      </c>
      <c r="P70" s="30" t="s">
        <v>15197</v>
      </c>
    </row>
    <row r="71" spans="1:16" x14ac:dyDescent="0.25">
      <c r="A71" s="25" t="s">
        <v>349</v>
      </c>
      <c r="B71" s="26" t="s">
        <v>8</v>
      </c>
      <c r="O71" s="30">
        <v>29500886</v>
      </c>
      <c r="P71" s="30" t="s">
        <v>15197</v>
      </c>
    </row>
    <row r="72" spans="1:16" x14ac:dyDescent="0.25">
      <c r="A72" s="25" t="s">
        <v>376</v>
      </c>
      <c r="B72" s="26" t="s">
        <v>8</v>
      </c>
      <c r="O72" s="30">
        <v>29501030</v>
      </c>
      <c r="P72" s="30" t="s">
        <v>15197</v>
      </c>
    </row>
    <row r="73" spans="1:16" x14ac:dyDescent="0.25">
      <c r="A73" s="25" t="s">
        <v>15184</v>
      </c>
      <c r="B73" s="26" t="s">
        <v>7</v>
      </c>
      <c r="O73" s="30">
        <v>29500906</v>
      </c>
      <c r="P73" s="30" t="s">
        <v>15197</v>
      </c>
    </row>
    <row r="74" spans="1:16" x14ac:dyDescent="0.25">
      <c r="A74" s="25" t="s">
        <v>15185</v>
      </c>
      <c r="B74" s="26" t="s">
        <v>8</v>
      </c>
      <c r="O74" s="30">
        <v>29501009</v>
      </c>
      <c r="P74" s="30" t="s">
        <v>15197</v>
      </c>
    </row>
    <row r="75" spans="1:16" x14ac:dyDescent="0.25">
      <c r="A75" s="25" t="s">
        <v>15201</v>
      </c>
      <c r="B75" s="26" t="s">
        <v>7</v>
      </c>
      <c r="O75" s="30">
        <v>29500885</v>
      </c>
      <c r="P75" s="30" t="s">
        <v>15197</v>
      </c>
    </row>
    <row r="76" spans="1:16" x14ac:dyDescent="0.25">
      <c r="A76" s="25" t="s">
        <v>15207</v>
      </c>
      <c r="B76" s="26" t="s">
        <v>7</v>
      </c>
      <c r="O76" s="30">
        <v>29500952</v>
      </c>
      <c r="P76" s="30" t="s">
        <v>15197</v>
      </c>
    </row>
    <row r="77" spans="1:16" x14ac:dyDescent="0.25">
      <c r="A77" s="25" t="s">
        <v>15208</v>
      </c>
      <c r="B77" s="26" t="s">
        <v>8</v>
      </c>
      <c r="O77" s="17">
        <v>29501041</v>
      </c>
      <c r="P77" s="30" t="s">
        <v>15197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15187</v>
      </c>
    </row>
    <row r="79" spans="1:16" x14ac:dyDescent="0.25">
      <c r="A79" s="25" t="s">
        <v>15210</v>
      </c>
      <c r="B79" s="26" t="s">
        <v>8</v>
      </c>
      <c r="O79" s="6">
        <v>29500482</v>
      </c>
      <c r="P79" s="6" t="s">
        <v>15187</v>
      </c>
    </row>
    <row r="80" spans="1:16" x14ac:dyDescent="0.25">
      <c r="A80" s="25" t="s">
        <v>372</v>
      </c>
      <c r="B80" s="26" t="s">
        <v>8</v>
      </c>
      <c r="O80" s="6">
        <v>29501020</v>
      </c>
      <c r="P80" s="6" t="s">
        <v>15187</v>
      </c>
    </row>
    <row r="81" spans="1:16" x14ac:dyDescent="0.25">
      <c r="A81" s="25" t="s">
        <v>15211</v>
      </c>
      <c r="B81" s="26" t="s">
        <v>8</v>
      </c>
      <c r="O81" s="25">
        <v>29500896</v>
      </c>
      <c r="P81" s="25" t="s">
        <v>15187</v>
      </c>
    </row>
    <row r="82" spans="1:16" x14ac:dyDescent="0.25">
      <c r="A82" s="25" t="s">
        <v>15203</v>
      </c>
      <c r="B82" s="26" t="s">
        <v>8</v>
      </c>
      <c r="O82" s="25">
        <v>29500902</v>
      </c>
      <c r="P82" s="25" t="s">
        <v>15187</v>
      </c>
    </row>
    <row r="83" spans="1:16" x14ac:dyDescent="0.25">
      <c r="A83" s="25" t="s">
        <v>15188</v>
      </c>
      <c r="B83" s="26" t="s">
        <v>8</v>
      </c>
      <c r="O83" s="25">
        <v>29500910</v>
      </c>
      <c r="P83" s="25" t="s">
        <v>15187</v>
      </c>
    </row>
    <row r="84" spans="1:16" x14ac:dyDescent="0.25">
      <c r="A84" s="25" t="s">
        <v>15190</v>
      </c>
      <c r="B84" s="26" t="s">
        <v>8</v>
      </c>
      <c r="O84" s="25">
        <v>29501028</v>
      </c>
      <c r="P84" s="25" t="s">
        <v>15187</v>
      </c>
    </row>
    <row r="85" spans="1:16" x14ac:dyDescent="0.25">
      <c r="A85" s="25" t="s">
        <v>15192</v>
      </c>
      <c r="B85" s="26" t="s">
        <v>8</v>
      </c>
      <c r="O85" s="25">
        <v>29501039</v>
      </c>
      <c r="P85" s="25" t="s">
        <v>15187</v>
      </c>
    </row>
    <row r="86" spans="1:16" x14ac:dyDescent="0.25">
      <c r="A86" s="25" t="s">
        <v>15193</v>
      </c>
      <c r="B86" s="26" t="s">
        <v>8</v>
      </c>
      <c r="O86" s="25">
        <v>29501020</v>
      </c>
      <c r="P86" s="25" t="s">
        <v>15187</v>
      </c>
    </row>
    <row r="87" spans="1:16" x14ac:dyDescent="0.25">
      <c r="A87" s="25" t="s">
        <v>348</v>
      </c>
      <c r="B87" s="26" t="s">
        <v>8</v>
      </c>
      <c r="O87" s="25">
        <v>29500482</v>
      </c>
      <c r="P87" s="25" t="s">
        <v>15187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15187</v>
      </c>
    </row>
    <row r="89" spans="1:16" x14ac:dyDescent="0.25">
      <c r="A89" s="25" t="s">
        <v>15170</v>
      </c>
      <c r="B89" s="26" t="s">
        <v>9</v>
      </c>
      <c r="O89" s="6">
        <v>29500909</v>
      </c>
      <c r="P89" s="6" t="s">
        <v>15174</v>
      </c>
    </row>
    <row r="90" spans="1:16" x14ac:dyDescent="0.25">
      <c r="A90" s="25" t="s">
        <v>15197</v>
      </c>
      <c r="B90" s="26" t="s">
        <v>9</v>
      </c>
      <c r="O90" s="25">
        <v>29500909</v>
      </c>
      <c r="P90" s="25" t="s">
        <v>15174</v>
      </c>
    </row>
    <row r="91" spans="1:16" x14ac:dyDescent="0.25">
      <c r="A91" s="25" t="s">
        <v>15187</v>
      </c>
      <c r="B91" s="26" t="s">
        <v>9</v>
      </c>
      <c r="O91" s="25">
        <v>29500908</v>
      </c>
      <c r="P91" s="25" t="s">
        <v>15174</v>
      </c>
    </row>
    <row r="92" spans="1:16" x14ac:dyDescent="0.25">
      <c r="A92" s="25" t="s">
        <v>15174</v>
      </c>
      <c r="B92" s="26" t="s">
        <v>9</v>
      </c>
      <c r="O92" s="25">
        <v>29500891</v>
      </c>
      <c r="P92" s="25" t="s">
        <v>15174</v>
      </c>
    </row>
    <row r="93" spans="1:16" x14ac:dyDescent="0.25">
      <c r="A93" s="25" t="s">
        <v>15167</v>
      </c>
      <c r="B93" s="26" t="s">
        <v>9</v>
      </c>
      <c r="O93" s="25">
        <v>29501013</v>
      </c>
      <c r="P93" s="25" t="s">
        <v>15174</v>
      </c>
    </row>
    <row r="94" spans="1:16" x14ac:dyDescent="0.25">
      <c r="A94" s="25" t="s">
        <v>243</v>
      </c>
      <c r="B94" s="25" t="s">
        <v>10</v>
      </c>
      <c r="O94" s="25">
        <v>29501031</v>
      </c>
      <c r="P94" s="25" t="s">
        <v>15174</v>
      </c>
    </row>
    <row r="95" spans="1:16" x14ac:dyDescent="0.25">
      <c r="A95" s="25" t="s">
        <v>15093</v>
      </c>
      <c r="B95" s="26" t="s">
        <v>6</v>
      </c>
      <c r="O95" s="25">
        <v>29500900</v>
      </c>
      <c r="P95" s="25" t="s">
        <v>15174</v>
      </c>
    </row>
    <row r="96" spans="1:16" x14ac:dyDescent="0.25">
      <c r="A96" s="25" t="s">
        <v>15094</v>
      </c>
      <c r="B96" s="26" t="s">
        <v>6</v>
      </c>
      <c r="O96" s="25">
        <v>29500904</v>
      </c>
      <c r="P96" s="25" t="s">
        <v>15174</v>
      </c>
    </row>
    <row r="97" spans="1:16" x14ac:dyDescent="0.25">
      <c r="A97" s="25" t="s">
        <v>15176</v>
      </c>
      <c r="B97" s="26" t="s">
        <v>6</v>
      </c>
      <c r="O97" s="25">
        <v>29500887</v>
      </c>
      <c r="P97" s="25" t="s">
        <v>15174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15167</v>
      </c>
    </row>
    <row r="99" spans="1:16" x14ac:dyDescent="0.25">
      <c r="A99" s="25" t="s">
        <v>15219</v>
      </c>
      <c r="B99" s="25" t="s">
        <v>10</v>
      </c>
      <c r="O99" s="25">
        <v>29500957</v>
      </c>
      <c r="P99" s="25" t="s">
        <v>15167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15167</v>
      </c>
    </row>
    <row r="101" spans="1:16" x14ac:dyDescent="0.25">
      <c r="A101" s="25" t="s">
        <v>274</v>
      </c>
      <c r="B101" s="25" t="s">
        <v>6</v>
      </c>
      <c r="O101" s="25">
        <v>29501101</v>
      </c>
      <c r="P101" s="25" t="s">
        <v>15167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15207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15220</v>
      </c>
      <c r="B104" s="26" t="s">
        <v>6</v>
      </c>
      <c r="O104" s="31">
        <v>29500939</v>
      </c>
      <c r="P104" s="6" t="s">
        <v>15210</v>
      </c>
    </row>
    <row r="105" spans="1:16" x14ac:dyDescent="0.25">
      <c r="A105" s="25" t="s">
        <v>309</v>
      </c>
      <c r="B105" s="26" t="s">
        <v>8</v>
      </c>
      <c r="O105" s="6">
        <v>29501072</v>
      </c>
      <c r="P105" s="6" t="s">
        <v>15210</v>
      </c>
    </row>
    <row r="106" spans="1:16" x14ac:dyDescent="0.25">
      <c r="A106" s="25" t="s">
        <v>15205</v>
      </c>
      <c r="B106" s="26" t="s">
        <v>8</v>
      </c>
      <c r="O106" s="6">
        <v>29500622</v>
      </c>
      <c r="P106" s="6" t="s">
        <v>15210</v>
      </c>
    </row>
    <row r="107" spans="1:16" x14ac:dyDescent="0.25">
      <c r="A107" s="25" t="s">
        <v>15168</v>
      </c>
      <c r="B107" s="26" t="s">
        <v>6</v>
      </c>
      <c r="O107" s="6">
        <v>23000532</v>
      </c>
      <c r="P107" s="6" t="s">
        <v>15203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15188</v>
      </c>
    </row>
    <row r="109" spans="1:16" x14ac:dyDescent="0.25">
      <c r="A109" s="25" t="s">
        <v>15100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15101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15157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15221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15081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15103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15104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15106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15107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374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15206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15122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15154</v>
      </c>
      <c r="B125" s="25" t="s">
        <v>15154</v>
      </c>
      <c r="O125" s="27">
        <v>31000169</v>
      </c>
      <c r="P125" s="6" t="s">
        <v>15221</v>
      </c>
    </row>
    <row r="126" spans="1:16" x14ac:dyDescent="0.25">
      <c r="A126" s="53" t="s">
        <v>15248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15258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373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349</v>
      </c>
    </row>
    <row r="132" spans="1:16" x14ac:dyDescent="0.25">
      <c r="O132" s="33">
        <v>29500734</v>
      </c>
      <c r="P132" s="25" t="s">
        <v>376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349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15222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15216</v>
      </c>
    </row>
    <row r="223" spans="15:16" x14ac:dyDescent="0.25">
      <c r="O223" s="25">
        <v>32000049</v>
      </c>
      <c r="P223" s="25" t="s">
        <v>15216</v>
      </c>
    </row>
    <row r="224" spans="15:16" x14ac:dyDescent="0.25">
      <c r="O224" s="25">
        <v>32000106</v>
      </c>
      <c r="P224" s="25" t="s">
        <v>15216</v>
      </c>
    </row>
    <row r="225" spans="15:16" x14ac:dyDescent="0.25">
      <c r="O225" s="25">
        <v>49500052</v>
      </c>
      <c r="P225" s="25" t="s">
        <v>15206</v>
      </c>
    </row>
    <row r="226" spans="15:16" x14ac:dyDescent="0.25">
      <c r="O226" s="25">
        <v>49900002</v>
      </c>
      <c r="P226" s="25" t="s">
        <v>15206</v>
      </c>
    </row>
    <row r="227" spans="15:16" x14ac:dyDescent="0.25">
      <c r="O227" s="25">
        <v>49900001</v>
      </c>
      <c r="P227" s="25" t="s">
        <v>15206</v>
      </c>
    </row>
    <row r="228" spans="15:16" x14ac:dyDescent="0.25">
      <c r="O228" s="25">
        <v>29500776</v>
      </c>
      <c r="P228" s="25" t="s">
        <v>15206</v>
      </c>
    </row>
    <row r="229" spans="15:16" x14ac:dyDescent="0.25">
      <c r="O229" s="25">
        <v>23500273</v>
      </c>
      <c r="P229" s="25" t="s">
        <v>15206</v>
      </c>
    </row>
    <row r="230" spans="15:16" x14ac:dyDescent="0.25">
      <c r="O230" s="25">
        <v>23000103</v>
      </c>
      <c r="P230" s="25" t="s">
        <v>15206</v>
      </c>
    </row>
    <row r="231" spans="15:16" x14ac:dyDescent="0.25">
      <c r="O231" s="25">
        <v>49500055</v>
      </c>
      <c r="P231" s="25" t="s">
        <v>15206</v>
      </c>
    </row>
    <row r="232" spans="15:16" x14ac:dyDescent="0.25">
      <c r="O232" s="25">
        <v>29501070</v>
      </c>
      <c r="P232" s="25" t="s">
        <v>373</v>
      </c>
    </row>
    <row r="233" spans="15:16" x14ac:dyDescent="0.25">
      <c r="O233" s="25">
        <v>29501063</v>
      </c>
      <c r="P233" s="25" t="s">
        <v>373</v>
      </c>
    </row>
    <row r="234" spans="15:16" x14ac:dyDescent="0.25">
      <c r="O234" s="25">
        <v>29501079</v>
      </c>
      <c r="P234" s="25" t="s">
        <v>373</v>
      </c>
    </row>
    <row r="235" spans="15:16" x14ac:dyDescent="0.25">
      <c r="O235" s="25">
        <v>29501067</v>
      </c>
      <c r="P235" s="25" t="s">
        <v>373</v>
      </c>
    </row>
    <row r="236" spans="15:16" x14ac:dyDescent="0.25">
      <c r="O236" s="25">
        <v>29501069</v>
      </c>
      <c r="P236" s="25" t="s">
        <v>373</v>
      </c>
    </row>
    <row r="237" spans="15:16" x14ac:dyDescent="0.25">
      <c r="O237" s="25">
        <v>49500091</v>
      </c>
      <c r="P237" s="25" t="s">
        <v>373</v>
      </c>
    </row>
    <row r="238" spans="15:16" x14ac:dyDescent="0.25">
      <c r="O238" s="25">
        <v>29501074</v>
      </c>
      <c r="P238" s="25" t="s">
        <v>373</v>
      </c>
    </row>
    <row r="239" spans="15:16" x14ac:dyDescent="0.25">
      <c r="O239" s="25">
        <v>29501077</v>
      </c>
      <c r="P239" s="25" t="s">
        <v>373</v>
      </c>
    </row>
    <row r="240" spans="15:16" x14ac:dyDescent="0.25">
      <c r="O240" s="25">
        <v>49500143</v>
      </c>
      <c r="P240" s="25" t="s">
        <v>373</v>
      </c>
    </row>
    <row r="241" spans="15:16" x14ac:dyDescent="0.25">
      <c r="O241" s="25">
        <v>49500144</v>
      </c>
      <c r="P241" s="25" t="s">
        <v>373</v>
      </c>
    </row>
    <row r="242" spans="15:16" x14ac:dyDescent="0.25">
      <c r="O242" s="25">
        <v>29500613</v>
      </c>
      <c r="P242" s="25" t="s">
        <v>373</v>
      </c>
    </row>
    <row r="243" spans="15:16" x14ac:dyDescent="0.25">
      <c r="O243" s="25">
        <v>29501078</v>
      </c>
      <c r="P243" s="25" t="s">
        <v>373</v>
      </c>
    </row>
    <row r="244" spans="15:16" x14ac:dyDescent="0.25">
      <c r="O244" s="25">
        <v>49500218</v>
      </c>
      <c r="P244" s="25" t="s">
        <v>373</v>
      </c>
    </row>
    <row r="245" spans="15:16" x14ac:dyDescent="0.25">
      <c r="O245" s="25">
        <v>49500084</v>
      </c>
      <c r="P245" s="25" t="s">
        <v>373</v>
      </c>
    </row>
    <row r="246" spans="15:16" x14ac:dyDescent="0.25">
      <c r="O246" s="25">
        <v>29501055</v>
      </c>
      <c r="P246" s="25" t="s">
        <v>349</v>
      </c>
    </row>
    <row r="247" spans="15:16" x14ac:dyDescent="0.25">
      <c r="O247" s="25">
        <v>29500498</v>
      </c>
      <c r="P247" s="25" t="s">
        <v>349</v>
      </c>
    </row>
    <row r="248" spans="15:16" x14ac:dyDescent="0.25">
      <c r="O248" s="25">
        <v>29500861</v>
      </c>
      <c r="P248" s="25" t="s">
        <v>349</v>
      </c>
    </row>
    <row r="249" spans="15:16" x14ac:dyDescent="0.25">
      <c r="O249" s="25">
        <v>29501075</v>
      </c>
      <c r="P249" s="25" t="s">
        <v>349</v>
      </c>
    </row>
    <row r="250" spans="15:16" x14ac:dyDescent="0.25">
      <c r="O250" s="25">
        <v>29501082</v>
      </c>
      <c r="P250" s="25" t="s">
        <v>349</v>
      </c>
    </row>
    <row r="251" spans="15:16" x14ac:dyDescent="0.25">
      <c r="O251" s="25">
        <v>29501061</v>
      </c>
      <c r="P251" s="25" t="s">
        <v>349</v>
      </c>
    </row>
    <row r="252" spans="15:16" x14ac:dyDescent="0.25">
      <c r="O252" s="25">
        <v>49500089</v>
      </c>
      <c r="P252" s="25" t="s">
        <v>349</v>
      </c>
    </row>
    <row r="253" spans="15:16" x14ac:dyDescent="0.25">
      <c r="O253" s="25">
        <v>49500147</v>
      </c>
      <c r="P253" s="25" t="s">
        <v>349</v>
      </c>
    </row>
    <row r="254" spans="15:16" x14ac:dyDescent="0.25">
      <c r="O254" s="25">
        <v>49500213</v>
      </c>
      <c r="P254" s="25" t="s">
        <v>349</v>
      </c>
    </row>
    <row r="255" spans="15:16" x14ac:dyDescent="0.25">
      <c r="O255" s="25">
        <v>29501065</v>
      </c>
      <c r="P255" s="25" t="s">
        <v>349</v>
      </c>
    </row>
    <row r="256" spans="15:16" x14ac:dyDescent="0.25">
      <c r="O256" s="25">
        <v>49500216</v>
      </c>
      <c r="P256" s="25" t="s">
        <v>349</v>
      </c>
    </row>
    <row r="257" spans="15:16" x14ac:dyDescent="0.25">
      <c r="O257" s="25">
        <v>49500090</v>
      </c>
      <c r="P257" s="25" t="s">
        <v>349</v>
      </c>
    </row>
    <row r="258" spans="15:16" x14ac:dyDescent="0.25">
      <c r="O258" s="25">
        <v>29501060</v>
      </c>
      <c r="P258" s="25" t="s">
        <v>349</v>
      </c>
    </row>
    <row r="259" spans="15:16" x14ac:dyDescent="0.25">
      <c r="O259" s="25">
        <v>29500821</v>
      </c>
      <c r="P259" s="25" t="s">
        <v>376</v>
      </c>
    </row>
    <row r="260" spans="15:16" x14ac:dyDescent="0.25">
      <c r="O260" s="25">
        <v>29500754</v>
      </c>
      <c r="P260" s="25" t="s">
        <v>376</v>
      </c>
    </row>
    <row r="261" spans="15:16" x14ac:dyDescent="0.25">
      <c r="O261" s="25">
        <v>23500062</v>
      </c>
      <c r="P261" s="25" t="s">
        <v>376</v>
      </c>
    </row>
    <row r="262" spans="15:16" x14ac:dyDescent="0.25">
      <c r="O262" s="25">
        <v>49500056</v>
      </c>
      <c r="P262" s="25" t="s">
        <v>376</v>
      </c>
    </row>
    <row r="263" spans="15:16" x14ac:dyDescent="0.25">
      <c r="O263" s="25">
        <v>29500734</v>
      </c>
      <c r="P263" s="25" t="s">
        <v>376</v>
      </c>
    </row>
    <row r="264" spans="15:16" x14ac:dyDescent="0.25">
      <c r="O264" s="25">
        <v>29500594</v>
      </c>
      <c r="P264" s="25" t="s">
        <v>376</v>
      </c>
    </row>
    <row r="265" spans="15:16" x14ac:dyDescent="0.25">
      <c r="O265" s="25">
        <v>49500194</v>
      </c>
      <c r="P265" s="25" t="s">
        <v>15170</v>
      </c>
    </row>
    <row r="266" spans="15:16" x14ac:dyDescent="0.25">
      <c r="O266" s="25">
        <v>29500895</v>
      </c>
      <c r="P266" s="25" t="s">
        <v>15170</v>
      </c>
    </row>
    <row r="267" spans="15:16" x14ac:dyDescent="0.25">
      <c r="O267" s="25">
        <v>29501041</v>
      </c>
      <c r="P267" s="25" t="s">
        <v>15197</v>
      </c>
    </row>
    <row r="268" spans="15:16" x14ac:dyDescent="0.25">
      <c r="O268" s="25">
        <v>29501029</v>
      </c>
      <c r="P268" s="25" t="s">
        <v>15197</v>
      </c>
    </row>
    <row r="269" spans="15:16" x14ac:dyDescent="0.25">
      <c r="O269" s="25">
        <v>29500906</v>
      </c>
      <c r="P269" s="25" t="s">
        <v>15197</v>
      </c>
    </row>
    <row r="270" spans="15:16" x14ac:dyDescent="0.25">
      <c r="O270" s="25">
        <v>29500886</v>
      </c>
      <c r="P270" s="25" t="s">
        <v>15197</v>
      </c>
    </row>
    <row r="271" spans="15:16" x14ac:dyDescent="0.25">
      <c r="O271" s="25">
        <v>29501009</v>
      </c>
      <c r="P271" s="25" t="s">
        <v>15197</v>
      </c>
    </row>
    <row r="272" spans="15:16" x14ac:dyDescent="0.25">
      <c r="O272" s="25">
        <v>29500482</v>
      </c>
      <c r="P272" s="25" t="s">
        <v>15187</v>
      </c>
    </row>
    <row r="273" spans="15:16" x14ac:dyDescent="0.25">
      <c r="O273" s="25">
        <v>29501028</v>
      </c>
      <c r="P273" s="25" t="s">
        <v>15187</v>
      </c>
    </row>
    <row r="274" spans="15:16" x14ac:dyDescent="0.25">
      <c r="O274" s="25">
        <v>29501020</v>
      </c>
      <c r="P274" s="25" t="s">
        <v>15187</v>
      </c>
    </row>
    <row r="275" spans="15:16" x14ac:dyDescent="0.25">
      <c r="O275" s="25">
        <v>29501039</v>
      </c>
      <c r="P275" s="25" t="s">
        <v>15187</v>
      </c>
    </row>
    <row r="276" spans="15:16" x14ac:dyDescent="0.25">
      <c r="O276" s="25">
        <v>29500910</v>
      </c>
      <c r="P276" s="25" t="s">
        <v>15187</v>
      </c>
    </row>
    <row r="277" spans="15:16" x14ac:dyDescent="0.25">
      <c r="O277" s="25">
        <v>29500909</v>
      </c>
      <c r="P277" s="25" t="s">
        <v>15174</v>
      </c>
    </row>
    <row r="278" spans="15:16" x14ac:dyDescent="0.25">
      <c r="O278" s="25">
        <v>29500891</v>
      </c>
      <c r="P278" s="25" t="s">
        <v>15174</v>
      </c>
    </row>
    <row r="279" spans="15:16" x14ac:dyDescent="0.25">
      <c r="O279" s="25">
        <v>31000169</v>
      </c>
      <c r="P279" s="25" t="s">
        <v>15201</v>
      </c>
    </row>
    <row r="280" spans="15:16" x14ac:dyDescent="0.25">
      <c r="O280" s="25">
        <v>29500823</v>
      </c>
      <c r="P280" s="25" t="s">
        <v>15207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15210</v>
      </c>
    </row>
    <row r="283" spans="15:16" x14ac:dyDescent="0.25">
      <c r="O283" s="25">
        <v>29501072</v>
      </c>
      <c r="P283" s="25" t="s">
        <v>15210</v>
      </c>
    </row>
    <row r="284" spans="15:16" x14ac:dyDescent="0.25">
      <c r="O284" s="25">
        <v>29500622</v>
      </c>
      <c r="P284" s="25" t="s">
        <v>15210</v>
      </c>
    </row>
    <row r="285" spans="15:16" x14ac:dyDescent="0.25">
      <c r="O285" s="25">
        <v>23000532</v>
      </c>
      <c r="P285" s="25" t="s">
        <v>15203</v>
      </c>
    </row>
    <row r="286" spans="15:16" x14ac:dyDescent="0.25">
      <c r="O286" s="25">
        <v>29500481</v>
      </c>
      <c r="P286" s="25" t="s">
        <v>15188</v>
      </c>
    </row>
    <row r="287" spans="15:16" x14ac:dyDescent="0.25">
      <c r="O287" s="25">
        <v>29500594</v>
      </c>
      <c r="P287" s="25" t="s">
        <v>15188</v>
      </c>
    </row>
    <row r="288" spans="15:16" x14ac:dyDescent="0.25">
      <c r="O288" s="25">
        <v>29501017</v>
      </c>
      <c r="P288" s="25" t="s">
        <v>15188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243</v>
      </c>
    </row>
    <row r="291" spans="15:16" x14ac:dyDescent="0.25">
      <c r="O291" s="25">
        <v>32000068</v>
      </c>
      <c r="P291" s="25" t="s">
        <v>15093</v>
      </c>
    </row>
    <row r="292" spans="15:16" x14ac:dyDescent="0.25">
      <c r="O292" s="25">
        <v>32000049</v>
      </c>
      <c r="P292" s="25" t="s">
        <v>15093</v>
      </c>
    </row>
    <row r="293" spans="15:16" x14ac:dyDescent="0.25">
      <c r="O293" s="25">
        <v>32000106</v>
      </c>
      <c r="P293" s="25" t="s">
        <v>15094</v>
      </c>
    </row>
    <row r="294" spans="15:16" x14ac:dyDescent="0.25">
      <c r="O294" s="25">
        <v>32000065</v>
      </c>
      <c r="P294" s="25" t="s">
        <v>15094</v>
      </c>
    </row>
    <row r="295" spans="15:16" x14ac:dyDescent="0.25">
      <c r="O295" s="25">
        <v>32000107</v>
      </c>
      <c r="P295" s="25" t="s">
        <v>15094</v>
      </c>
    </row>
    <row r="296" spans="15:16" x14ac:dyDescent="0.25">
      <c r="O296" s="25">
        <v>32000092</v>
      </c>
      <c r="P296" s="25" t="s">
        <v>274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15223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15223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309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15188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15121</v>
      </c>
      <c r="C1" t="s">
        <v>15143</v>
      </c>
      <c r="D1" t="s">
        <v>15140</v>
      </c>
      <c r="E1" t="s">
        <v>15142</v>
      </c>
      <c r="F1" t="s">
        <v>15141</v>
      </c>
      <c r="G1" t="s">
        <v>15118</v>
      </c>
      <c r="H1" t="s">
        <v>15144</v>
      </c>
      <c r="J1" t="s">
        <v>12</v>
      </c>
      <c r="K1" t="s">
        <v>15121</v>
      </c>
      <c r="L1" t="s">
        <v>15140</v>
      </c>
      <c r="N1" t="s">
        <v>12</v>
      </c>
      <c r="O1" t="s">
        <v>15121</v>
      </c>
      <c r="P1" t="s">
        <v>15142</v>
      </c>
      <c r="Q1" t="s">
        <v>15141</v>
      </c>
      <c r="S1" t="s">
        <v>15282</v>
      </c>
      <c r="T1" t="s">
        <v>15284</v>
      </c>
      <c r="U1" t="s">
        <v>15283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15285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15286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15287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15288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15289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15290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15291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15292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15293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15294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15295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15296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15297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15298</v>
      </c>
      <c r="U45">
        <v>0.5</v>
      </c>
    </row>
    <row r="46" spans="1:21" x14ac:dyDescent="0.25">
      <c r="S46">
        <v>29501070</v>
      </c>
      <c r="T46" s="18" t="s">
        <v>15299</v>
      </c>
      <c r="U46">
        <v>0.5</v>
      </c>
    </row>
    <row r="47" spans="1:21" x14ac:dyDescent="0.25">
      <c r="S47">
        <v>29501073</v>
      </c>
      <c r="T47" s="18" t="s">
        <v>371</v>
      </c>
      <c r="U47">
        <v>0.5</v>
      </c>
    </row>
    <row r="48" spans="1:21" x14ac:dyDescent="0.25">
      <c r="S48">
        <v>29501074</v>
      </c>
      <c r="T48" s="18" t="s">
        <v>280</v>
      </c>
      <c r="U48">
        <v>0.5</v>
      </c>
    </row>
    <row r="49" spans="19:21" x14ac:dyDescent="0.25">
      <c r="S49">
        <v>29501076</v>
      </c>
      <c r="T49" s="18" t="s">
        <v>3541</v>
      </c>
      <c r="U49">
        <v>0.5</v>
      </c>
    </row>
    <row r="50" spans="19:21" x14ac:dyDescent="0.25">
      <c r="S50">
        <v>29501077</v>
      </c>
      <c r="T50" s="18" t="s">
        <v>281</v>
      </c>
      <c r="U50">
        <v>0.5</v>
      </c>
    </row>
    <row r="51" spans="19:21" x14ac:dyDescent="0.25">
      <c r="S51">
        <v>29501078</v>
      </c>
      <c r="T51" s="18" t="s">
        <v>3542</v>
      </c>
      <c r="U51">
        <v>0.5</v>
      </c>
    </row>
    <row r="52" spans="19:21" x14ac:dyDescent="0.25">
      <c r="S52">
        <v>29501079</v>
      </c>
      <c r="T52" s="18" t="s">
        <v>3543</v>
      </c>
      <c r="U52">
        <v>0.5</v>
      </c>
    </row>
    <row r="53" spans="19:21" x14ac:dyDescent="0.25">
      <c r="S53">
        <v>29501101</v>
      </c>
      <c r="T53" s="18" t="s">
        <v>179</v>
      </c>
      <c r="U53">
        <v>0.01</v>
      </c>
    </row>
    <row r="54" spans="19:21" x14ac:dyDescent="0.25">
      <c r="S54">
        <v>29600002</v>
      </c>
      <c r="T54" s="18" t="s">
        <v>3570</v>
      </c>
      <c r="U54">
        <v>2</v>
      </c>
    </row>
    <row r="55" spans="19:21" x14ac:dyDescent="0.25">
      <c r="S55">
        <v>29600003</v>
      </c>
      <c r="T55" s="18" t="s">
        <v>3571</v>
      </c>
      <c r="U55">
        <v>2.0516999999999999</v>
      </c>
    </row>
    <row r="56" spans="19:21" x14ac:dyDescent="0.25">
      <c r="S56">
        <v>29600017</v>
      </c>
      <c r="T56" s="18" t="s">
        <v>3589</v>
      </c>
      <c r="U56">
        <v>0.5</v>
      </c>
    </row>
    <row r="57" spans="19:21" x14ac:dyDescent="0.25">
      <c r="S57">
        <v>29600022</v>
      </c>
      <c r="T57" s="18" t="s">
        <v>3596</v>
      </c>
      <c r="U57">
        <v>0.5</v>
      </c>
    </row>
    <row r="58" spans="19:21" x14ac:dyDescent="0.25">
      <c r="S58">
        <v>29600023</v>
      </c>
      <c r="T58" s="18" t="s">
        <v>321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3598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326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15300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15301</v>
      </c>
      <c r="U66">
        <v>5.5120000000000004E-3</v>
      </c>
    </row>
    <row r="67" spans="19:21" x14ac:dyDescent="0.25">
      <c r="S67">
        <v>70001880</v>
      </c>
      <c r="T67" s="18" t="s">
        <v>15302</v>
      </c>
      <c r="U67">
        <v>5.5490000000000001E-3</v>
      </c>
    </row>
    <row r="68" spans="19:21" x14ac:dyDescent="0.25">
      <c r="S68">
        <v>70001881</v>
      </c>
      <c r="T68" s="18" t="s">
        <v>15303</v>
      </c>
      <c r="U68">
        <v>5.6629999999999996E-3</v>
      </c>
    </row>
    <row r="69" spans="19:21" x14ac:dyDescent="0.25">
      <c r="S69">
        <v>70001882</v>
      </c>
      <c r="T69" s="18" t="s">
        <v>15304</v>
      </c>
      <c r="U69">
        <v>6.1279999999999998E-3</v>
      </c>
    </row>
    <row r="70" spans="19:21" x14ac:dyDescent="0.25">
      <c r="S70">
        <v>71000332</v>
      </c>
      <c r="T70" s="18" t="s">
        <v>15305</v>
      </c>
      <c r="U70">
        <v>0.57404999999999995</v>
      </c>
    </row>
    <row r="71" spans="19:21" x14ac:dyDescent="0.25">
      <c r="S71">
        <v>71000333</v>
      </c>
      <c r="T71" s="18" t="s">
        <v>15306</v>
      </c>
      <c r="U71">
        <v>0.48914800000000003</v>
      </c>
    </row>
    <row r="72" spans="19:21" x14ac:dyDescent="0.25">
      <c r="S72">
        <v>71000335</v>
      </c>
      <c r="T72" s="18" t="s">
        <v>15307</v>
      </c>
      <c r="U72">
        <v>0.488089</v>
      </c>
    </row>
    <row r="73" spans="19:21" x14ac:dyDescent="0.25">
      <c r="S73">
        <v>71000371</v>
      </c>
      <c r="T73" s="18" t="s">
        <v>15308</v>
      </c>
      <c r="U73">
        <v>0.40884199999999998</v>
      </c>
    </row>
    <row r="74" spans="19:21" x14ac:dyDescent="0.25">
      <c r="S74">
        <v>71000372</v>
      </c>
      <c r="T74" s="18" t="s">
        <v>15309</v>
      </c>
      <c r="U74">
        <v>0.41107300000000002</v>
      </c>
    </row>
    <row r="75" spans="19:21" x14ac:dyDescent="0.25">
      <c r="S75">
        <v>29500477</v>
      </c>
      <c r="T75" s="18" t="s">
        <v>15310</v>
      </c>
      <c r="U75">
        <v>0.5</v>
      </c>
    </row>
    <row r="76" spans="19:21" x14ac:dyDescent="0.25">
      <c r="S76">
        <v>29500565</v>
      </c>
      <c r="T76" s="18" t="s">
        <v>15311</v>
      </c>
      <c r="U76">
        <v>0.5</v>
      </c>
    </row>
    <row r="77" spans="19:21" x14ac:dyDescent="0.25">
      <c r="S77">
        <v>29500613</v>
      </c>
      <c r="T77" s="18" t="s">
        <v>15312</v>
      </c>
      <c r="U77">
        <v>0.5</v>
      </c>
    </row>
    <row r="78" spans="19:21" x14ac:dyDescent="0.25">
      <c r="S78">
        <v>29500754</v>
      </c>
      <c r="T78" s="18" t="s">
        <v>15313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15314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15315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15316</v>
      </c>
      <c r="U93">
        <v>0.51400000000000001</v>
      </c>
    </row>
    <row r="94" spans="19:21" x14ac:dyDescent="0.25">
      <c r="S94">
        <v>49500147</v>
      </c>
      <c r="T94" s="18" t="s">
        <v>15317</v>
      </c>
      <c r="U94">
        <v>0.51400000000000001</v>
      </c>
    </row>
    <row r="95" spans="19:21" x14ac:dyDescent="0.25">
      <c r="S95">
        <v>49500166</v>
      </c>
      <c r="T95" s="18" t="s">
        <v>15318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15319</v>
      </c>
      <c r="U99">
        <v>0.5</v>
      </c>
    </row>
    <row r="100" spans="19:21" x14ac:dyDescent="0.25">
      <c r="S100">
        <v>29500527</v>
      </c>
      <c r="T100" s="18" t="s">
        <v>15320</v>
      </c>
      <c r="U100">
        <v>0.5</v>
      </c>
    </row>
    <row r="101" spans="19:21" x14ac:dyDescent="0.25">
      <c r="S101">
        <v>29500528</v>
      </c>
      <c r="T101" s="18" t="s">
        <v>15321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15322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15323</v>
      </c>
      <c r="U110">
        <v>0.5</v>
      </c>
    </row>
    <row r="111" spans="19:21" x14ac:dyDescent="0.25">
      <c r="S111">
        <v>29501066</v>
      </c>
      <c r="T111" s="18" t="s">
        <v>15324</v>
      </c>
      <c r="U111">
        <v>0.5</v>
      </c>
    </row>
    <row r="112" spans="19:21" x14ac:dyDescent="0.25">
      <c r="S112">
        <v>29501067</v>
      </c>
      <c r="T112" s="18" t="s">
        <v>15325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15326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15327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15328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15329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15330</v>
      </c>
      <c r="U140">
        <v>7.4440999999999997</v>
      </c>
    </row>
    <row r="141" spans="19:21" x14ac:dyDescent="0.25">
      <c r="S141">
        <v>29500615</v>
      </c>
      <c r="T141" s="18" t="s">
        <v>15331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15332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15333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15334</v>
      </c>
      <c r="U160">
        <v>23.168299999999999</v>
      </c>
    </row>
    <row r="161" spans="19:21" x14ac:dyDescent="0.25">
      <c r="S161">
        <v>58000555</v>
      </c>
      <c r="T161" s="18" t="s">
        <v>15335</v>
      </c>
      <c r="U161">
        <v>34.017600000000002</v>
      </c>
    </row>
    <row r="162" spans="19:21" x14ac:dyDescent="0.25">
      <c r="S162">
        <v>71000358</v>
      </c>
      <c r="T162" s="18" t="s">
        <v>15336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15337</v>
      </c>
      <c r="U164">
        <v>8.84</v>
      </c>
    </row>
    <row r="165" spans="19:21" x14ac:dyDescent="0.25">
      <c r="S165">
        <v>23000587</v>
      </c>
      <c r="T165" s="18" t="s">
        <v>15338</v>
      </c>
      <c r="U165">
        <v>5.35</v>
      </c>
    </row>
    <row r="166" spans="19:21" x14ac:dyDescent="0.25">
      <c r="S166">
        <v>29500514</v>
      </c>
      <c r="T166" s="18" t="s">
        <v>15339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15340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15341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15342</v>
      </c>
      <c r="U179">
        <v>0.30780000000000002</v>
      </c>
    </row>
    <row r="180" spans="19:21" x14ac:dyDescent="0.25">
      <c r="S180">
        <v>49500125</v>
      </c>
      <c r="T180" s="18" t="s">
        <v>15343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15344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15345</v>
      </c>
      <c r="U186">
        <v>3.05</v>
      </c>
    </row>
    <row r="187" spans="19:21" x14ac:dyDescent="0.25">
      <c r="S187">
        <v>29500532</v>
      </c>
      <c r="T187" s="18" t="s">
        <v>15346</v>
      </c>
      <c r="U187">
        <v>0.5</v>
      </c>
    </row>
    <row r="188" spans="19:21" x14ac:dyDescent="0.25">
      <c r="S188">
        <v>29500534</v>
      </c>
      <c r="T188" s="18" t="s">
        <v>15347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15348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15349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15350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15351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15352</v>
      </c>
      <c r="U211">
        <v>41.058599999999998</v>
      </c>
    </row>
    <row r="212" spans="19:21" x14ac:dyDescent="0.25">
      <c r="S212">
        <v>32000012</v>
      </c>
      <c r="T212" s="18" t="s">
        <v>15353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15354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15355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15356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15357</v>
      </c>
      <c r="U221">
        <v>0.5</v>
      </c>
    </row>
    <row r="222" spans="19:21" x14ac:dyDescent="0.25">
      <c r="S222">
        <v>29500605</v>
      </c>
      <c r="T222" s="18" t="s">
        <v>15358</v>
      </c>
      <c r="U222">
        <v>0.5</v>
      </c>
    </row>
    <row r="223" spans="19:21" x14ac:dyDescent="0.25">
      <c r="S223">
        <v>29500821</v>
      </c>
      <c r="T223" s="18" t="s">
        <v>15359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15360</v>
      </c>
      <c r="U229">
        <v>3.55</v>
      </c>
    </row>
    <row r="230" spans="19:21" x14ac:dyDescent="0.25">
      <c r="S230">
        <v>59500021</v>
      </c>
      <c r="T230" s="18" t="s">
        <v>15361</v>
      </c>
      <c r="U230">
        <v>2.6351</v>
      </c>
    </row>
    <row r="231" spans="19:21" x14ac:dyDescent="0.25">
      <c r="S231">
        <v>59500070</v>
      </c>
      <c r="T231" s="18" t="s">
        <v>15362</v>
      </c>
      <c r="U231">
        <v>1.7988999999999999</v>
      </c>
    </row>
    <row r="232" spans="19:21" x14ac:dyDescent="0.25">
      <c r="S232">
        <v>70002019</v>
      </c>
      <c r="T232" s="18" t="s">
        <v>15363</v>
      </c>
      <c r="U232">
        <v>9.3799999999999994E-3</v>
      </c>
    </row>
    <row r="233" spans="19:21" x14ac:dyDescent="0.25">
      <c r="S233">
        <v>70002021</v>
      </c>
      <c r="T233" s="18" t="s">
        <v>15364</v>
      </c>
      <c r="U233">
        <v>3.6269000000000003E-2</v>
      </c>
    </row>
    <row r="234" spans="19:21" x14ac:dyDescent="0.25">
      <c r="S234">
        <v>70002024</v>
      </c>
      <c r="T234" s="18" t="s">
        <v>15365</v>
      </c>
      <c r="U234">
        <v>5.1617999999999997E-2</v>
      </c>
    </row>
    <row r="235" spans="19:21" x14ac:dyDescent="0.25">
      <c r="S235">
        <v>70002025</v>
      </c>
      <c r="T235" s="18" t="s">
        <v>15366</v>
      </c>
      <c r="U235">
        <v>9.3799999999999994E-3</v>
      </c>
    </row>
    <row r="236" spans="19:21" x14ac:dyDescent="0.25">
      <c r="S236">
        <v>70002026</v>
      </c>
      <c r="T236" s="18" t="s">
        <v>15367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15133</v>
      </c>
      <c r="C3" t="s">
        <v>15134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15135</v>
      </c>
      <c r="M3" s="20" t="s">
        <v>15139</v>
      </c>
      <c r="N3" t="s">
        <v>15136</v>
      </c>
      <c r="O3" t="s">
        <v>15137</v>
      </c>
      <c r="P3" t="s">
        <v>15138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15119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15154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500" zoomScaleNormal="100" workbookViewId="0">
      <selection activeCell="B10515" sqref="B10515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</cols>
  <sheetData>
    <row r="1" spans="1:10" x14ac:dyDescent="0.25">
      <c r="A1" t="s">
        <v>391</v>
      </c>
      <c r="B1" t="s">
        <v>390</v>
      </c>
      <c r="C1" t="s">
        <v>389</v>
      </c>
      <c r="D1" t="s">
        <v>15383</v>
      </c>
      <c r="E1" t="s">
        <v>15384</v>
      </c>
    </row>
    <row r="2" spans="1:10" hidden="1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</row>
    <row r="3" spans="1:10" hidden="1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I3" s="9">
        <v>29500620</v>
      </c>
      <c r="J3" t="str">
        <f>VLOOKUP(I3,A:C,3,FALSE)</f>
        <v>VOS GRW Gartenkräuter 4</v>
      </c>
    </row>
    <row r="4" spans="1:10" hidden="1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I4" s="10">
        <v>29501013</v>
      </c>
      <c r="J4" t="str">
        <f>VLOOKUP(I4,A:C,3,FALSE)</f>
        <v>ABS AT-ROTWEIN</v>
      </c>
    </row>
    <row r="5" spans="1:10" hidden="1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  <c r="I5" s="9">
        <v>29501010</v>
      </c>
      <c r="J5" t="str">
        <f>VLOOKUP(I5,A:C,3,FALSE)</f>
        <v>VOS SKZ EMM in Wurstfor</v>
      </c>
    </row>
    <row r="6" spans="1:10" hidden="1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10" hidden="1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10" hidden="1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10" hidden="1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10" hidden="1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10" hidden="1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10" hidden="1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10" hidden="1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10" hidden="1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10" hidden="1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10" hidden="1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hidden="1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hidden="1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hidden="1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hidden="1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hidden="1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hidden="1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hidden="1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hidden="1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hidden="1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hidden="1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hidden="1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hidden="1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hidden="1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hidden="1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hidden="1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hidden="1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hidden="1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hidden="1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hidden="1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hidden="1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hidden="1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hidden="1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hidden="1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hidden="1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hidden="1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hidden="1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hidden="1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hidden="1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hidden="1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hidden="1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hidden="1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hidden="1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hidden="1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hidden="1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hidden="1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hidden="1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hidden="1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hidden="1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hidden="1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hidden="1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hidden="1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hidden="1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hidden="1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hidden="1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hidden="1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hidden="1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hidden="1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hidden="1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hidden="1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hidden="1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hidden="1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hidden="1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hidden="1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hidden="1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hidden="1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hidden="1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hidden="1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hidden="1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hidden="1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hidden="1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hidden="1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hidden="1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hidden="1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hidden="1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hidden="1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hidden="1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hidden="1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hidden="1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hidden="1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hidden="1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hidden="1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hidden="1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hidden="1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hidden="1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hidden="1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hidden="1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hidden="1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hidden="1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hidden="1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hidden="1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hidden="1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hidden="1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hidden="1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hidden="1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hidden="1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hidden="1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hidden="1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hidden="1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hidden="1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hidden="1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hidden="1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hidden="1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hidden="1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hidden="1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hidden="1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hidden="1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hidden="1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hidden="1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hidden="1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hidden="1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hidden="1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hidden="1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hidden="1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hidden="1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hidden="1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hidden="1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hidden="1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hidden="1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hidden="1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hidden="1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hidden="1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hidden="1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hidden="1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hidden="1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hidden="1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hidden="1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hidden="1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hidden="1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hidden="1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hidden="1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hidden="1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hidden="1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hidden="1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hidden="1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hidden="1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hidden="1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hidden="1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hidden="1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hidden="1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hidden="1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hidden="1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hidden="1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hidden="1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hidden="1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hidden="1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hidden="1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hidden="1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hidden="1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hidden="1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hidden="1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hidden="1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hidden="1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hidden="1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hidden="1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hidden="1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hidden="1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hidden="1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hidden="1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hidden="1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hidden="1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hidden="1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hidden="1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hidden="1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hidden="1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hidden="1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hidden="1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hidden="1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hidden="1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hidden="1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hidden="1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hidden="1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hidden="1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hidden="1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hidden="1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hidden="1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hidden="1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hidden="1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hidden="1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hidden="1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hidden="1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hidden="1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hidden="1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hidden="1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hidden="1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hidden="1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hidden="1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hidden="1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hidden="1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hidden="1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hidden="1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hidden="1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hidden="1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hidden="1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hidden="1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hidden="1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hidden="1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hidden="1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hidden="1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hidden="1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hidden="1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hidden="1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hidden="1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hidden="1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hidden="1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hidden="1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hidden="1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hidden="1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hidden="1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hidden="1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hidden="1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hidden="1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hidden="1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hidden="1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hidden="1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hidden="1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hidden="1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hidden="1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hidden="1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hidden="1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hidden="1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hidden="1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hidden="1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hidden="1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hidden="1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hidden="1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hidden="1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hidden="1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hidden="1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hidden="1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hidden="1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hidden="1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hidden="1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hidden="1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hidden="1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hidden="1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hidden="1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hidden="1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hidden="1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hidden="1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hidden="1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hidden="1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hidden="1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hidden="1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hidden="1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hidden="1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hidden="1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hidden="1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hidden="1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hidden="1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hidden="1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hidden="1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hidden="1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hidden="1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hidden="1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hidden="1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hidden="1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hidden="1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hidden="1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hidden="1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hidden="1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hidden="1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hidden="1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hidden="1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hidden="1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hidden="1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hidden="1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hidden="1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hidden="1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hidden="1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hidden="1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hidden="1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hidden="1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hidden="1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hidden="1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hidden="1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hidden="1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hidden="1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hidden="1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hidden="1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hidden="1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hidden="1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hidden="1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hidden="1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hidden="1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hidden="1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hidden="1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hidden="1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hidden="1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hidden="1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hidden="1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hidden="1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hidden="1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hidden="1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hidden="1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hidden="1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hidden="1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hidden="1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hidden="1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hidden="1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hidden="1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hidden="1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hidden="1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hidden="1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hidden="1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hidden="1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hidden="1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hidden="1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hidden="1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hidden="1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hidden="1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hidden="1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hidden="1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hidden="1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hidden="1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hidden="1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hidden="1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hidden="1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hidden="1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hidden="1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hidden="1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hidden="1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hidden="1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hidden="1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hidden="1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hidden="1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hidden="1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hidden="1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hidden="1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hidden="1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hidden="1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hidden="1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hidden="1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hidden="1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hidden="1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hidden="1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hidden="1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hidden="1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hidden="1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hidden="1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hidden="1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hidden="1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hidden="1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hidden="1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hidden="1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hidden="1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hidden="1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hidden="1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hidden="1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hidden="1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hidden="1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hidden="1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hidden="1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hidden="1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hidden="1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hidden="1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hidden="1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hidden="1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hidden="1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hidden="1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hidden="1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hidden="1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hidden="1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hidden="1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hidden="1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hidden="1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hidden="1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hidden="1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hidden="1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hidden="1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hidden="1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hidden="1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hidden="1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hidden="1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hidden="1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hidden="1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hidden="1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hidden="1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hidden="1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hidden="1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hidden="1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hidden="1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hidden="1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hidden="1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hidden="1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hidden="1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hidden="1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hidden="1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hidden="1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hidden="1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hidden="1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hidden="1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hidden="1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hidden="1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hidden="1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hidden="1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hidden="1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hidden="1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hidden="1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hidden="1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hidden="1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hidden="1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hidden="1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hidden="1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hidden="1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hidden="1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hidden="1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hidden="1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hidden="1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hidden="1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hidden="1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hidden="1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hidden="1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hidden="1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hidden="1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hidden="1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hidden="1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hidden="1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hidden="1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hidden="1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hidden="1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hidden="1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hidden="1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hidden="1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hidden="1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hidden="1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hidden="1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hidden="1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hidden="1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hidden="1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hidden="1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hidden="1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hidden="1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hidden="1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hidden="1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hidden="1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hidden="1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hidden="1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hidden="1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hidden="1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hidden="1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hidden="1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hidden="1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hidden="1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hidden="1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hidden="1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hidden="1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hidden="1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hidden="1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hidden="1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hidden="1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hidden="1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hidden="1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hidden="1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hidden="1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hidden="1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hidden="1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hidden="1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hidden="1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hidden="1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hidden="1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hidden="1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hidden="1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hidden="1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hidden="1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hidden="1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hidden="1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hidden="1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hidden="1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hidden="1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hidden="1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hidden="1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hidden="1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hidden="1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hidden="1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hidden="1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hidden="1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hidden="1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hidden="1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hidden="1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hidden="1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hidden="1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hidden="1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hidden="1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hidden="1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hidden="1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hidden="1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hidden="1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hidden="1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hidden="1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hidden="1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hidden="1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hidden="1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hidden="1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hidden="1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hidden="1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hidden="1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hidden="1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hidden="1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hidden="1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hidden="1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hidden="1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hidden="1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hidden="1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hidden="1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hidden="1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hidden="1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hidden="1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hidden="1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hidden="1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hidden="1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hidden="1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hidden="1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hidden="1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hidden="1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hidden="1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hidden="1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hidden="1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hidden="1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hidden="1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hidden="1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hidden="1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hidden="1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hidden="1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hidden="1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hidden="1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hidden="1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hidden="1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hidden="1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hidden="1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hidden="1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hidden="1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hidden="1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hidden="1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hidden="1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hidden="1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hidden="1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hidden="1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hidden="1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hidden="1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hidden="1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hidden="1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hidden="1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hidden="1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hidden="1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hidden="1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hidden="1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hidden="1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hidden="1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hidden="1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hidden="1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hidden="1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hidden="1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hidden="1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hidden="1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hidden="1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hidden="1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hidden="1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hidden="1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hidden="1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hidden="1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hidden="1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hidden="1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hidden="1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hidden="1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hidden="1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hidden="1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hidden="1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hidden="1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hidden="1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hidden="1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hidden="1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hidden="1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hidden="1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hidden="1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hidden="1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hidden="1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hidden="1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hidden="1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hidden="1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hidden="1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hidden="1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hidden="1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hidden="1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hidden="1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hidden="1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hidden="1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hidden="1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hidden="1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hidden="1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hidden="1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hidden="1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hidden="1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hidden="1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hidden="1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hidden="1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hidden="1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hidden="1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hidden="1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hidden="1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hidden="1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hidden="1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hidden="1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hidden="1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hidden="1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hidden="1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hidden="1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hidden="1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hidden="1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hidden="1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hidden="1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hidden="1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hidden="1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hidden="1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hidden="1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hidden="1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hidden="1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hidden="1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hidden="1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hidden="1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hidden="1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hidden="1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hidden="1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hidden="1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hidden="1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hidden="1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hidden="1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hidden="1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hidden="1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hidden="1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hidden="1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hidden="1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hidden="1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hidden="1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hidden="1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hidden="1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hidden="1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hidden="1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hidden="1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hidden="1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hidden="1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hidden="1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hidden="1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hidden="1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hidden="1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hidden="1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hidden="1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hidden="1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hidden="1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hidden="1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hidden="1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hidden="1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hidden="1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hidden="1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hidden="1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hidden="1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hidden="1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hidden="1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hidden="1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hidden="1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hidden="1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hidden="1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hidden="1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hidden="1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hidden="1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hidden="1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hidden="1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hidden="1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hidden="1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hidden="1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hidden="1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hidden="1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hidden="1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hidden="1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hidden="1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hidden="1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hidden="1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hidden="1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hidden="1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hidden="1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hidden="1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hidden="1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hidden="1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hidden="1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hidden="1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hidden="1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hidden="1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hidden="1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hidden="1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hidden="1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hidden="1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hidden="1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hidden="1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hidden="1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hidden="1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hidden="1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hidden="1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hidden="1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hidden="1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hidden="1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hidden="1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hidden="1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hidden="1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hidden="1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hidden="1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hidden="1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hidden="1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hidden="1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hidden="1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hidden="1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hidden="1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hidden="1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hidden="1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hidden="1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hidden="1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hidden="1" x14ac:dyDescent="0.25">
      <c r="A1043">
        <v>24000062</v>
      </c>
      <c r="B1043" t="s">
        <v>1958</v>
      </c>
      <c r="E1043" t="s">
        <v>1958</v>
      </c>
    </row>
    <row r="1044" spans="1:5" hidden="1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hidden="1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hidden="1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hidden="1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hidden="1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hidden="1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hidden="1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hidden="1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hidden="1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hidden="1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hidden="1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hidden="1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hidden="1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hidden="1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hidden="1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hidden="1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hidden="1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hidden="1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hidden="1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hidden="1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hidden="1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hidden="1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hidden="1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hidden="1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hidden="1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hidden="1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hidden="1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hidden="1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hidden="1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hidden="1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hidden="1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hidden="1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hidden="1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hidden="1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hidden="1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hidden="1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hidden="1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hidden="1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hidden="1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hidden="1" x14ac:dyDescent="0.25">
      <c r="A1083">
        <v>24000102</v>
      </c>
      <c r="B1083" t="s">
        <v>2033</v>
      </c>
      <c r="E1083" t="s">
        <v>2033</v>
      </c>
    </row>
    <row r="1084" spans="1:5" hidden="1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hidden="1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hidden="1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hidden="1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hidden="1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hidden="1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hidden="1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hidden="1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hidden="1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hidden="1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hidden="1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hidden="1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hidden="1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hidden="1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hidden="1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hidden="1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hidden="1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hidden="1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hidden="1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hidden="1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hidden="1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hidden="1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hidden="1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hidden="1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hidden="1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hidden="1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hidden="1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hidden="1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hidden="1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hidden="1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hidden="1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hidden="1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hidden="1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hidden="1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hidden="1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hidden="1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hidden="1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hidden="1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hidden="1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hidden="1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hidden="1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hidden="1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hidden="1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hidden="1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hidden="1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hidden="1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hidden="1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hidden="1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hidden="1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hidden="1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hidden="1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hidden="1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hidden="1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hidden="1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hidden="1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hidden="1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hidden="1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hidden="1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hidden="1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hidden="1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hidden="1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hidden="1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hidden="1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hidden="1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hidden="1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hidden="1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hidden="1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hidden="1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hidden="1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hidden="1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hidden="1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hidden="1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hidden="1" x14ac:dyDescent="0.25">
      <c r="A1156">
        <v>24000176</v>
      </c>
      <c r="B1156" t="s">
        <v>2174</v>
      </c>
      <c r="E1156" t="s">
        <v>2174</v>
      </c>
    </row>
    <row r="1157" spans="1:5" hidden="1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hidden="1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hidden="1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hidden="1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hidden="1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hidden="1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hidden="1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hidden="1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hidden="1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hidden="1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hidden="1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hidden="1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hidden="1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hidden="1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hidden="1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hidden="1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hidden="1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hidden="1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hidden="1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hidden="1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hidden="1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hidden="1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hidden="1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hidden="1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hidden="1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hidden="1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hidden="1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hidden="1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hidden="1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hidden="1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hidden="1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hidden="1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hidden="1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hidden="1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hidden="1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hidden="1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hidden="1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hidden="1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hidden="1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hidden="1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hidden="1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hidden="1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hidden="1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hidden="1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hidden="1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hidden="1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hidden="1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hidden="1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hidden="1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hidden="1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hidden="1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hidden="1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hidden="1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hidden="1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hidden="1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hidden="1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hidden="1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hidden="1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hidden="1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hidden="1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hidden="1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hidden="1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hidden="1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hidden="1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hidden="1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hidden="1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hidden="1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hidden="1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hidden="1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hidden="1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hidden="1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hidden="1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hidden="1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hidden="1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hidden="1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hidden="1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hidden="1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hidden="1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hidden="1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hidden="1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hidden="1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hidden="1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hidden="1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hidden="1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hidden="1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hidden="1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hidden="1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hidden="1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hidden="1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hidden="1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hidden="1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hidden="1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hidden="1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hidden="1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hidden="1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hidden="1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hidden="1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hidden="1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hidden="1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hidden="1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hidden="1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hidden="1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hidden="1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hidden="1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hidden="1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hidden="1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hidden="1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hidden="1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hidden="1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hidden="1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hidden="1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hidden="1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hidden="1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hidden="1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hidden="1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hidden="1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hidden="1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hidden="1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hidden="1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hidden="1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hidden="1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hidden="1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hidden="1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hidden="1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hidden="1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hidden="1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hidden="1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hidden="1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hidden="1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hidden="1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hidden="1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hidden="1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hidden="1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hidden="1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hidden="1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hidden="1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hidden="1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hidden="1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hidden="1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hidden="1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hidden="1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hidden="1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hidden="1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hidden="1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hidden="1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hidden="1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hidden="1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hidden="1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hidden="1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hidden="1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hidden="1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hidden="1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hidden="1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hidden="1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hidden="1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hidden="1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hidden="1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hidden="1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hidden="1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hidden="1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hidden="1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hidden="1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hidden="1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hidden="1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hidden="1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hidden="1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hidden="1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hidden="1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hidden="1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hidden="1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hidden="1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hidden="1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hidden="1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hidden="1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hidden="1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hidden="1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hidden="1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hidden="1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hidden="1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hidden="1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hidden="1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hidden="1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hidden="1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hidden="1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hidden="1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hidden="1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hidden="1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hidden="1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hidden="1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hidden="1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hidden="1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hidden="1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hidden="1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hidden="1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hidden="1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hidden="1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hidden="1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hidden="1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hidden="1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hidden="1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hidden="1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hidden="1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hidden="1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hidden="1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hidden="1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hidden="1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hidden="1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hidden="1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hidden="1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hidden="1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hidden="1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hidden="1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hidden="1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hidden="1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hidden="1" x14ac:dyDescent="0.25">
      <c r="A1371">
        <v>24000393</v>
      </c>
      <c r="B1371" t="s">
        <v>2561</v>
      </c>
      <c r="E1371" t="s">
        <v>2561</v>
      </c>
    </row>
    <row r="1372" spans="1:5" hidden="1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hidden="1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hidden="1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hidden="1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hidden="1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hidden="1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hidden="1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hidden="1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hidden="1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hidden="1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hidden="1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hidden="1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hidden="1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hidden="1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hidden="1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hidden="1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hidden="1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hidden="1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hidden="1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hidden="1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hidden="1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hidden="1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hidden="1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hidden="1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hidden="1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hidden="1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hidden="1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hidden="1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hidden="1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hidden="1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hidden="1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hidden="1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hidden="1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hidden="1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hidden="1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hidden="1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hidden="1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hidden="1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hidden="1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hidden="1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hidden="1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hidden="1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hidden="1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hidden="1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hidden="1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hidden="1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hidden="1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hidden="1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hidden="1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hidden="1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hidden="1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hidden="1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hidden="1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hidden="1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hidden="1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hidden="1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hidden="1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hidden="1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hidden="1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hidden="1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hidden="1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hidden="1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hidden="1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hidden="1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hidden="1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hidden="1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hidden="1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hidden="1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hidden="1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hidden="1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hidden="1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hidden="1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hidden="1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hidden="1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hidden="1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hidden="1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hidden="1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hidden="1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hidden="1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hidden="1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hidden="1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hidden="1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hidden="1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hidden="1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hidden="1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hidden="1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hidden="1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hidden="1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hidden="1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hidden="1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hidden="1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hidden="1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hidden="1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hidden="1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hidden="1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hidden="1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hidden="1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hidden="1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hidden="1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hidden="1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hidden="1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hidden="1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hidden="1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hidden="1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hidden="1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hidden="1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hidden="1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hidden="1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hidden="1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hidden="1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hidden="1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hidden="1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hidden="1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hidden="1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hidden="1" x14ac:dyDescent="0.25">
      <c r="A1486">
        <v>24000548</v>
      </c>
      <c r="B1486" t="s">
        <v>2743</v>
      </c>
      <c r="E1486" t="s">
        <v>2743</v>
      </c>
    </row>
    <row r="1487" spans="1:5" hidden="1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hidden="1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hidden="1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hidden="1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hidden="1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hidden="1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hidden="1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hidden="1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hidden="1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hidden="1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hidden="1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hidden="1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hidden="1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hidden="1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hidden="1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hidden="1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hidden="1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hidden="1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hidden="1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hidden="1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hidden="1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hidden="1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hidden="1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hidden="1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hidden="1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hidden="1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hidden="1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hidden="1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hidden="1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hidden="1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hidden="1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hidden="1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hidden="1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hidden="1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hidden="1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hidden="1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hidden="1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hidden="1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hidden="1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hidden="1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hidden="1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hidden="1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hidden="1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hidden="1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hidden="1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hidden="1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hidden="1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hidden="1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hidden="1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hidden="1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hidden="1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hidden="1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hidden="1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hidden="1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hidden="1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hidden="1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hidden="1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hidden="1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hidden="1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hidden="1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hidden="1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hidden="1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hidden="1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hidden="1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hidden="1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hidden="1" x14ac:dyDescent="0.25">
      <c r="A1552">
        <v>24000615</v>
      </c>
      <c r="B1552" t="s">
        <v>2829</v>
      </c>
      <c r="E1552" t="s">
        <v>2829</v>
      </c>
    </row>
    <row r="1553" spans="1:5" hidden="1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hidden="1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hidden="1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hidden="1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hidden="1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hidden="1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hidden="1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hidden="1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hidden="1" x14ac:dyDescent="0.25">
      <c r="A1561">
        <v>24000624</v>
      </c>
      <c r="B1561" t="s">
        <v>2844</v>
      </c>
      <c r="E1561" t="s">
        <v>2844</v>
      </c>
    </row>
    <row r="1562" spans="1:5" hidden="1" x14ac:dyDescent="0.25">
      <c r="A1562">
        <v>24000625</v>
      </c>
      <c r="B1562" t="s">
        <v>2845</v>
      </c>
      <c r="E1562" t="s">
        <v>2845</v>
      </c>
    </row>
    <row r="1563" spans="1:5" hidden="1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hidden="1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hidden="1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hidden="1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hidden="1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hidden="1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hidden="1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hidden="1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hidden="1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hidden="1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hidden="1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hidden="1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hidden="1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hidden="1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hidden="1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hidden="1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hidden="1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hidden="1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hidden="1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hidden="1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hidden="1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hidden="1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hidden="1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hidden="1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hidden="1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hidden="1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hidden="1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hidden="1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hidden="1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hidden="1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hidden="1" x14ac:dyDescent="0.25">
      <c r="A1593">
        <v>24000656</v>
      </c>
      <c r="B1593" t="s">
        <v>2896</v>
      </c>
      <c r="E1593" t="s">
        <v>2896</v>
      </c>
    </row>
    <row r="1594" spans="1:5" hidden="1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hidden="1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hidden="1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hidden="1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hidden="1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hidden="1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hidden="1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hidden="1" x14ac:dyDescent="0.25">
      <c r="A1601">
        <v>24000664</v>
      </c>
      <c r="B1601" t="s">
        <v>2908</v>
      </c>
      <c r="E1601" t="s">
        <v>2908</v>
      </c>
    </row>
    <row r="1602" spans="1:5" hidden="1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hidden="1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hidden="1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hidden="1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hidden="1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hidden="1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hidden="1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hidden="1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hidden="1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hidden="1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hidden="1" x14ac:dyDescent="0.25">
      <c r="A1612">
        <v>24000676</v>
      </c>
      <c r="B1612" t="s">
        <v>2927</v>
      </c>
      <c r="E1612" t="s">
        <v>2927</v>
      </c>
    </row>
    <row r="1613" spans="1:5" hidden="1" x14ac:dyDescent="0.25">
      <c r="A1613">
        <v>24000677</v>
      </c>
      <c r="B1613" t="s">
        <v>2928</v>
      </c>
      <c r="E1613" t="s">
        <v>2928</v>
      </c>
    </row>
    <row r="1614" spans="1:5" hidden="1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hidden="1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hidden="1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hidden="1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hidden="1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hidden="1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hidden="1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hidden="1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hidden="1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hidden="1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hidden="1" x14ac:dyDescent="0.25">
      <c r="A1624">
        <v>24000688</v>
      </c>
      <c r="B1624" t="s">
        <v>2946</v>
      </c>
      <c r="E1624" t="s">
        <v>2946</v>
      </c>
    </row>
    <row r="1625" spans="1:5" hidden="1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hidden="1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hidden="1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hidden="1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hidden="1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hidden="1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hidden="1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hidden="1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hidden="1" x14ac:dyDescent="0.25">
      <c r="A1633">
        <v>24000697</v>
      </c>
      <c r="B1633" t="s">
        <v>2962</v>
      </c>
      <c r="E1633" t="s">
        <v>2962</v>
      </c>
    </row>
    <row r="1634" spans="1:5" hidden="1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hidden="1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hidden="1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hidden="1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hidden="1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hidden="1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hidden="1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hidden="1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hidden="1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hidden="1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hidden="1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hidden="1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hidden="1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hidden="1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hidden="1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hidden="1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hidden="1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hidden="1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hidden="1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hidden="1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hidden="1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hidden="1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hidden="1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hidden="1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hidden="1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hidden="1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hidden="1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hidden="1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hidden="1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hidden="1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hidden="1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hidden="1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hidden="1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hidden="1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hidden="1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hidden="1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hidden="1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hidden="1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hidden="1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hidden="1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hidden="1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hidden="1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hidden="1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hidden="1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hidden="1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hidden="1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hidden="1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hidden="1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hidden="1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hidden="1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hidden="1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hidden="1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hidden="1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hidden="1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hidden="1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hidden="1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hidden="1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hidden="1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hidden="1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hidden="1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hidden="1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hidden="1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hidden="1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hidden="1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hidden="1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hidden="1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hidden="1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hidden="1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hidden="1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hidden="1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hidden="1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hidden="1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hidden="1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hidden="1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hidden="1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hidden="1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hidden="1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hidden="1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hidden="1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hidden="1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hidden="1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hidden="1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hidden="1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hidden="1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hidden="1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hidden="1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hidden="1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hidden="1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hidden="1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hidden="1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hidden="1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hidden="1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hidden="1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hidden="1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hidden="1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hidden="1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hidden="1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hidden="1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hidden="1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hidden="1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hidden="1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hidden="1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hidden="1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hidden="1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hidden="1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hidden="1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hidden="1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hidden="1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hidden="1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hidden="1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hidden="1" x14ac:dyDescent="0.25">
      <c r="A1744">
        <v>29500605</v>
      </c>
      <c r="B1744" t="s">
        <v>3158</v>
      </c>
      <c r="C1744" t="s">
        <v>15280</v>
      </c>
      <c r="D1744" t="s">
        <v>15280</v>
      </c>
      <c r="E1744" t="s">
        <v>3158</v>
      </c>
    </row>
    <row r="1745" spans="1:5" hidden="1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hidden="1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hidden="1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hidden="1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hidden="1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hidden="1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hidden="1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hidden="1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hidden="1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hidden="1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hidden="1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hidden="1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hidden="1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hidden="1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hidden="1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hidden="1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hidden="1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hidden="1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hidden="1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hidden="1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hidden="1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hidden="1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hidden="1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hidden="1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hidden="1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hidden="1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hidden="1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hidden="1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hidden="1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hidden="1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hidden="1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hidden="1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hidden="1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hidden="1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hidden="1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hidden="1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hidden="1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hidden="1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hidden="1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hidden="1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hidden="1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hidden="1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hidden="1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hidden="1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hidden="1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hidden="1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hidden="1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hidden="1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hidden="1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hidden="1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hidden="1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hidden="1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hidden="1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hidden="1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hidden="1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hidden="1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hidden="1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hidden="1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hidden="1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hidden="1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hidden="1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hidden="1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hidden="1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hidden="1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hidden="1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hidden="1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hidden="1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hidden="1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hidden="1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hidden="1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hidden="1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hidden="1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hidden="1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hidden="1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hidden="1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hidden="1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hidden="1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hidden="1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hidden="1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hidden="1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hidden="1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hidden="1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hidden="1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hidden="1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hidden="1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hidden="1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hidden="1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hidden="1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hidden="1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hidden="1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hidden="1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hidden="1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hidden="1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hidden="1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hidden="1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hidden="1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hidden="1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hidden="1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hidden="1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hidden="1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hidden="1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hidden="1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hidden="1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hidden="1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hidden="1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hidden="1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hidden="1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hidden="1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hidden="1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hidden="1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hidden="1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hidden="1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hidden="1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hidden="1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hidden="1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hidden="1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hidden="1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hidden="1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hidden="1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hidden="1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hidden="1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hidden="1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hidden="1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hidden="1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hidden="1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hidden="1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hidden="1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hidden="1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hidden="1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hidden="1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hidden="1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hidden="1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hidden="1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hidden="1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hidden="1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hidden="1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hidden="1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hidden="1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hidden="1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hidden="1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hidden="1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hidden="1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hidden="1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hidden="1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hidden="1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hidden="1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hidden="1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hidden="1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hidden="1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hidden="1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hidden="1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hidden="1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hidden="1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hidden="1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hidden="1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hidden="1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hidden="1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hidden="1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hidden="1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hidden="1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hidden="1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hidden="1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hidden="1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hidden="1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hidden="1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hidden="1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hidden="1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hidden="1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hidden="1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hidden="1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hidden="1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hidden="1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hidden="1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hidden="1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hidden="1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hidden="1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hidden="1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hidden="1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hidden="1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hidden="1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hidden="1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hidden="1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hidden="1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hidden="1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hidden="1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hidden="1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hidden="1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hidden="1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hidden="1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hidden="1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hidden="1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hidden="1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hidden="1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hidden="1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hidden="1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hidden="1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hidden="1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hidden="1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hidden="1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hidden="1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hidden="1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hidden="1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hidden="1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hidden="1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hidden="1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hidden="1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hidden="1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hidden="1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hidden="1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hidden="1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hidden="1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hidden="1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hidden="1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hidden="1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hidden="1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hidden="1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hidden="1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hidden="1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hidden="1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hidden="1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hidden="1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hidden="1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hidden="1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hidden="1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hidden="1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hidden="1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hidden="1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hidden="1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hidden="1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hidden="1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hidden="1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hidden="1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hidden="1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hidden="1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hidden="1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hidden="1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hidden="1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hidden="1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hidden="1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hidden="1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hidden="1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hidden="1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hidden="1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hidden="1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hidden="1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hidden="1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hidden="1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hidden="1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hidden="1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hidden="1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hidden="1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hidden="1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hidden="1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hidden="1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hidden="1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hidden="1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hidden="1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hidden="1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hidden="1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hidden="1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hidden="1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hidden="1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hidden="1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hidden="1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hidden="1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hidden="1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hidden="1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hidden="1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hidden="1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hidden="1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hidden="1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hidden="1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hidden="1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hidden="1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hidden="1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hidden="1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hidden="1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hidden="1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hidden="1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hidden="1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hidden="1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hidden="1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hidden="1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hidden="1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hidden="1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hidden="1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hidden="1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hidden="1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hidden="1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hidden="1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hidden="1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hidden="1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hidden="1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hidden="1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hidden="1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hidden="1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hidden="1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hidden="1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hidden="1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hidden="1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hidden="1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hidden="1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hidden="1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hidden="1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hidden="1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hidden="1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hidden="1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hidden="1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hidden="1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hidden="1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hidden="1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hidden="1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hidden="1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hidden="1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hidden="1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hidden="1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hidden="1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hidden="1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hidden="1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hidden="1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hidden="1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hidden="1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hidden="1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hidden="1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hidden="1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hidden="1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hidden="1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hidden="1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hidden="1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hidden="1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hidden="1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hidden="1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hidden="1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hidden="1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hidden="1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hidden="1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hidden="1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hidden="1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hidden="1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hidden="1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hidden="1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hidden="1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hidden="1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hidden="1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hidden="1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hidden="1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hidden="1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hidden="1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hidden="1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hidden="1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hidden="1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hidden="1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hidden="1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hidden="1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hidden="1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hidden="1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hidden="1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hidden="1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hidden="1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hidden="1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hidden="1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hidden="1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hidden="1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hidden="1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hidden="1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hidden="1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hidden="1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hidden="1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hidden="1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hidden="1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hidden="1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hidden="1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hidden="1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hidden="1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hidden="1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hidden="1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hidden="1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hidden="1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hidden="1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hidden="1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hidden="1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hidden="1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hidden="1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hidden="1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hidden="1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hidden="1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hidden="1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hidden="1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hidden="1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hidden="1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hidden="1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hidden="1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hidden="1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hidden="1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hidden="1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hidden="1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hidden="1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hidden="1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hidden="1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hidden="1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hidden="1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hidden="1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hidden="1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hidden="1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hidden="1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hidden="1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hidden="1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hidden="1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hidden="1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hidden="1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hidden="1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hidden="1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hidden="1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hidden="1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hidden="1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hidden="1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hidden="1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hidden="1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hidden="1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hidden="1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hidden="1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hidden="1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hidden="1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hidden="1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hidden="1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hidden="1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hidden="1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hidden="1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hidden="1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hidden="1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hidden="1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hidden="1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hidden="1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hidden="1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hidden="1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hidden="1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hidden="1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hidden="1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hidden="1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hidden="1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hidden="1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hidden="1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hidden="1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hidden="1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hidden="1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hidden="1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hidden="1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hidden="1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hidden="1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hidden="1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hidden="1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hidden="1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hidden="1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hidden="1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hidden="1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hidden="1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hidden="1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hidden="1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hidden="1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hidden="1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hidden="1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hidden="1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hidden="1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hidden="1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hidden="1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hidden="1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hidden="1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hidden="1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hidden="1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hidden="1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hidden="1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hidden="1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hidden="1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hidden="1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hidden="1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hidden="1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hidden="1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hidden="1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hidden="1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hidden="1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hidden="1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hidden="1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hidden="1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hidden="1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hidden="1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hidden="1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hidden="1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hidden="1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hidden="1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hidden="1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hidden="1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hidden="1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hidden="1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hidden="1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hidden="1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hidden="1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hidden="1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hidden="1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hidden="1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hidden="1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hidden="1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hidden="1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hidden="1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hidden="1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hidden="1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hidden="1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hidden="1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hidden="1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hidden="1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hidden="1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hidden="1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hidden="1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hidden="1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hidden="1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hidden="1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hidden="1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hidden="1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hidden="1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hidden="1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hidden="1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hidden="1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hidden="1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hidden="1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hidden="1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hidden="1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hidden="1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hidden="1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hidden="1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hidden="1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hidden="1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hidden="1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hidden="1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hidden="1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hidden="1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hidden="1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hidden="1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hidden="1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hidden="1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hidden="1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hidden="1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hidden="1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hidden="1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hidden="1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hidden="1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hidden="1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hidden="1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hidden="1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hidden="1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hidden="1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hidden="1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hidden="1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hidden="1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hidden="1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hidden="1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hidden="1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hidden="1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hidden="1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hidden="1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hidden="1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hidden="1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hidden="1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hidden="1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hidden="1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hidden="1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hidden="1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hidden="1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hidden="1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hidden="1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hidden="1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hidden="1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hidden="1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hidden="1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hidden="1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hidden="1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hidden="1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hidden="1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hidden="1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hidden="1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hidden="1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hidden="1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hidden="1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hidden="1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hidden="1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hidden="1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hidden="1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hidden="1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hidden="1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hidden="1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hidden="1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hidden="1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hidden="1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hidden="1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hidden="1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hidden="1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hidden="1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hidden="1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hidden="1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hidden="1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hidden="1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hidden="1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hidden="1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hidden="1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hidden="1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hidden="1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hidden="1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hidden="1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hidden="1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hidden="1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hidden="1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hidden="1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hidden="1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hidden="1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hidden="1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hidden="1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hidden="1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hidden="1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hidden="1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hidden="1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hidden="1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hidden="1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hidden="1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hidden="1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hidden="1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hidden="1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hidden="1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hidden="1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hidden="1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hidden="1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hidden="1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hidden="1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hidden="1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hidden="1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hidden="1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hidden="1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hidden="1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hidden="1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hidden="1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hidden="1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hidden="1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hidden="1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hidden="1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hidden="1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hidden="1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hidden="1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hidden="1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hidden="1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hidden="1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hidden="1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hidden="1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hidden="1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hidden="1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hidden="1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hidden="1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hidden="1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hidden="1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hidden="1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hidden="1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hidden="1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hidden="1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hidden="1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hidden="1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hidden="1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hidden="1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hidden="1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hidden="1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hidden="1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hidden="1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hidden="1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hidden="1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hidden="1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hidden="1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hidden="1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hidden="1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hidden="1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hidden="1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hidden="1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hidden="1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hidden="1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hidden="1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hidden="1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hidden="1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hidden="1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hidden="1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hidden="1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hidden="1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hidden="1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hidden="1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hidden="1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hidden="1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hidden="1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hidden="1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hidden="1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hidden="1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hidden="1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hidden="1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hidden="1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hidden="1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hidden="1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hidden="1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hidden="1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hidden="1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hidden="1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hidden="1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hidden="1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hidden="1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hidden="1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hidden="1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hidden="1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hidden="1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hidden="1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hidden="1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hidden="1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hidden="1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hidden="1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hidden="1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hidden="1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hidden="1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hidden="1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hidden="1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hidden="1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hidden="1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hidden="1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hidden="1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hidden="1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hidden="1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hidden="1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hidden="1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hidden="1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hidden="1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hidden="1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hidden="1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hidden="1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hidden="1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hidden="1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hidden="1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hidden="1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hidden="1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hidden="1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hidden="1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hidden="1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hidden="1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hidden="1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hidden="1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hidden="1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hidden="1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hidden="1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hidden="1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hidden="1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hidden="1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hidden="1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hidden="1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hidden="1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hidden="1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hidden="1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hidden="1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hidden="1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hidden="1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hidden="1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hidden="1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hidden="1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hidden="1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hidden="1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hidden="1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hidden="1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hidden="1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hidden="1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hidden="1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hidden="1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hidden="1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hidden="1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hidden="1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hidden="1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hidden="1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hidden="1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hidden="1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hidden="1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hidden="1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hidden="1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hidden="1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hidden="1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hidden="1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hidden="1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hidden="1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hidden="1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hidden="1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hidden="1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hidden="1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hidden="1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hidden="1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hidden="1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hidden="1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hidden="1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hidden="1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hidden="1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hidden="1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hidden="1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hidden="1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hidden="1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hidden="1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hidden="1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hidden="1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hidden="1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hidden="1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hidden="1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hidden="1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hidden="1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hidden="1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hidden="1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hidden="1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hidden="1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hidden="1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hidden="1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hidden="1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hidden="1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hidden="1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hidden="1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hidden="1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hidden="1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hidden="1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hidden="1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hidden="1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hidden="1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hidden="1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hidden="1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hidden="1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hidden="1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hidden="1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hidden="1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hidden="1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hidden="1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hidden="1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hidden="1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hidden="1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hidden="1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hidden="1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hidden="1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hidden="1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hidden="1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hidden="1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hidden="1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hidden="1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hidden="1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hidden="1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hidden="1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hidden="1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hidden="1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hidden="1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hidden="1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hidden="1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hidden="1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hidden="1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hidden="1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hidden="1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hidden="1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hidden="1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hidden="1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hidden="1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hidden="1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hidden="1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hidden="1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hidden="1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hidden="1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hidden="1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hidden="1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hidden="1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hidden="1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hidden="1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hidden="1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hidden="1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hidden="1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hidden="1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hidden="1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hidden="1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hidden="1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hidden="1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hidden="1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hidden="1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hidden="1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hidden="1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hidden="1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hidden="1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hidden="1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hidden="1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hidden="1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hidden="1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hidden="1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hidden="1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hidden="1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hidden="1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hidden="1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hidden="1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hidden="1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hidden="1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hidden="1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hidden="1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hidden="1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hidden="1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hidden="1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hidden="1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hidden="1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hidden="1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hidden="1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hidden="1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hidden="1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hidden="1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hidden="1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hidden="1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hidden="1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hidden="1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hidden="1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hidden="1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hidden="1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hidden="1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hidden="1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hidden="1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hidden="1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hidden="1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hidden="1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hidden="1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hidden="1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hidden="1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hidden="1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hidden="1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hidden="1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hidden="1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hidden="1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hidden="1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hidden="1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hidden="1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hidden="1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hidden="1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hidden="1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hidden="1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hidden="1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hidden="1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hidden="1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hidden="1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hidden="1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hidden="1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hidden="1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hidden="1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hidden="1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hidden="1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hidden="1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hidden="1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hidden="1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hidden="1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hidden="1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hidden="1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hidden="1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hidden="1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hidden="1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hidden="1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hidden="1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hidden="1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hidden="1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hidden="1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hidden="1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hidden="1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hidden="1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hidden="1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hidden="1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hidden="1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hidden="1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hidden="1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hidden="1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hidden="1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hidden="1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hidden="1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hidden="1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hidden="1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hidden="1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hidden="1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hidden="1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hidden="1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hidden="1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hidden="1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hidden="1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hidden="1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hidden="1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hidden="1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hidden="1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hidden="1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hidden="1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hidden="1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hidden="1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hidden="1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hidden="1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hidden="1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hidden="1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hidden="1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hidden="1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hidden="1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hidden="1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hidden="1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hidden="1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hidden="1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hidden="1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hidden="1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hidden="1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hidden="1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hidden="1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hidden="1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hidden="1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hidden="1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hidden="1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hidden="1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hidden="1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hidden="1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hidden="1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hidden="1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hidden="1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hidden="1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hidden="1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hidden="1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hidden="1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hidden="1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hidden="1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hidden="1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hidden="1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hidden="1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hidden="1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hidden="1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hidden="1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hidden="1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hidden="1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hidden="1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hidden="1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hidden="1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hidden="1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hidden="1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hidden="1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hidden="1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hidden="1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hidden="1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hidden="1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hidden="1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hidden="1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hidden="1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hidden="1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hidden="1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hidden="1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hidden="1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hidden="1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hidden="1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hidden="1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hidden="1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hidden="1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hidden="1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hidden="1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hidden="1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hidden="1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hidden="1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hidden="1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hidden="1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hidden="1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hidden="1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hidden="1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hidden="1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hidden="1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hidden="1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hidden="1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hidden="1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hidden="1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hidden="1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hidden="1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hidden="1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hidden="1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hidden="1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hidden="1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hidden="1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hidden="1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hidden="1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hidden="1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hidden="1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hidden="1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hidden="1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hidden="1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hidden="1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hidden="1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hidden="1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hidden="1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hidden="1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hidden="1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hidden="1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hidden="1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hidden="1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hidden="1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hidden="1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hidden="1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hidden="1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hidden="1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hidden="1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hidden="1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hidden="1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hidden="1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hidden="1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hidden="1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hidden="1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hidden="1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hidden="1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hidden="1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hidden="1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hidden="1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hidden="1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hidden="1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hidden="1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hidden="1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hidden="1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hidden="1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hidden="1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hidden="1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hidden="1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hidden="1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hidden="1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hidden="1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hidden="1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hidden="1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hidden="1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hidden="1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hidden="1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hidden="1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hidden="1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hidden="1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hidden="1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hidden="1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hidden="1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hidden="1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hidden="1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hidden="1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hidden="1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hidden="1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hidden="1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hidden="1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hidden="1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hidden="1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hidden="1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hidden="1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hidden="1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hidden="1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hidden="1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hidden="1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hidden="1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hidden="1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hidden="1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hidden="1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hidden="1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hidden="1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hidden="1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hidden="1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hidden="1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hidden="1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hidden="1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hidden="1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hidden="1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hidden="1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hidden="1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hidden="1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hidden="1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hidden="1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hidden="1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hidden="1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hidden="1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hidden="1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hidden="1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hidden="1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hidden="1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hidden="1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hidden="1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hidden="1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hidden="1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hidden="1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hidden="1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hidden="1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hidden="1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hidden="1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hidden="1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hidden="1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hidden="1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hidden="1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hidden="1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hidden="1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hidden="1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hidden="1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hidden="1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hidden="1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hidden="1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hidden="1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hidden="1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hidden="1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hidden="1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hidden="1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hidden="1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hidden="1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hidden="1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hidden="1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hidden="1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hidden="1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hidden="1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hidden="1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hidden="1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hidden="1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hidden="1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hidden="1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hidden="1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hidden="1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hidden="1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hidden="1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hidden="1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hidden="1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hidden="1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hidden="1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hidden="1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hidden="1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hidden="1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hidden="1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hidden="1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hidden="1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hidden="1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hidden="1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hidden="1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hidden="1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hidden="1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hidden="1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hidden="1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hidden="1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hidden="1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hidden="1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hidden="1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hidden="1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hidden="1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hidden="1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hidden="1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hidden="1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hidden="1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hidden="1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hidden="1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hidden="1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hidden="1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hidden="1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hidden="1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hidden="1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hidden="1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hidden="1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hidden="1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hidden="1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hidden="1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hidden="1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hidden="1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hidden="1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hidden="1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hidden="1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hidden="1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hidden="1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hidden="1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hidden="1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hidden="1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hidden="1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hidden="1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hidden="1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hidden="1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hidden="1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hidden="1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hidden="1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hidden="1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hidden="1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hidden="1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hidden="1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hidden="1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hidden="1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hidden="1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hidden="1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hidden="1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hidden="1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hidden="1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hidden="1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hidden="1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hidden="1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hidden="1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hidden="1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hidden="1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hidden="1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hidden="1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hidden="1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hidden="1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hidden="1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hidden="1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hidden="1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hidden="1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hidden="1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hidden="1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hidden="1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hidden="1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hidden="1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hidden="1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hidden="1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hidden="1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hidden="1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hidden="1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hidden="1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hidden="1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hidden="1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hidden="1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hidden="1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hidden="1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hidden="1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hidden="1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hidden="1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hidden="1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hidden="1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hidden="1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hidden="1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hidden="1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hidden="1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hidden="1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hidden="1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hidden="1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hidden="1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hidden="1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hidden="1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hidden="1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hidden="1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hidden="1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hidden="1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hidden="1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hidden="1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hidden="1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hidden="1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hidden="1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hidden="1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hidden="1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hidden="1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hidden="1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hidden="1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hidden="1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hidden="1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hidden="1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hidden="1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hidden="1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hidden="1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hidden="1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hidden="1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hidden="1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hidden="1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hidden="1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hidden="1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hidden="1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hidden="1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hidden="1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hidden="1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hidden="1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hidden="1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hidden="1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hidden="1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hidden="1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hidden="1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hidden="1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hidden="1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hidden="1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hidden="1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hidden="1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hidden="1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hidden="1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hidden="1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hidden="1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hidden="1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hidden="1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hidden="1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hidden="1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hidden="1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hidden="1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hidden="1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hidden="1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hidden="1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hidden="1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hidden="1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hidden="1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hidden="1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hidden="1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hidden="1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hidden="1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hidden="1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hidden="1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hidden="1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hidden="1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hidden="1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hidden="1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hidden="1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hidden="1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hidden="1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hidden="1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hidden="1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hidden="1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hidden="1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hidden="1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hidden="1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hidden="1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hidden="1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hidden="1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hidden="1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hidden="1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hidden="1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hidden="1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hidden="1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hidden="1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hidden="1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hidden="1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hidden="1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hidden="1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hidden="1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hidden="1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hidden="1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hidden="1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hidden="1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hidden="1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hidden="1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hidden="1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hidden="1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hidden="1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hidden="1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hidden="1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hidden="1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hidden="1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hidden="1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hidden="1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hidden="1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hidden="1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hidden="1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hidden="1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hidden="1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hidden="1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hidden="1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hidden="1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hidden="1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hidden="1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hidden="1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hidden="1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hidden="1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hidden="1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hidden="1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hidden="1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hidden="1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hidden="1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hidden="1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hidden="1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hidden="1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hidden="1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hidden="1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hidden="1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hidden="1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hidden="1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hidden="1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hidden="1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hidden="1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hidden="1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hidden="1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hidden="1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hidden="1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hidden="1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hidden="1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hidden="1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hidden="1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hidden="1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hidden="1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hidden="1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hidden="1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hidden="1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hidden="1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hidden="1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hidden="1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hidden="1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hidden="1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hidden="1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hidden="1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hidden="1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hidden="1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hidden="1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hidden="1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hidden="1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hidden="1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hidden="1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hidden="1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hidden="1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hidden="1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hidden="1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hidden="1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hidden="1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hidden="1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hidden="1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hidden="1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hidden="1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hidden="1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hidden="1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hidden="1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hidden="1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hidden="1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hidden="1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hidden="1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hidden="1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hidden="1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hidden="1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hidden="1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hidden="1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hidden="1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hidden="1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hidden="1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hidden="1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hidden="1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hidden="1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hidden="1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hidden="1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hidden="1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hidden="1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hidden="1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hidden="1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hidden="1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hidden="1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hidden="1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hidden="1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hidden="1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hidden="1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hidden="1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hidden="1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hidden="1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hidden="1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hidden="1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hidden="1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hidden="1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hidden="1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hidden="1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hidden="1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hidden="1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hidden="1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hidden="1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hidden="1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hidden="1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hidden="1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hidden="1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hidden="1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hidden="1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hidden="1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hidden="1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hidden="1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hidden="1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hidden="1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hidden="1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hidden="1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hidden="1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hidden="1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hidden="1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hidden="1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hidden="1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hidden="1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hidden="1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hidden="1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hidden="1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hidden="1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hidden="1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hidden="1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hidden="1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hidden="1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hidden="1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hidden="1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hidden="1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hidden="1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hidden="1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hidden="1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hidden="1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hidden="1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hidden="1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hidden="1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hidden="1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hidden="1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hidden="1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hidden="1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hidden="1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hidden="1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hidden="1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hidden="1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hidden="1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hidden="1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hidden="1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hidden="1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hidden="1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hidden="1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hidden="1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hidden="1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hidden="1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hidden="1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hidden="1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hidden="1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hidden="1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hidden="1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hidden="1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hidden="1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hidden="1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hidden="1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hidden="1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hidden="1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hidden="1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hidden="1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hidden="1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hidden="1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hidden="1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hidden="1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hidden="1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hidden="1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hidden="1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hidden="1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hidden="1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hidden="1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hidden="1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hidden="1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hidden="1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hidden="1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hidden="1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hidden="1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hidden="1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hidden="1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hidden="1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hidden="1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hidden="1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hidden="1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hidden="1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hidden="1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hidden="1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hidden="1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hidden="1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hidden="1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hidden="1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hidden="1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hidden="1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hidden="1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hidden="1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hidden="1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hidden="1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hidden="1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hidden="1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hidden="1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hidden="1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hidden="1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hidden="1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hidden="1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hidden="1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hidden="1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hidden="1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hidden="1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hidden="1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hidden="1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hidden="1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hidden="1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hidden="1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hidden="1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hidden="1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hidden="1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hidden="1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hidden="1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hidden="1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hidden="1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hidden="1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hidden="1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hidden="1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hidden="1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hidden="1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hidden="1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hidden="1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hidden="1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hidden="1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hidden="1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hidden="1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hidden="1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hidden="1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hidden="1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hidden="1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hidden="1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hidden="1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hidden="1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hidden="1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hidden="1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hidden="1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hidden="1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hidden="1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hidden="1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hidden="1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hidden="1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hidden="1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hidden="1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hidden="1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hidden="1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hidden="1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hidden="1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hidden="1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hidden="1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hidden="1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hidden="1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hidden="1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hidden="1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hidden="1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hidden="1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hidden="1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hidden="1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hidden="1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hidden="1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hidden="1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hidden="1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hidden="1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hidden="1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hidden="1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hidden="1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hidden="1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hidden="1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hidden="1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hidden="1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hidden="1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hidden="1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hidden="1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hidden="1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hidden="1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hidden="1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hidden="1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hidden="1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hidden="1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hidden="1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hidden="1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hidden="1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hidden="1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hidden="1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hidden="1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hidden="1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hidden="1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hidden="1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hidden="1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hidden="1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hidden="1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hidden="1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hidden="1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hidden="1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hidden="1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hidden="1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hidden="1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hidden="1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hidden="1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hidden="1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hidden="1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hidden="1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hidden="1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hidden="1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hidden="1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hidden="1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hidden="1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hidden="1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hidden="1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hidden="1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hidden="1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hidden="1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hidden="1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hidden="1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hidden="1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hidden="1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hidden="1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hidden="1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hidden="1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hidden="1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hidden="1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hidden="1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hidden="1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hidden="1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hidden="1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hidden="1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hidden="1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hidden="1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hidden="1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hidden="1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hidden="1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hidden="1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hidden="1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hidden="1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hidden="1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hidden="1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hidden="1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hidden="1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hidden="1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hidden="1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hidden="1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hidden="1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hidden="1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hidden="1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hidden="1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hidden="1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hidden="1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hidden="1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hidden="1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hidden="1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hidden="1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hidden="1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hidden="1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hidden="1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hidden="1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hidden="1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hidden="1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hidden="1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hidden="1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hidden="1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hidden="1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hidden="1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hidden="1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hidden="1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hidden="1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hidden="1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hidden="1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hidden="1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hidden="1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hidden="1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hidden="1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hidden="1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hidden="1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hidden="1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hidden="1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hidden="1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hidden="1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hidden="1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hidden="1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hidden="1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hidden="1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hidden="1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hidden="1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hidden="1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hidden="1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hidden="1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hidden="1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hidden="1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hidden="1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hidden="1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hidden="1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hidden="1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hidden="1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hidden="1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hidden="1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hidden="1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hidden="1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hidden="1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hidden="1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hidden="1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hidden="1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hidden="1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hidden="1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hidden="1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hidden="1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hidden="1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hidden="1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hidden="1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hidden="1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hidden="1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hidden="1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hidden="1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hidden="1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hidden="1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hidden="1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hidden="1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hidden="1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hidden="1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hidden="1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hidden="1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hidden="1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hidden="1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hidden="1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hidden="1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hidden="1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hidden="1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hidden="1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hidden="1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hidden="1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hidden="1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hidden="1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hidden="1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hidden="1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hidden="1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hidden="1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hidden="1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hidden="1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hidden="1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hidden="1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hidden="1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hidden="1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hidden="1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hidden="1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hidden="1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hidden="1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hidden="1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hidden="1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hidden="1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hidden="1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hidden="1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hidden="1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hidden="1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hidden="1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hidden="1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hidden="1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hidden="1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hidden="1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hidden="1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hidden="1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hidden="1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hidden="1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hidden="1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hidden="1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hidden="1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hidden="1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hidden="1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hidden="1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hidden="1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hidden="1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hidden="1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hidden="1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hidden="1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hidden="1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hidden="1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hidden="1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hidden="1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hidden="1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hidden="1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hidden="1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hidden="1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hidden="1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hidden="1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hidden="1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hidden="1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hidden="1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hidden="1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hidden="1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hidden="1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hidden="1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hidden="1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hidden="1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hidden="1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hidden="1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hidden="1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hidden="1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hidden="1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hidden="1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hidden="1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hidden="1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hidden="1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hidden="1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hidden="1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hidden="1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hidden="1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hidden="1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hidden="1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hidden="1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hidden="1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hidden="1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hidden="1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hidden="1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hidden="1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hidden="1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hidden="1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hidden="1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hidden="1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hidden="1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hidden="1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hidden="1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hidden="1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hidden="1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hidden="1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hidden="1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hidden="1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hidden="1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hidden="1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hidden="1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hidden="1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hidden="1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hidden="1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hidden="1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hidden="1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hidden="1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hidden="1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hidden="1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hidden="1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hidden="1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hidden="1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hidden="1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hidden="1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hidden="1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hidden="1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hidden="1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hidden="1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hidden="1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hidden="1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hidden="1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hidden="1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hidden="1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hidden="1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hidden="1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hidden="1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hidden="1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hidden="1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hidden="1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hidden="1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hidden="1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hidden="1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hidden="1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hidden="1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hidden="1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hidden="1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hidden="1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hidden="1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hidden="1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hidden="1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hidden="1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hidden="1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hidden="1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hidden="1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hidden="1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hidden="1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hidden="1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hidden="1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hidden="1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hidden="1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hidden="1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hidden="1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hidden="1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hidden="1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hidden="1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hidden="1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hidden="1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hidden="1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hidden="1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hidden="1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hidden="1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hidden="1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hidden="1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hidden="1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hidden="1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hidden="1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hidden="1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hidden="1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hidden="1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hidden="1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hidden="1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hidden="1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hidden="1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hidden="1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hidden="1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hidden="1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hidden="1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hidden="1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hidden="1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hidden="1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hidden="1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hidden="1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hidden="1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hidden="1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hidden="1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hidden="1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hidden="1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hidden="1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hidden="1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hidden="1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hidden="1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hidden="1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hidden="1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hidden="1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hidden="1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hidden="1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hidden="1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hidden="1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hidden="1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hidden="1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hidden="1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hidden="1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hidden="1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hidden="1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hidden="1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hidden="1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hidden="1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hidden="1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hidden="1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hidden="1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hidden="1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hidden="1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hidden="1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hidden="1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hidden="1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hidden="1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hidden="1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hidden="1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hidden="1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hidden="1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hidden="1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hidden="1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hidden="1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hidden="1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hidden="1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hidden="1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hidden="1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hidden="1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hidden="1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hidden="1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hidden="1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hidden="1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hidden="1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hidden="1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hidden="1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hidden="1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hidden="1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hidden="1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hidden="1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hidden="1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hidden="1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hidden="1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hidden="1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hidden="1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hidden="1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hidden="1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hidden="1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hidden="1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hidden="1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hidden="1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hidden="1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hidden="1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hidden="1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hidden="1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hidden="1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hidden="1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hidden="1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hidden="1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hidden="1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hidden="1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hidden="1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hidden="1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hidden="1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hidden="1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hidden="1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hidden="1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hidden="1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hidden="1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hidden="1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hidden="1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hidden="1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hidden="1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hidden="1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hidden="1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hidden="1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hidden="1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hidden="1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hidden="1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hidden="1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hidden="1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hidden="1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hidden="1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hidden="1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hidden="1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hidden="1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hidden="1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hidden="1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hidden="1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hidden="1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hidden="1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hidden="1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hidden="1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hidden="1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hidden="1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hidden="1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hidden="1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hidden="1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hidden="1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hidden="1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hidden="1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hidden="1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hidden="1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hidden="1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hidden="1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hidden="1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hidden="1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hidden="1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hidden="1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hidden="1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hidden="1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hidden="1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hidden="1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hidden="1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hidden="1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hidden="1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hidden="1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hidden="1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hidden="1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hidden="1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hidden="1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hidden="1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hidden="1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hidden="1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hidden="1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hidden="1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hidden="1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hidden="1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hidden="1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hidden="1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hidden="1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hidden="1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hidden="1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hidden="1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hidden="1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hidden="1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hidden="1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hidden="1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hidden="1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hidden="1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hidden="1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hidden="1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hidden="1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hidden="1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hidden="1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hidden="1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hidden="1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hidden="1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hidden="1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hidden="1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hidden="1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hidden="1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hidden="1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hidden="1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hidden="1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hidden="1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hidden="1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hidden="1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hidden="1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hidden="1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hidden="1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hidden="1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hidden="1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hidden="1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hidden="1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hidden="1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hidden="1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hidden="1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hidden="1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hidden="1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hidden="1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hidden="1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hidden="1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hidden="1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hidden="1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hidden="1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hidden="1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hidden="1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hidden="1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hidden="1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hidden="1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hidden="1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hidden="1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hidden="1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hidden="1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hidden="1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hidden="1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hidden="1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hidden="1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hidden="1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hidden="1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hidden="1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hidden="1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hidden="1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hidden="1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hidden="1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hidden="1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hidden="1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hidden="1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hidden="1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hidden="1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hidden="1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hidden="1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hidden="1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hidden="1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hidden="1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hidden="1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hidden="1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hidden="1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hidden="1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hidden="1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hidden="1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hidden="1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hidden="1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hidden="1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hidden="1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hidden="1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hidden="1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hidden="1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hidden="1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hidden="1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hidden="1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hidden="1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hidden="1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hidden="1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hidden="1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hidden="1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hidden="1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hidden="1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hidden="1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hidden="1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hidden="1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hidden="1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hidden="1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hidden="1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hidden="1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hidden="1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hidden="1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hidden="1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hidden="1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hidden="1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hidden="1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hidden="1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hidden="1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hidden="1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hidden="1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hidden="1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hidden="1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hidden="1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hidden="1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hidden="1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hidden="1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hidden="1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hidden="1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hidden="1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hidden="1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hidden="1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hidden="1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hidden="1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hidden="1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hidden="1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hidden="1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hidden="1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hidden="1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hidden="1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hidden="1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hidden="1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hidden="1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hidden="1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hidden="1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hidden="1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hidden="1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hidden="1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hidden="1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hidden="1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hidden="1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hidden="1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hidden="1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hidden="1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hidden="1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hidden="1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hidden="1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hidden="1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hidden="1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hidden="1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hidden="1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hidden="1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hidden="1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hidden="1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hidden="1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hidden="1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hidden="1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hidden="1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hidden="1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hidden="1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hidden="1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hidden="1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hidden="1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hidden="1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hidden="1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hidden="1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hidden="1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hidden="1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hidden="1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hidden="1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hidden="1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hidden="1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hidden="1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hidden="1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hidden="1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hidden="1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hidden="1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hidden="1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hidden="1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hidden="1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hidden="1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hidden="1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hidden="1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hidden="1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hidden="1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hidden="1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hidden="1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hidden="1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hidden="1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hidden="1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hidden="1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hidden="1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hidden="1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hidden="1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hidden="1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hidden="1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hidden="1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hidden="1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hidden="1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hidden="1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hidden="1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hidden="1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hidden="1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hidden="1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hidden="1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hidden="1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hidden="1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hidden="1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hidden="1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hidden="1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hidden="1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hidden="1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hidden="1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hidden="1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hidden="1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hidden="1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hidden="1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hidden="1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hidden="1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hidden="1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hidden="1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hidden="1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hidden="1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hidden="1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hidden="1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hidden="1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hidden="1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hidden="1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hidden="1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hidden="1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hidden="1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hidden="1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hidden="1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hidden="1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hidden="1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hidden="1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hidden="1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hidden="1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hidden="1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hidden="1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hidden="1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hidden="1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hidden="1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hidden="1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hidden="1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hidden="1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hidden="1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hidden="1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hidden="1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hidden="1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hidden="1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hidden="1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hidden="1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hidden="1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hidden="1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hidden="1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hidden="1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hidden="1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hidden="1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hidden="1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hidden="1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hidden="1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hidden="1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hidden="1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hidden="1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hidden="1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hidden="1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hidden="1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hidden="1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hidden="1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hidden="1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hidden="1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hidden="1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hidden="1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hidden="1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hidden="1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hidden="1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hidden="1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hidden="1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hidden="1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hidden="1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hidden="1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hidden="1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hidden="1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hidden="1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hidden="1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hidden="1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hidden="1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hidden="1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hidden="1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hidden="1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hidden="1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hidden="1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hidden="1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hidden="1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hidden="1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hidden="1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hidden="1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hidden="1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hidden="1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hidden="1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hidden="1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hidden="1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hidden="1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hidden="1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hidden="1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hidden="1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hidden="1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hidden="1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hidden="1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hidden="1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hidden="1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hidden="1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hidden="1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hidden="1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hidden="1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hidden="1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hidden="1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hidden="1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hidden="1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hidden="1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hidden="1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hidden="1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hidden="1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hidden="1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hidden="1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hidden="1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hidden="1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hidden="1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hidden="1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hidden="1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hidden="1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hidden="1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hidden="1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hidden="1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hidden="1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hidden="1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hidden="1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hidden="1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hidden="1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hidden="1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hidden="1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hidden="1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hidden="1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hidden="1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hidden="1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hidden="1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hidden="1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hidden="1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hidden="1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hidden="1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hidden="1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hidden="1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hidden="1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hidden="1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hidden="1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hidden="1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hidden="1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hidden="1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hidden="1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hidden="1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hidden="1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hidden="1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hidden="1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hidden="1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hidden="1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hidden="1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hidden="1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hidden="1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hidden="1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hidden="1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hidden="1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hidden="1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hidden="1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hidden="1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hidden="1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hidden="1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hidden="1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hidden="1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hidden="1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hidden="1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hidden="1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hidden="1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hidden="1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hidden="1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hidden="1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hidden="1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hidden="1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hidden="1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hidden="1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hidden="1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hidden="1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hidden="1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hidden="1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hidden="1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hidden="1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hidden="1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hidden="1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hidden="1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hidden="1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hidden="1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hidden="1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hidden="1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hidden="1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hidden="1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hidden="1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hidden="1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hidden="1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hidden="1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hidden="1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hidden="1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hidden="1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hidden="1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hidden="1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hidden="1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hidden="1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hidden="1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hidden="1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hidden="1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hidden="1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hidden="1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hidden="1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hidden="1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hidden="1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hidden="1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hidden="1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hidden="1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hidden="1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hidden="1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hidden="1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hidden="1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hidden="1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hidden="1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hidden="1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hidden="1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hidden="1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hidden="1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hidden="1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hidden="1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hidden="1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hidden="1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hidden="1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hidden="1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hidden="1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hidden="1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hidden="1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hidden="1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hidden="1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hidden="1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hidden="1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hidden="1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hidden="1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hidden="1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hidden="1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hidden="1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hidden="1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hidden="1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hidden="1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hidden="1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hidden="1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hidden="1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hidden="1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hidden="1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hidden="1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hidden="1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hidden="1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hidden="1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hidden="1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hidden="1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hidden="1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hidden="1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hidden="1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hidden="1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hidden="1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hidden="1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hidden="1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hidden="1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hidden="1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hidden="1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hidden="1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hidden="1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hidden="1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hidden="1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hidden="1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hidden="1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hidden="1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hidden="1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hidden="1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hidden="1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hidden="1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hidden="1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hidden="1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hidden="1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hidden="1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hidden="1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hidden="1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hidden="1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hidden="1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hidden="1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hidden="1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hidden="1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hidden="1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hidden="1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hidden="1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hidden="1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hidden="1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hidden="1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hidden="1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hidden="1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hidden="1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hidden="1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hidden="1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hidden="1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hidden="1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hidden="1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hidden="1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hidden="1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hidden="1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hidden="1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hidden="1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hidden="1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hidden="1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hidden="1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hidden="1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hidden="1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hidden="1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hidden="1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hidden="1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hidden="1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hidden="1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hidden="1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hidden="1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hidden="1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hidden="1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hidden="1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hidden="1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hidden="1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hidden="1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hidden="1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hidden="1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hidden="1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hidden="1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hidden="1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hidden="1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hidden="1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hidden="1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hidden="1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hidden="1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hidden="1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hidden="1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hidden="1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hidden="1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hidden="1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hidden="1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hidden="1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hidden="1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hidden="1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hidden="1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hidden="1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hidden="1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hidden="1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hidden="1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hidden="1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hidden="1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hidden="1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hidden="1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hidden="1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hidden="1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hidden="1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hidden="1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hidden="1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hidden="1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hidden="1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hidden="1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hidden="1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hidden="1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hidden="1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hidden="1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hidden="1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hidden="1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hidden="1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hidden="1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hidden="1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hidden="1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hidden="1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hidden="1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hidden="1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hidden="1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hidden="1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hidden="1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hidden="1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hidden="1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hidden="1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hidden="1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hidden="1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hidden="1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hidden="1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hidden="1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hidden="1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hidden="1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hidden="1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hidden="1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hidden="1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hidden="1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hidden="1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hidden="1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hidden="1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hidden="1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hidden="1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hidden="1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hidden="1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hidden="1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hidden="1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hidden="1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hidden="1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hidden="1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hidden="1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hidden="1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hidden="1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hidden="1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hidden="1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hidden="1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hidden="1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hidden="1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hidden="1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hidden="1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hidden="1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hidden="1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hidden="1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hidden="1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hidden="1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hidden="1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hidden="1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hidden="1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hidden="1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hidden="1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hidden="1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hidden="1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hidden="1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hidden="1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hidden="1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hidden="1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hidden="1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hidden="1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hidden="1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hidden="1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hidden="1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hidden="1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hidden="1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hidden="1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hidden="1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hidden="1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hidden="1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hidden="1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hidden="1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hidden="1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hidden="1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hidden="1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hidden="1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hidden="1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hidden="1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hidden="1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hidden="1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hidden="1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hidden="1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hidden="1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hidden="1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hidden="1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hidden="1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hidden="1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hidden="1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hidden="1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hidden="1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hidden="1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hidden="1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hidden="1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hidden="1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hidden="1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hidden="1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hidden="1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hidden="1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hidden="1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hidden="1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hidden="1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hidden="1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hidden="1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hidden="1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hidden="1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hidden="1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hidden="1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hidden="1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hidden="1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hidden="1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hidden="1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hidden="1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hidden="1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hidden="1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hidden="1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hidden="1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hidden="1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hidden="1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hidden="1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hidden="1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hidden="1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hidden="1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hidden="1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hidden="1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hidden="1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hidden="1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hidden="1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hidden="1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hidden="1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hidden="1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hidden="1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hidden="1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hidden="1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hidden="1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hidden="1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hidden="1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hidden="1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hidden="1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hidden="1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hidden="1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hidden="1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hidden="1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hidden="1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hidden="1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hidden="1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hidden="1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hidden="1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hidden="1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hidden="1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hidden="1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hidden="1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hidden="1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hidden="1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hidden="1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hidden="1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hidden="1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hidden="1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hidden="1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hidden="1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hidden="1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hidden="1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hidden="1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hidden="1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hidden="1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hidden="1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hidden="1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hidden="1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hidden="1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hidden="1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hidden="1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hidden="1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hidden="1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hidden="1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hidden="1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hidden="1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hidden="1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hidden="1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hidden="1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hidden="1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hidden="1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hidden="1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hidden="1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hidden="1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hidden="1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hidden="1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hidden="1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hidden="1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hidden="1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hidden="1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hidden="1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hidden="1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hidden="1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hidden="1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hidden="1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hidden="1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hidden="1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hidden="1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hidden="1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hidden="1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hidden="1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hidden="1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hidden="1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hidden="1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hidden="1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hidden="1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hidden="1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hidden="1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hidden="1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hidden="1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hidden="1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hidden="1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hidden="1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hidden="1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hidden="1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hidden="1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hidden="1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hidden="1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hidden="1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hidden="1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hidden="1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hidden="1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hidden="1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hidden="1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hidden="1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hidden="1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hidden="1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hidden="1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hidden="1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hidden="1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hidden="1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hidden="1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hidden="1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hidden="1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hidden="1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hidden="1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hidden="1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hidden="1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hidden="1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hidden="1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hidden="1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hidden="1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hidden="1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hidden="1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hidden="1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hidden="1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hidden="1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hidden="1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hidden="1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hidden="1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hidden="1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hidden="1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hidden="1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hidden="1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hidden="1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hidden="1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hidden="1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hidden="1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hidden="1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hidden="1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hidden="1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hidden="1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hidden="1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hidden="1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hidden="1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hidden="1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hidden="1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hidden="1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hidden="1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hidden="1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hidden="1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hidden="1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hidden="1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hidden="1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hidden="1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hidden="1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hidden="1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hidden="1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hidden="1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hidden="1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hidden="1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hidden="1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hidden="1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hidden="1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hidden="1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hidden="1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hidden="1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hidden="1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hidden="1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hidden="1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hidden="1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hidden="1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hidden="1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hidden="1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hidden="1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hidden="1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hidden="1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hidden="1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hidden="1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hidden="1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hidden="1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hidden="1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hidden="1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hidden="1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hidden="1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hidden="1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hidden="1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hidden="1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hidden="1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hidden="1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hidden="1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hidden="1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hidden="1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hidden="1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hidden="1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hidden="1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hidden="1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hidden="1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hidden="1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hidden="1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hidden="1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hidden="1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hidden="1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hidden="1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hidden="1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hidden="1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hidden="1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hidden="1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hidden="1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hidden="1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hidden="1" x14ac:dyDescent="0.25">
      <c r="A4860">
        <v>50000265</v>
      </c>
      <c r="B4860" t="s">
        <v>7399</v>
      </c>
      <c r="E4860" t="s">
        <v>7399</v>
      </c>
    </row>
    <row r="4861" spans="1:5" hidden="1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hidden="1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hidden="1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hidden="1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hidden="1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hidden="1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hidden="1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hidden="1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hidden="1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hidden="1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hidden="1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hidden="1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hidden="1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hidden="1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hidden="1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hidden="1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hidden="1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hidden="1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hidden="1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hidden="1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hidden="1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hidden="1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hidden="1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hidden="1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hidden="1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hidden="1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hidden="1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hidden="1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hidden="1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hidden="1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hidden="1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hidden="1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hidden="1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hidden="1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hidden="1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hidden="1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hidden="1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hidden="1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hidden="1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hidden="1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hidden="1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hidden="1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hidden="1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hidden="1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hidden="1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hidden="1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hidden="1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hidden="1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hidden="1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hidden="1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hidden="1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hidden="1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hidden="1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hidden="1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hidden="1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hidden="1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hidden="1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hidden="1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hidden="1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hidden="1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hidden="1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hidden="1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hidden="1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hidden="1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hidden="1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hidden="1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hidden="1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hidden="1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hidden="1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hidden="1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hidden="1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hidden="1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hidden="1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hidden="1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hidden="1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hidden="1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hidden="1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hidden="1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hidden="1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hidden="1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hidden="1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hidden="1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hidden="1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hidden="1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hidden="1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hidden="1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hidden="1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hidden="1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hidden="1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hidden="1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hidden="1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hidden="1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hidden="1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hidden="1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hidden="1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hidden="1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hidden="1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hidden="1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hidden="1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hidden="1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hidden="1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hidden="1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hidden="1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hidden="1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hidden="1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hidden="1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hidden="1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hidden="1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hidden="1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hidden="1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hidden="1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hidden="1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hidden="1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hidden="1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hidden="1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hidden="1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hidden="1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hidden="1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hidden="1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hidden="1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hidden="1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hidden="1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hidden="1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hidden="1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hidden="1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hidden="1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hidden="1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hidden="1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hidden="1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hidden="1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hidden="1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hidden="1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hidden="1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hidden="1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hidden="1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hidden="1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hidden="1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hidden="1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hidden="1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hidden="1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hidden="1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hidden="1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hidden="1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hidden="1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hidden="1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hidden="1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hidden="1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hidden="1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hidden="1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hidden="1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hidden="1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hidden="1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hidden="1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hidden="1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hidden="1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hidden="1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hidden="1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hidden="1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hidden="1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hidden="1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hidden="1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hidden="1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hidden="1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hidden="1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hidden="1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hidden="1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hidden="1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hidden="1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hidden="1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hidden="1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hidden="1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hidden="1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hidden="1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hidden="1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hidden="1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hidden="1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hidden="1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hidden="1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hidden="1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hidden="1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hidden="1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hidden="1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hidden="1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hidden="1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hidden="1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hidden="1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hidden="1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hidden="1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hidden="1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hidden="1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hidden="1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hidden="1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hidden="1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hidden="1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hidden="1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hidden="1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hidden="1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hidden="1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hidden="1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hidden="1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hidden="1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hidden="1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hidden="1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hidden="1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hidden="1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hidden="1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hidden="1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hidden="1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hidden="1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hidden="1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hidden="1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hidden="1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hidden="1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hidden="1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hidden="1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hidden="1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hidden="1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hidden="1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hidden="1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hidden="1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hidden="1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hidden="1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hidden="1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hidden="1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hidden="1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hidden="1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hidden="1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hidden="1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hidden="1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hidden="1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hidden="1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hidden="1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hidden="1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hidden="1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hidden="1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hidden="1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hidden="1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hidden="1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hidden="1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hidden="1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hidden="1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hidden="1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hidden="1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hidden="1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hidden="1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hidden="1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hidden="1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hidden="1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hidden="1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hidden="1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hidden="1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hidden="1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hidden="1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hidden="1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hidden="1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hidden="1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hidden="1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hidden="1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hidden="1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hidden="1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hidden="1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hidden="1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hidden="1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hidden="1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hidden="1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hidden="1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hidden="1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hidden="1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hidden="1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hidden="1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hidden="1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hidden="1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hidden="1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hidden="1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hidden="1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hidden="1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hidden="1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hidden="1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hidden="1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hidden="1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hidden="1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hidden="1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hidden="1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hidden="1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hidden="1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hidden="1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hidden="1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hidden="1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hidden="1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hidden="1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hidden="1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hidden="1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hidden="1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hidden="1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hidden="1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hidden="1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hidden="1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hidden="1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hidden="1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hidden="1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hidden="1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hidden="1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hidden="1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hidden="1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hidden="1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hidden="1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hidden="1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hidden="1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hidden="1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hidden="1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hidden="1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hidden="1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hidden="1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hidden="1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hidden="1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hidden="1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hidden="1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hidden="1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hidden="1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hidden="1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hidden="1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hidden="1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hidden="1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hidden="1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hidden="1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hidden="1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hidden="1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hidden="1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hidden="1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hidden="1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hidden="1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hidden="1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hidden="1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hidden="1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hidden="1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hidden="1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hidden="1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hidden="1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hidden="1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hidden="1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hidden="1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hidden="1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hidden="1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hidden="1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hidden="1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hidden="1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hidden="1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hidden="1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hidden="1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hidden="1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hidden="1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hidden="1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hidden="1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hidden="1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hidden="1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hidden="1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hidden="1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hidden="1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hidden="1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hidden="1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hidden="1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hidden="1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hidden="1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hidden="1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hidden="1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hidden="1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hidden="1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hidden="1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hidden="1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hidden="1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hidden="1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hidden="1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hidden="1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hidden="1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hidden="1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hidden="1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hidden="1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hidden="1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hidden="1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hidden="1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hidden="1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hidden="1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hidden="1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hidden="1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hidden="1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hidden="1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hidden="1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hidden="1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hidden="1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hidden="1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hidden="1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hidden="1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hidden="1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hidden="1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hidden="1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hidden="1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hidden="1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hidden="1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hidden="1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hidden="1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hidden="1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hidden="1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hidden="1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hidden="1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hidden="1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hidden="1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hidden="1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hidden="1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hidden="1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hidden="1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hidden="1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hidden="1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hidden="1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hidden="1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hidden="1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hidden="1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hidden="1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hidden="1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hidden="1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hidden="1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hidden="1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hidden="1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hidden="1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hidden="1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hidden="1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hidden="1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hidden="1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hidden="1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hidden="1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hidden="1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hidden="1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hidden="1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hidden="1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hidden="1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hidden="1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hidden="1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hidden="1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hidden="1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hidden="1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hidden="1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hidden="1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hidden="1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hidden="1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hidden="1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hidden="1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hidden="1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hidden="1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hidden="1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hidden="1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hidden="1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hidden="1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hidden="1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hidden="1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hidden="1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hidden="1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hidden="1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hidden="1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hidden="1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hidden="1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hidden="1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hidden="1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hidden="1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hidden="1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hidden="1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hidden="1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hidden="1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hidden="1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hidden="1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hidden="1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hidden="1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hidden="1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hidden="1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hidden="1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hidden="1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hidden="1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hidden="1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hidden="1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hidden="1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hidden="1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hidden="1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hidden="1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hidden="1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hidden="1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hidden="1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hidden="1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hidden="1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hidden="1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hidden="1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hidden="1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hidden="1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hidden="1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hidden="1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hidden="1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hidden="1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hidden="1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hidden="1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hidden="1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hidden="1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hidden="1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hidden="1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hidden="1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hidden="1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hidden="1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hidden="1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hidden="1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hidden="1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hidden="1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hidden="1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hidden="1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hidden="1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hidden="1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hidden="1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hidden="1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hidden="1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hidden="1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hidden="1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hidden="1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hidden="1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hidden="1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hidden="1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hidden="1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hidden="1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hidden="1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hidden="1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hidden="1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hidden="1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hidden="1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hidden="1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hidden="1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hidden="1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hidden="1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hidden="1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hidden="1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hidden="1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hidden="1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hidden="1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hidden="1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hidden="1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hidden="1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hidden="1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hidden="1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hidden="1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hidden="1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hidden="1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hidden="1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hidden="1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hidden="1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hidden="1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hidden="1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hidden="1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hidden="1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hidden="1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hidden="1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hidden="1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hidden="1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hidden="1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hidden="1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hidden="1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hidden="1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hidden="1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hidden="1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hidden="1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hidden="1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hidden="1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hidden="1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hidden="1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hidden="1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hidden="1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hidden="1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hidden="1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hidden="1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hidden="1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hidden="1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hidden="1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hidden="1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hidden="1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hidden="1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hidden="1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hidden="1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hidden="1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hidden="1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hidden="1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hidden="1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hidden="1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hidden="1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hidden="1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hidden="1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hidden="1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hidden="1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hidden="1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hidden="1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hidden="1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hidden="1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hidden="1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hidden="1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hidden="1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hidden="1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hidden="1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hidden="1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hidden="1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hidden="1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hidden="1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hidden="1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hidden="1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hidden="1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hidden="1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hidden="1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hidden="1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hidden="1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hidden="1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hidden="1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hidden="1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hidden="1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hidden="1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hidden="1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hidden="1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hidden="1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hidden="1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hidden="1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hidden="1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hidden="1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hidden="1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hidden="1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hidden="1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hidden="1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hidden="1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hidden="1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hidden="1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hidden="1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hidden="1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hidden="1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hidden="1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hidden="1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hidden="1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hidden="1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hidden="1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hidden="1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hidden="1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hidden="1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hidden="1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hidden="1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hidden="1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hidden="1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hidden="1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hidden="1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hidden="1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hidden="1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hidden="1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hidden="1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hidden="1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hidden="1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hidden="1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hidden="1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hidden="1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hidden="1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hidden="1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hidden="1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hidden="1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hidden="1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hidden="1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hidden="1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hidden="1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hidden="1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hidden="1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hidden="1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hidden="1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hidden="1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hidden="1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hidden="1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hidden="1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hidden="1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hidden="1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hidden="1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hidden="1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hidden="1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hidden="1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hidden="1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hidden="1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hidden="1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hidden="1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hidden="1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hidden="1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hidden="1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hidden="1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hidden="1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hidden="1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hidden="1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hidden="1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hidden="1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hidden="1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hidden="1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hidden="1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hidden="1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hidden="1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hidden="1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hidden="1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hidden="1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hidden="1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hidden="1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hidden="1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hidden="1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hidden="1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hidden="1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hidden="1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hidden="1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hidden="1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hidden="1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hidden="1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hidden="1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hidden="1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hidden="1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hidden="1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hidden="1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hidden="1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hidden="1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hidden="1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hidden="1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hidden="1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hidden="1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hidden="1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hidden="1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hidden="1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hidden="1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hidden="1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hidden="1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hidden="1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hidden="1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hidden="1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hidden="1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hidden="1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hidden="1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hidden="1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hidden="1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hidden="1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hidden="1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hidden="1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hidden="1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hidden="1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hidden="1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hidden="1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hidden="1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hidden="1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hidden="1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hidden="1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hidden="1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hidden="1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hidden="1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hidden="1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hidden="1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hidden="1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hidden="1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hidden="1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hidden="1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hidden="1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hidden="1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hidden="1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hidden="1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hidden="1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hidden="1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hidden="1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hidden="1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hidden="1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hidden="1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hidden="1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hidden="1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hidden="1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hidden="1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hidden="1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hidden="1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hidden="1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hidden="1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hidden="1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hidden="1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hidden="1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hidden="1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hidden="1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hidden="1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hidden="1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hidden="1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hidden="1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hidden="1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hidden="1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hidden="1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hidden="1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hidden="1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hidden="1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hidden="1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hidden="1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hidden="1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hidden="1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hidden="1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hidden="1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hidden="1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hidden="1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hidden="1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hidden="1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hidden="1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hidden="1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hidden="1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hidden="1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hidden="1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hidden="1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hidden="1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hidden="1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hidden="1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hidden="1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hidden="1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hidden="1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hidden="1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hidden="1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hidden="1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hidden="1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hidden="1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hidden="1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hidden="1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hidden="1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hidden="1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hidden="1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hidden="1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hidden="1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hidden="1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hidden="1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hidden="1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hidden="1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hidden="1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hidden="1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hidden="1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hidden="1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hidden="1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hidden="1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hidden="1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hidden="1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hidden="1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hidden="1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hidden="1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hidden="1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hidden="1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hidden="1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hidden="1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hidden="1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hidden="1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hidden="1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hidden="1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hidden="1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hidden="1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hidden="1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hidden="1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hidden="1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hidden="1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hidden="1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hidden="1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hidden="1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hidden="1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hidden="1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hidden="1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hidden="1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hidden="1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hidden="1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hidden="1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hidden="1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hidden="1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hidden="1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hidden="1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hidden="1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hidden="1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hidden="1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hidden="1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hidden="1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hidden="1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hidden="1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hidden="1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hidden="1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hidden="1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hidden="1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hidden="1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hidden="1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hidden="1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hidden="1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hidden="1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hidden="1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hidden="1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hidden="1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hidden="1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hidden="1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hidden="1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hidden="1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hidden="1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hidden="1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hidden="1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hidden="1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hidden="1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hidden="1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hidden="1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hidden="1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hidden="1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hidden="1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hidden="1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hidden="1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hidden="1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hidden="1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hidden="1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hidden="1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hidden="1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hidden="1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hidden="1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hidden="1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hidden="1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hidden="1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hidden="1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hidden="1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hidden="1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hidden="1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hidden="1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hidden="1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hidden="1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hidden="1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hidden="1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hidden="1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hidden="1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hidden="1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hidden="1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hidden="1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hidden="1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hidden="1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hidden="1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hidden="1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hidden="1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hidden="1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hidden="1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hidden="1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hidden="1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hidden="1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hidden="1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hidden="1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hidden="1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hidden="1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hidden="1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hidden="1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hidden="1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hidden="1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hidden="1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hidden="1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hidden="1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hidden="1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hidden="1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hidden="1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hidden="1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hidden="1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hidden="1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hidden="1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hidden="1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hidden="1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hidden="1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hidden="1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hidden="1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hidden="1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hidden="1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hidden="1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hidden="1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hidden="1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hidden="1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hidden="1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hidden="1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hidden="1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hidden="1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hidden="1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hidden="1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hidden="1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hidden="1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hidden="1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hidden="1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hidden="1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hidden="1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hidden="1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hidden="1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hidden="1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hidden="1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hidden="1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hidden="1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hidden="1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hidden="1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hidden="1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hidden="1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hidden="1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hidden="1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hidden="1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hidden="1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hidden="1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hidden="1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hidden="1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hidden="1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hidden="1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hidden="1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hidden="1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hidden="1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hidden="1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hidden="1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hidden="1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hidden="1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hidden="1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hidden="1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hidden="1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hidden="1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hidden="1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hidden="1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hidden="1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hidden="1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hidden="1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hidden="1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hidden="1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hidden="1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hidden="1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hidden="1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hidden="1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hidden="1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hidden="1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hidden="1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hidden="1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hidden="1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hidden="1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hidden="1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hidden="1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hidden="1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hidden="1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hidden="1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hidden="1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hidden="1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hidden="1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hidden="1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hidden="1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hidden="1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hidden="1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hidden="1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hidden="1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hidden="1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hidden="1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hidden="1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hidden="1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hidden="1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hidden="1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hidden="1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hidden="1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hidden="1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hidden="1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hidden="1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hidden="1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hidden="1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hidden="1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hidden="1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hidden="1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hidden="1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hidden="1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hidden="1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hidden="1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hidden="1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hidden="1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hidden="1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hidden="1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hidden="1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hidden="1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hidden="1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hidden="1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hidden="1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hidden="1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hidden="1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hidden="1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hidden="1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hidden="1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hidden="1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hidden="1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hidden="1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hidden="1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hidden="1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hidden="1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hidden="1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hidden="1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hidden="1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hidden="1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hidden="1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hidden="1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hidden="1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hidden="1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hidden="1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hidden="1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hidden="1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hidden="1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hidden="1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hidden="1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hidden="1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hidden="1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hidden="1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hidden="1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hidden="1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hidden="1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hidden="1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hidden="1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hidden="1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hidden="1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hidden="1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hidden="1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hidden="1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hidden="1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hidden="1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hidden="1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hidden="1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hidden="1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hidden="1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hidden="1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hidden="1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hidden="1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hidden="1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hidden="1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hidden="1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hidden="1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hidden="1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hidden="1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hidden="1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hidden="1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hidden="1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hidden="1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hidden="1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hidden="1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hidden="1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hidden="1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hidden="1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hidden="1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hidden="1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hidden="1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hidden="1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hidden="1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hidden="1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hidden="1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hidden="1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hidden="1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hidden="1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hidden="1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hidden="1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hidden="1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hidden="1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hidden="1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hidden="1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hidden="1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hidden="1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hidden="1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hidden="1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hidden="1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hidden="1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hidden="1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hidden="1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hidden="1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hidden="1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hidden="1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hidden="1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hidden="1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hidden="1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hidden="1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hidden="1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hidden="1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hidden="1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hidden="1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hidden="1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hidden="1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hidden="1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hidden="1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hidden="1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hidden="1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hidden="1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hidden="1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hidden="1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hidden="1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hidden="1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hidden="1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hidden="1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hidden="1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hidden="1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hidden="1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hidden="1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hidden="1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hidden="1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hidden="1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hidden="1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hidden="1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hidden="1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hidden="1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hidden="1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hidden="1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hidden="1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hidden="1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hidden="1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hidden="1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hidden="1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hidden="1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hidden="1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hidden="1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hidden="1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hidden="1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hidden="1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hidden="1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hidden="1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hidden="1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hidden="1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hidden="1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hidden="1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hidden="1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hidden="1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hidden="1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hidden="1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hidden="1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hidden="1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hidden="1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hidden="1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hidden="1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hidden="1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hidden="1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hidden="1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hidden="1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hidden="1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hidden="1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hidden="1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hidden="1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hidden="1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hidden="1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hidden="1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hidden="1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hidden="1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hidden="1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hidden="1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hidden="1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hidden="1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hidden="1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hidden="1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hidden="1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hidden="1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hidden="1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hidden="1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hidden="1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hidden="1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hidden="1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hidden="1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hidden="1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hidden="1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hidden="1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hidden="1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hidden="1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hidden="1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hidden="1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hidden="1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hidden="1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hidden="1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hidden="1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hidden="1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hidden="1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hidden="1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hidden="1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hidden="1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hidden="1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hidden="1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hidden="1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hidden="1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hidden="1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hidden="1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hidden="1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hidden="1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hidden="1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hidden="1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hidden="1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hidden="1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hidden="1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hidden="1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hidden="1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hidden="1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hidden="1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hidden="1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hidden="1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hidden="1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hidden="1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hidden="1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hidden="1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hidden="1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hidden="1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hidden="1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hidden="1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hidden="1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hidden="1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hidden="1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hidden="1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hidden="1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hidden="1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hidden="1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hidden="1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hidden="1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hidden="1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hidden="1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hidden="1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hidden="1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hidden="1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hidden="1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hidden="1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hidden="1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hidden="1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hidden="1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hidden="1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hidden="1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hidden="1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hidden="1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hidden="1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hidden="1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hidden="1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hidden="1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hidden="1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hidden="1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hidden="1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hidden="1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hidden="1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hidden="1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hidden="1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hidden="1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hidden="1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hidden="1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hidden="1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hidden="1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hidden="1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hidden="1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hidden="1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hidden="1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hidden="1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hidden="1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hidden="1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hidden="1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hidden="1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hidden="1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hidden="1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hidden="1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hidden="1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hidden="1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hidden="1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hidden="1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hidden="1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hidden="1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hidden="1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hidden="1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hidden="1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hidden="1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hidden="1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hidden="1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hidden="1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hidden="1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hidden="1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hidden="1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hidden="1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hidden="1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hidden="1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hidden="1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hidden="1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hidden="1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hidden="1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hidden="1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hidden="1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hidden="1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hidden="1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hidden="1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hidden="1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hidden="1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hidden="1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hidden="1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hidden="1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hidden="1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hidden="1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hidden="1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hidden="1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hidden="1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hidden="1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hidden="1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hidden="1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hidden="1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hidden="1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hidden="1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hidden="1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hidden="1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hidden="1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hidden="1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hidden="1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hidden="1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hidden="1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hidden="1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hidden="1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hidden="1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hidden="1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hidden="1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hidden="1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hidden="1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hidden="1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hidden="1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hidden="1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hidden="1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hidden="1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hidden="1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hidden="1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hidden="1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hidden="1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hidden="1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hidden="1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hidden="1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hidden="1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hidden="1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hidden="1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hidden="1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hidden="1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hidden="1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hidden="1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hidden="1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hidden="1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hidden="1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hidden="1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hidden="1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hidden="1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hidden="1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hidden="1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hidden="1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hidden="1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hidden="1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hidden="1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hidden="1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hidden="1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hidden="1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hidden="1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hidden="1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hidden="1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hidden="1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hidden="1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hidden="1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hidden="1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hidden="1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hidden="1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hidden="1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hidden="1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hidden="1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hidden="1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hidden="1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hidden="1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hidden="1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hidden="1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hidden="1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hidden="1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hidden="1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hidden="1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hidden="1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hidden="1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hidden="1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hidden="1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hidden="1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hidden="1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hidden="1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hidden="1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hidden="1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hidden="1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hidden="1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hidden="1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hidden="1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hidden="1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hidden="1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hidden="1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hidden="1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hidden="1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hidden="1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hidden="1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hidden="1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hidden="1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hidden="1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hidden="1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hidden="1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hidden="1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hidden="1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hidden="1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hidden="1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hidden="1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hidden="1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hidden="1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hidden="1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hidden="1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hidden="1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hidden="1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hidden="1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hidden="1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hidden="1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hidden="1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hidden="1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hidden="1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hidden="1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hidden="1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hidden="1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hidden="1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hidden="1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hidden="1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hidden="1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hidden="1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hidden="1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hidden="1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hidden="1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hidden="1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hidden="1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hidden="1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hidden="1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hidden="1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hidden="1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hidden="1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hidden="1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hidden="1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hidden="1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hidden="1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hidden="1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hidden="1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hidden="1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hidden="1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hidden="1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hidden="1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hidden="1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hidden="1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hidden="1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hidden="1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hidden="1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hidden="1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hidden="1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hidden="1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hidden="1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hidden="1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hidden="1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hidden="1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hidden="1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hidden="1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hidden="1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hidden="1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hidden="1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hidden="1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hidden="1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hidden="1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hidden="1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hidden="1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hidden="1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hidden="1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hidden="1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hidden="1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hidden="1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hidden="1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hidden="1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hidden="1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hidden="1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hidden="1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hidden="1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hidden="1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hidden="1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hidden="1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hidden="1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hidden="1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hidden="1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hidden="1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hidden="1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hidden="1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hidden="1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hidden="1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hidden="1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hidden="1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hidden="1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hidden="1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hidden="1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hidden="1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hidden="1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hidden="1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hidden="1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hidden="1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hidden="1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hidden="1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hidden="1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hidden="1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hidden="1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hidden="1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hidden="1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hidden="1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hidden="1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hidden="1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hidden="1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hidden="1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hidden="1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hidden="1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hidden="1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hidden="1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hidden="1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hidden="1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hidden="1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hidden="1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hidden="1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hidden="1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hidden="1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hidden="1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hidden="1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hidden="1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hidden="1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hidden="1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hidden="1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hidden="1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hidden="1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hidden="1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hidden="1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hidden="1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hidden="1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hidden="1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hidden="1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hidden="1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hidden="1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hidden="1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hidden="1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hidden="1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hidden="1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hidden="1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hidden="1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hidden="1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hidden="1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hidden="1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hidden="1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hidden="1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hidden="1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hidden="1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hidden="1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hidden="1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hidden="1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hidden="1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hidden="1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hidden="1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hidden="1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hidden="1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hidden="1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hidden="1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hidden="1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hidden="1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hidden="1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hidden="1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hidden="1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hidden="1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hidden="1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hidden="1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hidden="1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hidden="1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hidden="1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hidden="1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hidden="1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hidden="1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hidden="1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hidden="1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hidden="1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hidden="1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hidden="1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hidden="1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hidden="1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hidden="1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hidden="1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hidden="1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hidden="1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hidden="1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hidden="1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hidden="1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hidden="1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hidden="1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hidden="1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hidden="1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hidden="1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hidden="1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hidden="1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hidden="1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hidden="1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hidden="1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hidden="1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hidden="1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hidden="1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hidden="1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hidden="1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hidden="1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hidden="1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hidden="1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hidden="1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hidden="1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hidden="1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hidden="1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hidden="1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hidden="1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hidden="1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hidden="1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hidden="1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hidden="1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hidden="1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hidden="1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hidden="1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hidden="1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hidden="1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hidden="1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hidden="1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hidden="1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hidden="1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hidden="1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hidden="1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hidden="1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hidden="1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hidden="1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hidden="1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hidden="1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hidden="1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hidden="1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hidden="1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hidden="1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hidden="1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hidden="1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hidden="1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hidden="1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hidden="1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hidden="1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hidden="1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hidden="1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hidden="1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hidden="1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hidden="1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hidden="1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hidden="1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hidden="1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hidden="1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hidden="1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hidden="1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hidden="1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hidden="1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hidden="1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hidden="1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hidden="1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hidden="1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hidden="1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hidden="1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hidden="1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hidden="1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hidden="1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hidden="1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hidden="1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hidden="1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hidden="1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hidden="1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hidden="1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hidden="1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hidden="1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hidden="1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hidden="1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hidden="1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hidden="1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hidden="1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hidden="1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hidden="1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hidden="1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hidden="1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hidden="1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hidden="1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hidden="1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hidden="1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hidden="1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hidden="1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hidden="1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hidden="1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hidden="1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hidden="1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hidden="1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hidden="1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hidden="1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hidden="1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hidden="1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hidden="1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hidden="1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hidden="1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hidden="1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hidden="1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hidden="1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hidden="1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hidden="1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hidden="1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hidden="1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hidden="1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hidden="1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hidden="1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hidden="1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hidden="1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hidden="1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hidden="1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hidden="1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hidden="1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hidden="1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hidden="1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hidden="1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hidden="1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hidden="1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hidden="1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hidden="1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hidden="1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hidden="1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hidden="1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hidden="1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hidden="1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hidden="1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hidden="1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hidden="1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hidden="1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hidden="1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hidden="1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hidden="1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hidden="1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hidden="1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hidden="1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hidden="1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hidden="1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hidden="1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hidden="1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hidden="1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hidden="1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hidden="1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hidden="1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hidden="1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hidden="1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hidden="1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hidden="1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hidden="1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hidden="1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hidden="1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hidden="1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hidden="1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hidden="1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hidden="1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hidden="1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hidden="1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hidden="1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hidden="1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hidden="1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hidden="1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hidden="1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hidden="1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hidden="1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hidden="1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hidden="1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hidden="1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hidden="1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hidden="1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hidden="1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hidden="1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hidden="1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hidden="1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hidden="1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hidden="1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hidden="1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hidden="1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hidden="1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hidden="1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hidden="1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hidden="1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hidden="1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hidden="1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hidden="1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hidden="1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hidden="1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hidden="1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hidden="1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hidden="1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hidden="1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hidden="1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hidden="1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hidden="1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hidden="1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hidden="1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hidden="1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hidden="1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hidden="1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hidden="1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hidden="1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hidden="1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hidden="1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hidden="1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hidden="1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hidden="1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hidden="1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hidden="1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hidden="1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hidden="1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hidden="1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hidden="1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hidden="1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hidden="1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hidden="1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hidden="1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hidden="1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hidden="1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hidden="1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hidden="1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hidden="1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hidden="1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hidden="1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hidden="1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hidden="1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hidden="1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hidden="1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hidden="1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hidden="1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hidden="1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hidden="1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hidden="1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hidden="1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hidden="1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hidden="1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hidden="1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hidden="1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hidden="1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hidden="1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hidden="1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hidden="1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hidden="1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hidden="1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hidden="1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hidden="1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hidden="1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hidden="1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hidden="1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hidden="1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hidden="1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hidden="1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hidden="1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hidden="1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hidden="1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hidden="1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hidden="1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hidden="1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hidden="1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hidden="1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hidden="1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hidden="1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hidden="1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hidden="1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hidden="1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hidden="1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hidden="1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hidden="1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hidden="1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hidden="1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hidden="1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hidden="1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hidden="1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hidden="1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hidden="1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hidden="1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hidden="1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hidden="1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hidden="1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hidden="1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hidden="1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hidden="1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hidden="1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hidden="1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hidden="1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hidden="1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hidden="1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hidden="1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hidden="1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hidden="1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hidden="1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hidden="1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hidden="1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hidden="1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hidden="1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hidden="1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hidden="1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hidden="1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hidden="1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hidden="1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hidden="1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hidden="1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hidden="1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hidden="1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hidden="1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hidden="1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hidden="1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hidden="1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hidden="1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hidden="1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hidden="1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hidden="1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hidden="1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hidden="1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hidden="1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hidden="1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hidden="1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hidden="1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hidden="1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hidden="1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hidden="1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hidden="1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hidden="1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hidden="1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hidden="1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hidden="1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hidden="1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hidden="1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hidden="1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hidden="1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hidden="1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hidden="1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hidden="1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hidden="1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hidden="1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hidden="1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hidden="1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hidden="1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hidden="1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hidden="1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hidden="1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hidden="1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hidden="1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hidden="1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hidden="1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hidden="1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hidden="1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hidden="1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hidden="1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hidden="1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hidden="1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hidden="1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hidden="1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hidden="1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hidden="1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hidden="1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hidden="1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hidden="1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hidden="1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hidden="1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hidden="1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hidden="1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hidden="1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hidden="1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hidden="1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hidden="1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hidden="1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hidden="1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hidden="1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hidden="1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hidden="1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hidden="1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hidden="1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hidden="1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hidden="1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hidden="1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hidden="1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hidden="1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hidden="1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hidden="1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hidden="1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hidden="1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hidden="1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hidden="1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hidden="1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hidden="1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hidden="1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hidden="1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hidden="1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hidden="1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hidden="1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hidden="1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hidden="1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hidden="1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hidden="1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hidden="1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hidden="1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hidden="1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hidden="1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hidden="1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hidden="1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hidden="1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hidden="1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hidden="1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hidden="1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hidden="1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hidden="1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hidden="1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hidden="1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hidden="1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hidden="1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hidden="1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hidden="1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hidden="1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hidden="1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hidden="1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hidden="1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hidden="1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hidden="1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hidden="1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hidden="1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hidden="1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hidden="1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hidden="1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hidden="1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hidden="1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hidden="1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hidden="1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hidden="1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hidden="1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hidden="1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hidden="1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hidden="1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hidden="1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hidden="1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hidden="1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hidden="1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hidden="1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hidden="1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hidden="1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hidden="1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hidden="1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hidden="1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hidden="1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hidden="1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hidden="1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hidden="1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hidden="1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hidden="1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hidden="1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hidden="1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hidden="1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hidden="1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hidden="1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hidden="1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hidden="1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hidden="1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hidden="1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hidden="1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hidden="1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hidden="1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hidden="1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hidden="1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hidden="1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hidden="1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hidden="1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hidden="1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hidden="1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hidden="1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hidden="1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hidden="1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hidden="1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hidden="1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hidden="1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hidden="1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hidden="1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hidden="1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hidden="1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hidden="1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hidden="1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hidden="1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hidden="1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hidden="1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hidden="1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hidden="1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hidden="1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hidden="1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hidden="1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hidden="1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hidden="1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hidden="1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hidden="1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hidden="1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hidden="1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hidden="1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hidden="1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hidden="1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hidden="1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hidden="1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hidden="1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hidden="1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hidden="1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hidden="1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hidden="1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hidden="1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hidden="1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hidden="1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hidden="1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hidden="1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hidden="1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hidden="1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hidden="1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hidden="1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hidden="1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hidden="1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hidden="1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hidden="1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hidden="1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hidden="1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hidden="1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hidden="1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hidden="1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hidden="1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hidden="1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hidden="1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hidden="1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hidden="1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hidden="1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hidden="1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hidden="1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hidden="1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hidden="1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hidden="1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hidden="1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hidden="1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hidden="1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hidden="1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hidden="1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hidden="1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hidden="1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hidden="1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hidden="1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hidden="1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hidden="1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hidden="1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hidden="1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hidden="1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hidden="1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hidden="1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hidden="1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hidden="1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hidden="1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hidden="1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hidden="1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hidden="1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hidden="1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hidden="1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hidden="1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hidden="1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hidden="1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hidden="1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hidden="1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hidden="1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hidden="1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hidden="1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hidden="1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hidden="1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hidden="1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hidden="1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hidden="1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hidden="1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hidden="1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hidden="1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hidden="1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hidden="1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hidden="1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hidden="1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hidden="1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hidden="1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hidden="1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hidden="1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hidden="1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hidden="1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hidden="1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hidden="1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hidden="1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hidden="1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hidden="1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hidden="1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hidden="1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hidden="1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hidden="1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hidden="1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hidden="1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hidden="1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hidden="1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hidden="1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hidden="1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hidden="1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hidden="1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hidden="1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hidden="1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hidden="1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hidden="1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hidden="1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hidden="1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hidden="1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hidden="1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hidden="1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hidden="1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hidden="1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hidden="1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hidden="1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hidden="1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hidden="1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hidden="1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hidden="1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hidden="1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hidden="1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hidden="1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hidden="1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hidden="1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hidden="1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hidden="1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hidden="1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hidden="1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hidden="1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hidden="1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hidden="1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hidden="1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hidden="1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hidden="1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hidden="1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hidden="1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hidden="1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hidden="1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hidden="1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hidden="1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hidden="1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hidden="1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hidden="1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hidden="1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hidden="1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hidden="1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hidden="1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hidden="1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hidden="1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hidden="1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hidden="1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hidden="1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hidden="1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hidden="1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hidden="1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hidden="1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hidden="1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hidden="1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hidden="1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hidden="1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hidden="1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hidden="1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hidden="1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hidden="1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hidden="1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hidden="1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hidden="1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hidden="1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hidden="1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hidden="1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hidden="1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hidden="1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hidden="1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hidden="1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hidden="1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hidden="1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hidden="1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hidden="1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hidden="1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hidden="1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hidden="1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hidden="1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hidden="1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hidden="1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hidden="1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hidden="1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hidden="1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hidden="1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hidden="1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hidden="1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hidden="1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hidden="1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hidden="1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hidden="1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hidden="1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hidden="1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hidden="1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hidden="1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hidden="1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hidden="1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hidden="1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hidden="1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hidden="1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hidden="1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hidden="1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hidden="1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hidden="1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hidden="1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hidden="1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hidden="1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hidden="1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hidden="1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hidden="1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hidden="1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hidden="1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hidden="1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hidden="1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hidden="1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hidden="1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hidden="1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hidden="1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hidden="1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hidden="1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hidden="1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hidden="1" x14ac:dyDescent="0.25">
      <c r="A7254">
        <v>70000796</v>
      </c>
      <c r="B7254" t="s">
        <v>10713</v>
      </c>
      <c r="E7254" t="s">
        <v>10713</v>
      </c>
    </row>
    <row r="7255" spans="1:5" hidden="1" x14ac:dyDescent="0.25">
      <c r="A7255">
        <v>70000797</v>
      </c>
      <c r="B7255" t="s">
        <v>10714</v>
      </c>
      <c r="E7255" t="s">
        <v>10714</v>
      </c>
    </row>
    <row r="7256" spans="1:5" hidden="1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hidden="1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hidden="1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hidden="1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hidden="1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hidden="1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hidden="1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hidden="1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hidden="1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hidden="1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hidden="1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hidden="1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hidden="1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hidden="1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hidden="1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hidden="1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hidden="1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hidden="1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hidden="1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hidden="1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hidden="1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hidden="1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hidden="1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hidden="1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hidden="1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hidden="1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hidden="1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hidden="1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hidden="1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hidden="1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hidden="1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hidden="1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hidden="1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hidden="1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hidden="1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hidden="1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hidden="1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hidden="1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hidden="1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hidden="1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hidden="1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hidden="1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hidden="1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hidden="1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hidden="1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hidden="1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hidden="1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hidden="1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hidden="1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hidden="1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hidden="1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hidden="1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hidden="1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hidden="1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hidden="1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hidden="1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hidden="1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hidden="1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hidden="1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hidden="1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hidden="1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hidden="1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hidden="1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hidden="1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hidden="1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hidden="1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hidden="1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hidden="1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hidden="1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hidden="1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hidden="1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hidden="1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hidden="1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hidden="1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hidden="1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hidden="1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hidden="1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hidden="1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hidden="1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hidden="1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hidden="1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hidden="1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hidden="1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hidden="1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hidden="1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hidden="1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hidden="1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hidden="1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hidden="1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hidden="1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hidden="1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hidden="1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hidden="1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hidden="1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hidden="1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hidden="1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hidden="1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hidden="1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hidden="1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hidden="1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hidden="1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hidden="1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hidden="1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hidden="1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hidden="1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hidden="1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hidden="1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hidden="1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hidden="1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hidden="1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hidden="1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hidden="1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hidden="1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hidden="1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hidden="1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hidden="1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hidden="1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hidden="1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hidden="1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hidden="1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hidden="1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hidden="1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hidden="1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hidden="1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hidden="1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hidden="1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hidden="1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hidden="1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hidden="1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hidden="1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hidden="1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hidden="1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hidden="1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hidden="1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hidden="1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hidden="1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hidden="1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hidden="1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hidden="1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hidden="1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hidden="1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hidden="1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hidden="1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hidden="1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hidden="1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hidden="1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hidden="1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hidden="1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hidden="1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hidden="1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hidden="1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hidden="1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hidden="1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hidden="1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hidden="1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hidden="1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hidden="1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hidden="1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hidden="1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hidden="1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hidden="1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hidden="1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hidden="1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hidden="1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hidden="1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hidden="1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hidden="1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hidden="1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hidden="1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hidden="1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hidden="1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hidden="1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hidden="1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hidden="1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hidden="1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hidden="1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hidden="1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hidden="1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hidden="1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hidden="1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hidden="1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hidden="1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hidden="1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hidden="1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hidden="1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hidden="1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hidden="1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hidden="1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hidden="1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hidden="1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hidden="1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hidden="1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hidden="1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hidden="1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hidden="1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hidden="1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hidden="1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hidden="1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hidden="1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hidden="1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hidden="1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hidden="1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hidden="1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hidden="1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hidden="1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hidden="1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hidden="1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hidden="1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hidden="1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hidden="1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hidden="1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hidden="1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hidden="1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hidden="1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hidden="1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hidden="1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hidden="1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hidden="1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hidden="1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hidden="1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hidden="1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hidden="1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hidden="1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hidden="1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hidden="1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hidden="1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hidden="1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hidden="1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hidden="1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hidden="1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hidden="1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hidden="1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hidden="1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hidden="1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hidden="1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hidden="1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hidden="1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hidden="1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hidden="1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hidden="1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hidden="1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hidden="1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hidden="1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hidden="1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hidden="1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hidden="1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hidden="1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hidden="1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hidden="1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hidden="1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hidden="1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hidden="1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hidden="1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hidden="1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hidden="1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hidden="1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hidden="1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hidden="1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hidden="1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hidden="1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hidden="1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hidden="1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hidden="1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hidden="1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hidden="1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hidden="1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hidden="1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hidden="1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hidden="1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hidden="1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hidden="1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hidden="1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hidden="1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hidden="1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hidden="1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hidden="1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hidden="1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hidden="1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hidden="1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hidden="1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hidden="1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hidden="1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hidden="1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hidden="1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hidden="1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hidden="1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hidden="1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hidden="1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hidden="1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hidden="1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hidden="1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hidden="1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hidden="1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hidden="1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hidden="1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hidden="1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hidden="1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hidden="1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hidden="1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hidden="1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hidden="1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hidden="1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hidden="1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hidden="1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hidden="1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hidden="1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hidden="1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hidden="1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hidden="1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hidden="1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hidden="1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hidden="1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hidden="1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hidden="1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hidden="1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hidden="1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hidden="1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hidden="1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hidden="1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hidden="1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hidden="1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hidden="1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hidden="1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hidden="1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hidden="1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hidden="1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hidden="1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hidden="1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hidden="1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hidden="1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hidden="1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hidden="1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hidden="1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hidden="1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hidden="1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hidden="1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hidden="1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hidden="1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hidden="1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hidden="1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hidden="1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hidden="1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hidden="1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hidden="1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hidden="1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hidden="1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hidden="1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hidden="1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hidden="1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hidden="1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hidden="1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hidden="1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hidden="1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hidden="1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hidden="1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hidden="1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hidden="1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hidden="1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hidden="1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hidden="1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hidden="1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hidden="1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hidden="1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hidden="1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hidden="1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hidden="1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hidden="1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hidden="1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hidden="1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hidden="1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hidden="1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hidden="1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hidden="1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hidden="1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hidden="1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hidden="1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hidden="1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hidden="1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hidden="1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hidden="1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hidden="1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hidden="1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hidden="1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hidden="1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hidden="1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hidden="1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hidden="1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hidden="1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hidden="1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hidden="1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hidden="1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hidden="1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hidden="1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hidden="1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hidden="1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hidden="1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hidden="1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hidden="1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hidden="1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hidden="1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hidden="1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hidden="1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hidden="1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hidden="1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hidden="1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hidden="1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hidden="1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hidden="1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hidden="1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hidden="1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hidden="1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hidden="1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hidden="1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hidden="1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hidden="1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hidden="1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hidden="1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hidden="1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hidden="1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hidden="1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hidden="1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hidden="1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hidden="1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hidden="1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hidden="1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hidden="1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hidden="1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hidden="1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hidden="1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hidden="1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hidden="1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hidden="1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hidden="1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hidden="1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hidden="1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hidden="1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hidden="1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hidden="1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hidden="1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hidden="1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hidden="1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hidden="1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hidden="1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hidden="1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hidden="1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hidden="1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hidden="1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hidden="1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hidden="1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hidden="1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hidden="1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hidden="1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hidden="1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hidden="1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hidden="1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hidden="1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hidden="1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hidden="1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hidden="1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hidden="1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hidden="1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hidden="1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hidden="1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hidden="1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hidden="1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hidden="1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hidden="1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hidden="1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hidden="1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hidden="1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hidden="1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hidden="1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hidden="1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hidden="1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hidden="1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hidden="1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hidden="1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hidden="1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hidden="1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hidden="1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hidden="1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hidden="1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hidden="1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hidden="1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hidden="1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hidden="1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hidden="1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hidden="1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hidden="1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hidden="1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hidden="1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hidden="1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hidden="1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hidden="1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hidden="1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hidden="1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hidden="1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hidden="1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hidden="1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hidden="1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hidden="1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hidden="1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hidden="1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hidden="1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hidden="1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hidden="1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hidden="1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hidden="1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hidden="1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hidden="1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hidden="1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hidden="1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hidden="1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hidden="1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hidden="1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hidden="1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hidden="1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hidden="1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hidden="1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hidden="1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hidden="1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hidden="1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hidden="1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hidden="1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hidden="1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hidden="1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hidden="1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hidden="1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hidden="1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hidden="1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hidden="1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hidden="1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hidden="1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hidden="1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hidden="1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hidden="1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hidden="1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hidden="1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hidden="1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hidden="1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hidden="1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hidden="1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hidden="1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hidden="1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hidden="1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hidden="1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hidden="1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hidden="1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hidden="1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hidden="1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hidden="1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hidden="1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hidden="1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hidden="1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hidden="1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hidden="1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hidden="1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hidden="1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hidden="1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hidden="1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hidden="1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hidden="1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hidden="1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hidden="1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hidden="1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hidden="1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hidden="1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hidden="1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hidden="1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hidden="1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hidden="1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hidden="1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hidden="1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hidden="1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hidden="1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hidden="1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hidden="1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hidden="1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hidden="1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hidden="1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hidden="1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hidden="1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hidden="1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hidden="1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hidden="1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hidden="1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hidden="1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hidden="1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hidden="1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hidden="1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hidden="1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hidden="1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hidden="1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hidden="1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hidden="1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hidden="1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hidden="1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hidden="1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hidden="1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hidden="1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hidden="1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hidden="1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hidden="1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hidden="1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hidden="1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hidden="1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hidden="1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hidden="1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hidden="1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hidden="1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hidden="1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hidden="1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hidden="1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hidden="1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hidden="1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hidden="1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hidden="1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hidden="1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hidden="1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hidden="1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hidden="1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hidden="1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hidden="1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hidden="1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hidden="1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hidden="1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hidden="1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hidden="1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hidden="1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hidden="1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hidden="1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hidden="1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hidden="1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hidden="1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hidden="1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hidden="1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hidden="1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hidden="1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hidden="1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hidden="1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hidden="1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hidden="1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hidden="1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hidden="1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hidden="1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hidden="1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hidden="1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hidden="1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hidden="1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hidden="1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hidden="1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hidden="1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hidden="1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hidden="1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hidden="1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hidden="1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hidden="1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hidden="1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hidden="1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hidden="1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hidden="1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hidden="1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hidden="1" x14ac:dyDescent="0.25">
      <c r="A7918">
        <v>70001664</v>
      </c>
      <c r="B7918" t="s">
        <v>11607</v>
      </c>
      <c r="E7918" t="s">
        <v>11607</v>
      </c>
    </row>
    <row r="7919" spans="1:5" hidden="1" x14ac:dyDescent="0.25">
      <c r="A7919">
        <v>70001665</v>
      </c>
      <c r="B7919" t="s">
        <v>11608</v>
      </c>
      <c r="E7919" t="s">
        <v>11608</v>
      </c>
    </row>
    <row r="7920" spans="1:5" hidden="1" x14ac:dyDescent="0.25">
      <c r="A7920">
        <v>70001666</v>
      </c>
      <c r="B7920" t="s">
        <v>11609</v>
      </c>
      <c r="E7920" t="s">
        <v>11609</v>
      </c>
    </row>
    <row r="7921" spans="1:5" hidden="1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hidden="1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hidden="1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hidden="1" x14ac:dyDescent="0.25">
      <c r="A7924">
        <v>70001670</v>
      </c>
      <c r="B7924" t="s">
        <v>11612</v>
      </c>
      <c r="E7924" t="s">
        <v>11612</v>
      </c>
    </row>
    <row r="7925" spans="1:5" hidden="1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hidden="1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hidden="1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hidden="1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hidden="1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hidden="1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hidden="1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hidden="1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hidden="1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hidden="1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hidden="1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hidden="1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hidden="1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hidden="1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hidden="1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hidden="1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hidden="1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hidden="1" x14ac:dyDescent="0.25">
      <c r="A7942">
        <v>70001688</v>
      </c>
      <c r="B7942" t="s">
        <v>11637</v>
      </c>
      <c r="E7942" t="s">
        <v>11637</v>
      </c>
    </row>
    <row r="7943" spans="1:5" hidden="1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hidden="1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hidden="1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hidden="1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hidden="1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hidden="1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hidden="1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hidden="1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hidden="1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hidden="1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hidden="1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hidden="1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hidden="1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hidden="1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hidden="1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hidden="1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hidden="1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hidden="1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hidden="1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hidden="1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hidden="1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hidden="1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hidden="1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hidden="1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hidden="1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hidden="1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hidden="1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hidden="1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hidden="1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hidden="1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hidden="1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hidden="1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hidden="1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hidden="1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hidden="1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hidden="1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hidden="1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hidden="1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hidden="1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hidden="1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hidden="1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hidden="1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hidden="1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hidden="1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hidden="1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hidden="1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hidden="1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hidden="1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hidden="1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hidden="1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hidden="1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hidden="1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hidden="1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hidden="1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hidden="1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hidden="1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hidden="1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hidden="1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hidden="1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hidden="1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hidden="1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hidden="1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hidden="1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hidden="1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hidden="1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hidden="1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hidden="1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hidden="1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hidden="1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hidden="1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hidden="1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hidden="1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hidden="1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hidden="1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hidden="1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hidden="1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hidden="1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hidden="1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hidden="1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hidden="1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hidden="1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hidden="1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hidden="1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hidden="1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hidden="1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hidden="1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hidden="1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hidden="1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hidden="1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hidden="1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hidden="1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hidden="1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hidden="1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hidden="1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hidden="1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hidden="1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hidden="1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hidden="1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hidden="1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hidden="1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hidden="1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hidden="1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hidden="1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hidden="1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hidden="1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hidden="1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hidden="1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hidden="1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hidden="1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hidden="1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hidden="1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hidden="1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hidden="1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hidden="1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hidden="1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hidden="1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hidden="1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hidden="1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hidden="1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hidden="1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hidden="1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hidden="1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hidden="1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hidden="1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hidden="1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hidden="1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hidden="1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hidden="1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hidden="1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hidden="1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hidden="1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hidden="1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hidden="1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hidden="1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hidden="1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hidden="1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hidden="1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hidden="1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hidden="1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hidden="1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hidden="1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hidden="1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hidden="1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hidden="1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hidden="1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hidden="1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hidden="1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hidden="1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hidden="1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hidden="1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hidden="1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hidden="1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hidden="1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hidden="1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hidden="1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hidden="1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hidden="1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hidden="1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hidden="1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hidden="1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hidden="1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hidden="1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hidden="1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hidden="1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hidden="1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hidden="1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hidden="1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hidden="1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hidden="1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hidden="1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hidden="1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hidden="1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hidden="1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hidden="1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hidden="1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hidden="1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hidden="1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hidden="1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hidden="1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hidden="1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hidden="1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hidden="1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hidden="1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hidden="1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hidden="1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hidden="1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hidden="1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hidden="1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hidden="1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hidden="1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hidden="1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hidden="1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hidden="1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hidden="1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hidden="1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hidden="1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hidden="1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hidden="1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hidden="1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hidden="1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hidden="1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hidden="1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hidden="1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hidden="1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hidden="1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hidden="1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hidden="1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hidden="1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hidden="1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hidden="1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hidden="1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hidden="1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hidden="1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hidden="1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hidden="1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hidden="1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hidden="1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hidden="1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hidden="1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hidden="1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hidden="1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hidden="1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hidden="1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hidden="1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hidden="1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hidden="1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hidden="1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hidden="1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hidden="1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hidden="1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hidden="1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hidden="1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hidden="1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hidden="1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hidden="1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hidden="1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hidden="1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hidden="1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hidden="1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hidden="1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hidden="1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hidden="1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hidden="1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hidden="1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hidden="1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hidden="1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hidden="1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hidden="1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hidden="1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hidden="1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hidden="1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hidden="1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hidden="1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hidden="1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hidden="1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hidden="1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hidden="1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hidden="1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hidden="1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hidden="1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hidden="1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hidden="1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hidden="1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hidden="1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hidden="1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hidden="1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hidden="1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hidden="1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hidden="1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hidden="1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hidden="1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hidden="1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hidden="1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hidden="1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hidden="1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hidden="1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hidden="1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hidden="1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hidden="1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hidden="1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hidden="1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hidden="1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hidden="1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hidden="1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hidden="1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hidden="1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hidden="1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hidden="1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hidden="1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hidden="1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hidden="1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hidden="1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hidden="1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hidden="1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hidden="1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hidden="1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hidden="1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hidden="1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hidden="1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hidden="1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hidden="1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hidden="1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hidden="1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hidden="1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hidden="1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hidden="1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hidden="1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hidden="1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hidden="1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hidden="1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hidden="1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hidden="1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hidden="1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hidden="1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hidden="1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hidden="1" x14ac:dyDescent="0.25">
      <c r="A8258">
        <v>70002005</v>
      </c>
      <c r="B8258" t="s">
        <v>11964</v>
      </c>
      <c r="E8258" t="s">
        <v>11964</v>
      </c>
    </row>
    <row r="8259" spans="1:5" hidden="1" x14ac:dyDescent="0.25">
      <c r="A8259">
        <v>70002006</v>
      </c>
      <c r="B8259" t="s">
        <v>11965</v>
      </c>
      <c r="E8259" t="s">
        <v>11965</v>
      </c>
    </row>
    <row r="8260" spans="1:5" hidden="1" x14ac:dyDescent="0.25">
      <c r="A8260">
        <v>70002007</v>
      </c>
      <c r="B8260" t="s">
        <v>11966</v>
      </c>
      <c r="E8260" t="s">
        <v>11966</v>
      </c>
    </row>
    <row r="8261" spans="1:5" hidden="1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hidden="1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hidden="1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hidden="1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hidden="1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hidden="1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hidden="1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hidden="1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hidden="1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hidden="1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hidden="1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hidden="1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hidden="1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hidden="1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hidden="1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hidden="1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hidden="1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hidden="1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hidden="1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hidden="1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hidden="1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hidden="1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hidden="1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hidden="1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hidden="1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hidden="1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hidden="1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hidden="1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hidden="1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hidden="1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hidden="1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hidden="1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hidden="1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hidden="1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hidden="1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hidden="1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hidden="1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hidden="1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hidden="1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hidden="1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hidden="1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hidden="1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hidden="1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hidden="1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hidden="1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hidden="1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hidden="1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hidden="1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hidden="1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hidden="1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hidden="1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hidden="1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hidden="1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hidden="1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hidden="1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hidden="1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hidden="1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hidden="1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hidden="1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hidden="1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hidden="1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hidden="1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hidden="1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hidden="1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hidden="1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hidden="1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hidden="1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hidden="1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hidden="1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hidden="1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hidden="1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hidden="1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hidden="1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hidden="1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hidden="1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hidden="1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hidden="1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hidden="1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hidden="1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hidden="1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hidden="1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hidden="1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hidden="1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hidden="1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hidden="1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hidden="1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hidden="1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hidden="1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hidden="1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hidden="1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hidden="1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hidden="1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hidden="1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hidden="1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hidden="1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hidden="1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hidden="1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hidden="1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hidden="1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hidden="1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hidden="1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hidden="1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hidden="1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hidden="1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hidden="1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hidden="1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hidden="1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hidden="1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hidden="1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hidden="1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hidden="1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hidden="1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hidden="1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hidden="1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hidden="1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hidden="1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hidden="1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hidden="1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hidden="1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hidden="1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hidden="1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hidden="1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hidden="1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hidden="1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hidden="1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hidden="1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hidden="1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hidden="1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hidden="1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hidden="1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hidden="1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hidden="1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hidden="1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hidden="1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hidden="1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hidden="1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hidden="1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hidden="1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hidden="1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hidden="1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hidden="1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hidden="1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hidden="1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hidden="1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hidden="1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hidden="1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hidden="1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hidden="1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hidden="1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hidden="1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hidden="1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hidden="1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hidden="1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hidden="1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hidden="1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hidden="1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hidden="1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hidden="1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hidden="1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hidden="1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hidden="1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hidden="1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hidden="1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hidden="1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hidden="1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hidden="1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hidden="1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hidden="1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hidden="1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hidden="1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hidden="1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hidden="1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hidden="1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hidden="1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hidden="1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hidden="1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hidden="1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hidden="1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hidden="1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hidden="1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hidden="1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hidden="1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hidden="1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hidden="1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hidden="1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hidden="1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hidden="1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hidden="1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hidden="1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hidden="1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hidden="1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hidden="1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hidden="1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hidden="1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hidden="1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hidden="1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hidden="1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hidden="1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hidden="1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hidden="1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hidden="1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hidden="1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hidden="1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hidden="1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hidden="1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hidden="1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hidden="1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hidden="1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hidden="1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hidden="1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hidden="1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hidden="1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hidden="1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hidden="1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hidden="1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hidden="1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hidden="1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hidden="1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hidden="1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hidden="1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hidden="1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hidden="1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hidden="1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hidden="1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hidden="1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hidden="1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hidden="1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hidden="1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hidden="1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hidden="1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hidden="1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hidden="1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hidden="1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hidden="1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hidden="1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hidden="1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hidden="1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hidden="1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hidden="1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hidden="1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hidden="1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hidden="1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hidden="1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hidden="1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hidden="1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hidden="1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hidden="1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hidden="1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hidden="1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hidden="1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hidden="1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hidden="1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hidden="1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hidden="1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hidden="1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hidden="1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hidden="1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hidden="1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hidden="1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hidden="1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hidden="1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hidden="1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hidden="1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hidden="1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hidden="1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hidden="1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hidden="1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hidden="1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hidden="1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hidden="1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hidden="1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hidden="1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hidden="1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hidden="1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hidden="1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hidden="1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hidden="1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hidden="1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hidden="1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hidden="1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hidden="1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hidden="1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hidden="1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hidden="1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hidden="1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hidden="1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hidden="1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hidden="1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hidden="1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hidden="1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hidden="1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hidden="1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hidden="1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hidden="1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hidden="1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hidden="1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hidden="1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hidden="1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hidden="1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hidden="1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hidden="1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hidden="1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hidden="1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hidden="1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hidden="1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hidden="1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hidden="1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hidden="1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hidden="1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hidden="1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hidden="1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hidden="1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hidden="1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hidden="1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hidden="1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hidden="1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hidden="1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hidden="1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hidden="1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hidden="1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hidden="1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hidden="1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hidden="1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hidden="1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hidden="1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hidden="1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hidden="1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hidden="1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hidden="1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hidden="1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hidden="1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hidden="1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hidden="1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hidden="1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hidden="1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hidden="1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hidden="1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hidden="1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hidden="1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hidden="1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hidden="1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hidden="1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hidden="1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hidden="1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hidden="1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hidden="1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hidden="1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hidden="1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hidden="1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hidden="1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hidden="1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hidden="1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hidden="1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hidden="1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hidden="1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hidden="1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hidden="1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hidden="1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hidden="1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hidden="1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hidden="1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hidden="1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hidden="1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hidden="1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hidden="1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hidden="1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hidden="1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hidden="1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hidden="1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hidden="1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hidden="1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hidden="1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hidden="1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hidden="1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hidden="1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hidden="1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hidden="1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hidden="1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hidden="1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hidden="1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hidden="1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hidden="1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hidden="1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hidden="1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hidden="1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hidden="1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hidden="1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hidden="1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hidden="1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hidden="1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hidden="1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hidden="1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hidden="1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hidden="1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hidden="1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hidden="1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hidden="1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hidden="1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hidden="1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hidden="1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hidden="1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hidden="1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hidden="1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hidden="1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hidden="1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hidden="1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hidden="1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hidden="1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hidden="1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hidden="1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hidden="1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hidden="1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hidden="1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hidden="1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hidden="1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hidden="1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hidden="1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hidden="1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hidden="1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hidden="1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hidden="1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hidden="1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hidden="1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hidden="1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hidden="1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hidden="1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hidden="1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hidden="1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hidden="1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hidden="1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hidden="1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hidden="1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hidden="1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hidden="1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hidden="1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hidden="1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hidden="1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hidden="1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hidden="1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hidden="1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hidden="1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hidden="1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hidden="1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hidden="1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hidden="1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hidden="1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hidden="1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hidden="1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hidden="1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hidden="1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hidden="1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hidden="1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hidden="1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hidden="1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hidden="1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hidden="1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hidden="1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hidden="1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hidden="1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hidden="1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hidden="1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hidden="1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hidden="1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hidden="1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hidden="1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hidden="1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hidden="1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hidden="1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hidden="1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hidden="1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hidden="1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hidden="1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hidden="1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hidden="1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hidden="1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hidden="1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hidden="1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hidden="1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hidden="1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hidden="1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hidden="1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hidden="1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hidden="1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hidden="1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hidden="1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hidden="1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hidden="1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hidden="1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hidden="1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hidden="1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hidden="1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hidden="1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hidden="1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hidden="1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hidden="1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hidden="1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hidden="1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hidden="1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hidden="1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hidden="1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hidden="1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hidden="1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hidden="1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hidden="1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hidden="1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hidden="1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hidden="1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hidden="1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hidden="1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hidden="1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hidden="1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hidden="1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hidden="1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hidden="1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hidden="1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hidden="1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hidden="1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hidden="1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hidden="1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hidden="1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hidden="1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hidden="1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hidden="1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hidden="1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hidden="1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hidden="1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hidden="1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hidden="1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hidden="1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hidden="1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hidden="1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hidden="1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hidden="1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hidden="1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hidden="1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hidden="1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hidden="1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hidden="1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hidden="1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hidden="1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hidden="1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hidden="1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hidden="1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hidden="1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hidden="1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hidden="1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hidden="1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hidden="1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hidden="1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hidden="1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hidden="1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hidden="1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hidden="1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hidden="1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hidden="1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hidden="1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hidden="1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hidden="1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hidden="1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hidden="1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hidden="1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hidden="1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hidden="1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hidden="1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hidden="1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hidden="1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hidden="1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hidden="1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hidden="1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hidden="1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hidden="1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hidden="1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hidden="1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hidden="1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hidden="1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hidden="1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hidden="1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hidden="1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hidden="1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hidden="1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hidden="1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hidden="1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hidden="1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hidden="1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hidden="1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hidden="1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hidden="1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hidden="1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hidden="1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hidden="1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hidden="1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hidden="1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hidden="1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hidden="1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hidden="1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hidden="1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hidden="1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hidden="1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hidden="1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hidden="1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hidden="1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hidden="1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hidden="1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hidden="1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hidden="1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hidden="1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hidden="1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hidden="1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hidden="1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hidden="1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hidden="1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hidden="1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hidden="1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hidden="1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hidden="1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hidden="1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hidden="1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hidden="1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hidden="1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hidden="1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hidden="1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hidden="1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hidden="1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hidden="1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hidden="1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hidden="1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hidden="1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hidden="1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hidden="1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hidden="1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hidden="1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hidden="1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hidden="1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hidden="1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hidden="1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hidden="1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hidden="1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hidden="1" x14ac:dyDescent="0.25">
      <c r="A8898">
        <v>71000210</v>
      </c>
      <c r="B8898" t="s">
        <v>12761</v>
      </c>
      <c r="E8898" t="s">
        <v>12761</v>
      </c>
    </row>
    <row r="8899" spans="1:5" hidden="1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hidden="1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hidden="1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hidden="1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hidden="1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hidden="1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hidden="1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hidden="1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hidden="1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hidden="1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hidden="1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hidden="1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hidden="1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hidden="1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hidden="1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hidden="1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hidden="1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hidden="1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hidden="1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hidden="1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hidden="1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hidden="1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hidden="1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hidden="1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hidden="1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hidden="1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hidden="1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hidden="1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hidden="1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hidden="1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hidden="1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hidden="1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hidden="1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hidden="1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hidden="1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hidden="1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hidden="1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hidden="1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hidden="1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hidden="1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hidden="1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hidden="1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hidden="1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hidden="1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hidden="1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hidden="1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hidden="1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hidden="1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hidden="1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hidden="1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hidden="1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hidden="1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hidden="1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hidden="1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hidden="1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hidden="1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hidden="1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hidden="1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hidden="1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hidden="1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hidden="1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hidden="1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hidden="1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hidden="1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hidden="1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hidden="1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hidden="1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hidden="1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hidden="1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hidden="1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hidden="1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hidden="1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hidden="1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hidden="1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hidden="1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hidden="1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hidden="1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hidden="1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hidden="1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hidden="1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hidden="1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hidden="1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hidden="1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hidden="1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hidden="1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hidden="1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hidden="1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hidden="1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hidden="1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hidden="1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hidden="1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hidden="1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hidden="1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hidden="1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hidden="1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hidden="1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hidden="1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hidden="1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hidden="1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hidden="1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hidden="1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hidden="1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hidden="1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hidden="1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hidden="1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hidden="1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hidden="1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hidden="1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hidden="1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hidden="1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hidden="1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hidden="1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hidden="1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hidden="1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hidden="1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hidden="1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hidden="1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hidden="1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hidden="1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hidden="1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hidden="1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hidden="1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hidden="1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hidden="1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hidden="1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hidden="1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hidden="1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hidden="1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hidden="1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hidden="1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hidden="1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hidden="1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hidden="1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hidden="1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hidden="1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hidden="1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hidden="1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hidden="1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hidden="1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hidden="1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hidden="1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hidden="1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hidden="1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hidden="1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hidden="1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hidden="1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hidden="1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hidden="1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hidden="1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hidden="1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hidden="1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hidden="1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hidden="1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hidden="1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hidden="1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hidden="1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hidden="1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hidden="1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hidden="1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hidden="1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hidden="1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hidden="1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hidden="1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hidden="1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hidden="1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hidden="1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hidden="1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hidden="1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hidden="1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hidden="1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hidden="1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hidden="1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hidden="1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hidden="1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hidden="1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hidden="1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hidden="1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hidden="1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hidden="1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hidden="1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hidden="1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hidden="1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hidden="1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hidden="1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hidden="1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hidden="1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hidden="1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hidden="1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hidden="1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hidden="1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hidden="1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hidden="1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hidden="1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hidden="1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hidden="1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hidden="1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hidden="1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hidden="1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hidden="1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hidden="1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hidden="1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hidden="1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hidden="1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hidden="1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hidden="1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hidden="1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hidden="1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hidden="1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hidden="1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hidden="1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hidden="1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hidden="1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hidden="1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hidden="1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hidden="1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hidden="1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hidden="1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hidden="1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hidden="1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hidden="1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hidden="1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hidden="1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hidden="1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hidden="1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hidden="1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hidden="1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hidden="1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hidden="1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hidden="1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hidden="1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hidden="1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hidden="1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hidden="1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hidden="1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hidden="1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hidden="1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hidden="1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hidden="1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hidden="1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hidden="1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hidden="1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hidden="1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hidden="1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hidden="1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hidden="1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hidden="1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hidden="1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hidden="1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hidden="1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hidden="1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hidden="1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hidden="1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hidden="1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hidden="1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hidden="1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hidden="1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hidden="1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hidden="1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hidden="1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hidden="1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hidden="1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hidden="1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hidden="1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hidden="1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hidden="1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hidden="1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hidden="1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hidden="1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hidden="1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hidden="1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hidden="1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hidden="1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hidden="1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hidden="1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hidden="1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hidden="1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hidden="1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hidden="1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hidden="1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hidden="1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hidden="1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hidden="1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hidden="1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hidden="1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hidden="1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hidden="1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hidden="1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hidden="1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hidden="1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hidden="1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hidden="1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hidden="1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hidden="1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hidden="1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hidden="1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hidden="1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hidden="1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hidden="1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hidden="1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hidden="1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hidden="1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hidden="1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hidden="1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hidden="1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hidden="1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hidden="1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hidden="1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hidden="1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hidden="1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hidden="1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hidden="1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hidden="1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hidden="1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hidden="1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hidden="1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hidden="1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hidden="1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hidden="1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hidden="1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hidden="1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hidden="1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hidden="1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hidden="1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hidden="1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hidden="1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hidden="1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hidden="1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hidden="1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hidden="1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hidden="1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hidden="1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hidden="1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hidden="1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hidden="1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hidden="1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hidden="1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hidden="1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hidden="1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hidden="1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hidden="1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hidden="1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hidden="1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hidden="1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hidden="1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hidden="1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hidden="1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hidden="1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hidden="1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hidden="1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hidden="1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hidden="1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hidden="1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hidden="1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hidden="1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hidden="1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hidden="1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hidden="1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hidden="1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hidden="1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hidden="1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hidden="1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hidden="1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hidden="1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hidden="1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hidden="1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hidden="1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hidden="1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hidden="1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hidden="1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hidden="1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hidden="1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hidden="1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hidden="1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hidden="1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hidden="1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hidden="1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hidden="1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hidden="1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hidden="1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hidden="1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hidden="1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hidden="1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hidden="1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hidden="1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hidden="1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hidden="1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hidden="1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hidden="1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hidden="1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hidden="1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hidden="1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hidden="1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hidden="1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hidden="1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hidden="1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hidden="1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hidden="1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hidden="1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hidden="1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hidden="1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hidden="1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hidden="1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hidden="1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hidden="1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hidden="1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hidden="1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hidden="1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hidden="1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hidden="1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hidden="1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hidden="1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hidden="1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hidden="1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hidden="1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hidden="1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hidden="1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hidden="1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hidden="1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hidden="1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hidden="1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hidden="1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hidden="1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hidden="1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hidden="1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hidden="1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hidden="1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hidden="1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hidden="1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hidden="1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hidden="1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hidden="1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hidden="1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hidden="1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hidden="1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hidden="1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hidden="1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hidden="1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hidden="1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hidden="1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hidden="1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hidden="1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hidden="1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hidden="1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hidden="1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hidden="1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hidden="1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hidden="1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hidden="1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hidden="1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hidden="1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hidden="1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hidden="1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hidden="1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hidden="1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hidden="1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hidden="1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hidden="1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hidden="1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hidden="1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hidden="1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hidden="1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hidden="1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hidden="1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hidden="1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hidden="1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hidden="1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hidden="1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hidden="1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hidden="1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hidden="1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hidden="1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hidden="1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hidden="1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hidden="1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hidden="1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hidden="1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hidden="1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hidden="1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hidden="1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hidden="1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hidden="1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hidden="1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hidden="1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hidden="1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hidden="1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hidden="1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hidden="1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hidden="1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hidden="1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hidden="1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hidden="1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hidden="1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hidden="1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hidden="1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hidden="1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hidden="1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hidden="1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hidden="1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hidden="1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hidden="1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hidden="1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hidden="1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hidden="1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hidden="1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hidden="1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hidden="1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hidden="1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hidden="1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hidden="1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hidden="1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hidden="1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hidden="1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hidden="1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hidden="1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hidden="1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hidden="1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hidden="1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hidden="1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hidden="1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hidden="1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hidden="1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hidden="1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hidden="1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hidden="1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hidden="1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hidden="1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hidden="1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hidden="1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hidden="1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hidden="1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hidden="1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hidden="1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hidden="1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hidden="1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hidden="1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hidden="1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hidden="1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hidden="1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hidden="1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hidden="1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hidden="1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hidden="1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hidden="1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hidden="1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hidden="1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hidden="1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hidden="1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hidden="1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hidden="1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hidden="1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hidden="1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hidden="1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hidden="1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hidden="1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hidden="1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hidden="1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hidden="1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hidden="1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hidden="1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hidden="1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hidden="1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hidden="1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hidden="1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hidden="1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hidden="1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hidden="1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hidden="1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hidden="1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hidden="1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hidden="1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hidden="1" x14ac:dyDescent="0.25">
      <c r="A9469">
        <v>72000251</v>
      </c>
      <c r="B9469" t="s">
        <v>13578</v>
      </c>
      <c r="E9469" t="s">
        <v>13578</v>
      </c>
    </row>
    <row r="9470" spans="1:5" hidden="1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hidden="1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hidden="1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hidden="1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hidden="1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hidden="1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hidden="1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hidden="1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hidden="1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hidden="1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hidden="1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hidden="1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hidden="1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hidden="1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hidden="1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hidden="1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hidden="1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hidden="1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hidden="1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hidden="1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hidden="1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hidden="1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hidden="1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hidden="1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hidden="1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hidden="1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hidden="1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hidden="1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hidden="1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hidden="1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hidden="1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hidden="1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hidden="1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hidden="1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hidden="1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hidden="1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hidden="1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hidden="1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hidden="1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hidden="1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hidden="1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hidden="1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hidden="1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hidden="1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hidden="1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hidden="1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hidden="1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hidden="1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hidden="1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hidden="1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hidden="1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hidden="1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hidden="1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hidden="1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hidden="1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hidden="1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hidden="1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hidden="1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hidden="1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hidden="1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hidden="1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hidden="1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hidden="1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hidden="1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hidden="1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hidden="1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hidden="1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hidden="1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hidden="1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hidden="1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hidden="1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hidden="1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hidden="1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hidden="1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hidden="1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hidden="1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hidden="1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hidden="1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hidden="1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hidden="1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hidden="1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hidden="1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hidden="1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hidden="1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hidden="1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hidden="1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hidden="1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hidden="1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hidden="1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hidden="1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hidden="1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hidden="1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hidden="1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hidden="1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hidden="1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hidden="1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hidden="1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hidden="1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hidden="1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hidden="1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hidden="1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hidden="1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hidden="1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hidden="1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hidden="1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hidden="1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hidden="1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hidden="1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hidden="1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hidden="1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hidden="1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hidden="1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hidden="1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hidden="1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hidden="1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hidden="1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hidden="1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hidden="1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hidden="1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hidden="1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hidden="1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hidden="1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hidden="1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hidden="1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hidden="1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hidden="1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hidden="1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hidden="1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hidden="1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hidden="1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hidden="1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hidden="1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hidden="1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hidden="1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hidden="1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hidden="1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hidden="1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hidden="1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hidden="1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hidden="1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hidden="1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hidden="1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hidden="1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hidden="1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hidden="1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hidden="1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hidden="1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hidden="1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hidden="1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hidden="1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hidden="1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hidden="1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hidden="1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hidden="1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hidden="1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hidden="1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hidden="1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hidden="1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hidden="1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hidden="1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hidden="1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hidden="1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hidden="1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hidden="1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hidden="1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hidden="1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hidden="1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hidden="1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hidden="1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hidden="1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hidden="1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hidden="1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hidden="1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hidden="1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hidden="1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hidden="1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hidden="1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hidden="1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hidden="1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hidden="1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hidden="1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hidden="1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hidden="1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hidden="1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hidden="1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hidden="1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hidden="1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hidden="1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hidden="1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hidden="1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hidden="1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hidden="1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hidden="1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hidden="1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hidden="1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hidden="1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hidden="1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hidden="1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hidden="1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hidden="1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hidden="1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hidden="1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hidden="1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hidden="1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hidden="1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hidden="1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hidden="1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hidden="1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hidden="1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hidden="1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hidden="1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hidden="1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hidden="1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hidden="1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hidden="1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hidden="1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hidden="1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hidden="1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hidden="1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hidden="1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hidden="1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hidden="1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hidden="1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hidden="1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hidden="1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hidden="1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hidden="1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hidden="1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hidden="1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hidden="1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hidden="1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hidden="1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hidden="1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hidden="1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hidden="1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hidden="1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hidden="1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hidden="1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hidden="1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hidden="1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hidden="1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hidden="1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hidden="1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hidden="1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hidden="1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hidden="1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hidden="1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hidden="1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hidden="1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hidden="1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hidden="1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hidden="1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hidden="1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hidden="1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hidden="1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hidden="1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hidden="1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hidden="1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hidden="1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hidden="1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hidden="1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hidden="1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hidden="1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hidden="1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hidden="1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hidden="1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hidden="1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hidden="1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hidden="1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hidden="1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hidden="1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hidden="1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hidden="1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hidden="1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hidden="1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hidden="1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hidden="1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hidden="1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hidden="1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hidden="1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hidden="1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hidden="1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hidden="1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hidden="1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hidden="1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hidden="1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hidden="1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hidden="1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hidden="1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hidden="1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hidden="1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hidden="1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hidden="1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hidden="1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hidden="1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hidden="1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hidden="1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hidden="1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hidden="1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hidden="1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hidden="1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hidden="1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hidden="1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hidden="1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hidden="1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hidden="1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hidden="1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hidden="1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hidden="1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hidden="1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hidden="1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hidden="1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hidden="1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hidden="1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hidden="1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hidden="1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hidden="1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hidden="1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hidden="1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hidden="1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hidden="1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hidden="1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hidden="1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hidden="1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hidden="1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hidden="1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hidden="1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hidden="1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hidden="1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hidden="1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hidden="1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hidden="1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hidden="1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hidden="1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hidden="1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hidden="1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hidden="1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hidden="1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hidden="1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hidden="1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hidden="1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hidden="1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hidden="1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hidden="1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hidden="1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hidden="1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hidden="1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hidden="1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hidden="1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hidden="1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hidden="1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hidden="1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hidden="1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hidden="1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hidden="1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hidden="1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hidden="1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hidden="1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hidden="1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hidden="1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hidden="1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hidden="1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hidden="1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hidden="1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hidden="1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hidden="1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hidden="1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hidden="1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hidden="1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hidden="1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hidden="1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hidden="1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hidden="1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hidden="1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hidden="1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hidden="1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hidden="1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hidden="1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hidden="1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hidden="1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hidden="1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hidden="1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hidden="1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hidden="1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hidden="1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hidden="1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hidden="1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hidden="1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hidden="1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hidden="1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hidden="1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hidden="1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hidden="1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hidden="1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hidden="1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hidden="1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hidden="1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hidden="1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hidden="1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hidden="1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hidden="1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hidden="1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hidden="1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hidden="1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hidden="1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hidden="1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hidden="1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hidden="1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hidden="1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hidden="1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hidden="1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hidden="1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hidden="1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hidden="1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hidden="1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hidden="1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hidden="1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hidden="1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hidden="1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hidden="1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hidden="1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hidden="1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hidden="1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hidden="1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hidden="1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hidden="1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hidden="1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hidden="1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hidden="1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hidden="1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hidden="1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hidden="1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hidden="1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hidden="1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hidden="1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hidden="1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hidden="1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hidden="1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hidden="1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hidden="1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hidden="1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hidden="1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hidden="1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hidden="1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hidden="1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hidden="1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hidden="1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hidden="1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hidden="1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hidden="1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hidden="1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hidden="1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hidden="1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hidden="1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hidden="1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hidden="1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hidden="1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hidden="1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hidden="1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hidden="1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hidden="1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hidden="1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hidden="1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hidden="1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hidden="1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hidden="1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hidden="1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hidden="1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hidden="1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hidden="1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hidden="1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hidden="1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hidden="1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hidden="1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hidden="1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hidden="1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hidden="1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hidden="1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hidden="1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hidden="1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hidden="1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hidden="1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hidden="1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hidden="1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hidden="1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hidden="1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hidden="1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hidden="1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hidden="1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hidden="1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hidden="1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hidden="1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hidden="1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hidden="1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hidden="1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hidden="1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hidden="1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hidden="1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hidden="1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hidden="1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hidden="1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hidden="1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hidden="1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hidden="1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hidden="1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hidden="1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hidden="1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hidden="1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hidden="1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hidden="1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hidden="1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hidden="1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hidden="1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hidden="1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hidden="1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hidden="1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hidden="1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hidden="1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hidden="1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hidden="1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hidden="1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hidden="1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hidden="1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hidden="1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hidden="1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hidden="1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hidden="1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hidden="1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hidden="1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hidden="1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hidden="1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hidden="1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hidden="1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hidden="1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hidden="1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hidden="1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hidden="1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hidden="1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hidden="1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hidden="1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hidden="1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hidden="1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hidden="1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hidden="1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hidden="1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hidden="1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hidden="1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hidden="1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hidden="1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hidden="1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hidden="1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hidden="1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hidden="1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hidden="1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hidden="1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hidden="1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hidden="1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hidden="1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hidden="1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hidden="1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hidden="1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hidden="1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hidden="1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hidden="1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hidden="1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hidden="1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hidden="1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hidden="1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hidden="1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hidden="1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hidden="1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hidden="1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hidden="1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hidden="1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hidden="1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hidden="1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hidden="1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hidden="1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hidden="1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hidden="1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hidden="1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hidden="1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hidden="1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hidden="1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hidden="1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hidden="1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hidden="1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hidden="1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hidden="1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hidden="1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hidden="1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hidden="1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hidden="1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hidden="1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hidden="1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hidden="1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hidden="1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hidden="1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hidden="1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hidden="1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hidden="1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hidden="1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hidden="1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hidden="1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hidden="1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hidden="1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hidden="1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hidden="1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hidden="1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hidden="1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hidden="1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hidden="1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hidden="1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hidden="1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hidden="1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hidden="1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hidden="1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hidden="1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hidden="1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hidden="1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hidden="1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hidden="1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hidden="1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hidden="1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hidden="1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hidden="1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hidden="1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hidden="1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hidden="1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hidden="1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hidden="1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hidden="1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hidden="1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hidden="1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hidden="1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hidden="1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hidden="1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hidden="1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hidden="1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hidden="1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hidden="1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hidden="1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hidden="1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hidden="1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hidden="1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hidden="1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hidden="1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hidden="1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hidden="1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hidden="1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hidden="1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hidden="1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hidden="1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hidden="1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hidden="1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hidden="1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hidden="1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hidden="1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hidden="1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hidden="1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hidden="1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hidden="1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hidden="1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hidden="1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hidden="1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hidden="1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hidden="1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hidden="1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hidden="1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hidden="1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hidden="1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hidden="1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hidden="1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hidden="1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hidden="1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hidden="1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hidden="1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hidden="1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hidden="1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hidden="1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hidden="1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hidden="1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hidden="1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hidden="1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hidden="1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hidden="1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hidden="1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hidden="1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hidden="1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hidden="1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hidden="1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hidden="1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hidden="1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hidden="1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hidden="1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hidden="1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hidden="1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hidden="1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hidden="1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hidden="1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hidden="1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hidden="1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hidden="1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hidden="1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hidden="1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hidden="1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hidden="1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hidden="1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hidden="1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hidden="1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hidden="1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hidden="1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hidden="1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hidden="1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hidden="1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hidden="1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hidden="1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hidden="1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hidden="1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hidden="1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hidden="1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hidden="1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hidden="1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hidden="1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hidden="1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hidden="1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hidden="1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hidden="1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hidden="1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hidden="1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hidden="1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hidden="1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hidden="1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hidden="1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hidden="1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hidden="1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hidden="1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hidden="1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hidden="1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hidden="1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hidden="1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hidden="1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hidden="1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hidden="1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hidden="1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hidden="1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hidden="1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hidden="1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hidden="1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hidden="1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hidden="1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hidden="1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hidden="1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hidden="1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hidden="1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hidden="1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hidden="1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hidden="1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hidden="1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hidden="1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hidden="1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hidden="1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hidden="1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hidden="1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hidden="1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hidden="1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hidden="1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hidden="1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hidden="1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hidden="1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hidden="1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hidden="1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hidden="1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hidden="1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hidden="1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hidden="1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hidden="1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hidden="1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hidden="1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hidden="1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hidden="1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hidden="1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hidden="1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hidden="1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hidden="1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hidden="1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hidden="1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hidden="1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hidden="1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hidden="1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hidden="1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hidden="1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hidden="1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hidden="1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hidden="1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hidden="1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hidden="1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hidden="1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hidden="1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hidden="1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hidden="1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hidden="1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hidden="1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hidden="1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hidden="1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hidden="1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hidden="1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hidden="1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hidden="1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hidden="1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hidden="1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hidden="1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hidden="1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hidden="1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hidden="1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hidden="1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hidden="1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hidden="1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hidden="1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hidden="1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hidden="1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hidden="1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hidden="1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hidden="1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hidden="1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hidden="1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hidden="1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hidden="1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hidden="1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hidden="1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hidden="1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hidden="1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hidden="1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hidden="1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hidden="1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hidden="1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hidden="1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hidden="1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hidden="1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hidden="1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hidden="1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hidden="1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hidden="1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hidden="1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hidden="1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hidden="1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hidden="1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hidden="1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hidden="1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hidden="1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hidden="1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hidden="1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hidden="1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hidden="1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hidden="1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hidden="1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hidden="1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hidden="1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hidden="1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hidden="1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hidden="1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hidden="1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hidden="1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hidden="1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hidden="1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hidden="1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hidden="1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hidden="1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hidden="1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hidden="1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hidden="1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hidden="1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hidden="1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hidden="1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hidden="1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hidden="1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hidden="1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hidden="1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hidden="1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hidden="1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hidden="1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hidden="1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hidden="1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hidden="1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hidden="1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hidden="1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hidden="1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hidden="1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hidden="1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hidden="1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hidden="1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hidden="1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hidden="1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hidden="1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hidden="1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hidden="1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hidden="1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hidden="1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hidden="1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hidden="1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hidden="1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hidden="1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hidden="1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hidden="1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hidden="1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hidden="1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hidden="1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hidden="1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hidden="1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hidden="1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hidden="1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hidden="1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hidden="1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hidden="1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hidden="1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hidden="1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hidden="1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hidden="1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hidden="1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hidden="1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hidden="1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hidden="1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hidden="1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hidden="1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hidden="1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hidden="1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hidden="1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hidden="1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hidden="1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hidden="1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hidden="1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hidden="1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hidden="1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hidden="1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hidden="1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hidden="1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hidden="1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hidden="1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hidden="1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hidden="1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hidden="1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hidden="1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hidden="1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hidden="1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hidden="1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hidden="1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hidden="1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hidden="1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hidden="1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hidden="1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hidden="1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hidden="1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hidden="1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hidden="1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hidden="1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hidden="1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hidden="1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hidden="1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hidden="1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hidden="1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hidden="1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hidden="1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hidden="1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hidden="1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hidden="1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hidden="1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hidden="1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hidden="1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hidden="1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hidden="1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hidden="1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hidden="1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hidden="1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hidden="1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hidden="1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hidden="1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hidden="1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hidden="1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hidden="1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hidden="1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hidden="1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hidden="1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hidden="1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hidden="1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hidden="1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hidden="1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hidden="1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hidden="1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hidden="1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hidden="1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hidden="1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hidden="1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hidden="1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hidden="1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hidden="1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hidden="1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hidden="1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hidden="1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hidden="1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hidden="1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hidden="1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hidden="1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hidden="1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hidden="1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hidden="1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hidden="1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hidden="1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hidden="1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hidden="1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hidden="1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hidden="1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hidden="1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hidden="1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hidden="1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hidden="1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hidden="1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hidden="1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hidden="1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hidden="1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hidden="1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hidden="1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hidden="1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hidden="1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hidden="1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hidden="1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hidden="1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hidden="1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hidden="1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hidden="1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hidden="1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hidden="1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hidden="1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hidden="1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hidden="1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hidden="1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hidden="1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hidden="1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hidden="1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hidden="1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hidden="1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hidden="1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hidden="1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hidden="1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hidden="1" x14ac:dyDescent="0.25">
      <c r="A10513">
        <v>31000234</v>
      </c>
      <c r="B10513" t="s">
        <v>15264</v>
      </c>
      <c r="C10513" t="s">
        <v>15264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2021-10-29T13:15:51Z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