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65" documentId="120_{1F12593B-E186-40C5-832A-959F00BFC768}" xr6:coauthVersionLast="47" xr6:coauthVersionMax="47" xr10:uidLastSave="{0A61C4EF-6DF1-46D5-A155-742E2B32D1AE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27" r:id="rId15"/>
    <pivotCache cacheId="28" r:id="rId16"/>
    <pivotCache cacheId="29" r:id="rId17"/>
    <pivotCache cacheId="34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2" l="1"/>
  <c r="L2" i="12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C1796" i="6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C1828" i="6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I1849" i="6" s="1"/>
  <c r="C1850" i="6"/>
  <c r="I1850" i="6" s="1"/>
  <c r="C1851" i="6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5" i="6"/>
  <c r="I1796" i="6"/>
  <c r="I1803" i="6"/>
  <c r="I1811" i="6"/>
  <c r="I1819" i="6"/>
  <c r="I1827" i="6"/>
  <c r="I1828" i="6"/>
  <c r="I1835" i="6"/>
  <c r="I1851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N1790" i="6" s="1"/>
  <c r="A1790" i="6" s="1"/>
  <c r="O1791" i="6"/>
  <c r="O1792" i="6"/>
  <c r="E1792" i="6" s="1"/>
  <c r="O1793" i="6"/>
  <c r="O1794" i="6"/>
  <c r="O1795" i="6"/>
  <c r="O1796" i="6"/>
  <c r="O1797" i="6"/>
  <c r="D1797" i="6" s="1"/>
  <c r="O1798" i="6"/>
  <c r="D1798" i="6" s="1"/>
  <c r="O1799" i="6"/>
  <c r="D1799" i="6" s="1"/>
  <c r="O1800" i="6"/>
  <c r="D1800" i="6" s="1"/>
  <c r="O1801" i="6"/>
  <c r="O1802" i="6"/>
  <c r="O1803" i="6"/>
  <c r="O1804" i="6"/>
  <c r="O1805" i="6"/>
  <c r="D1805" i="6" s="1"/>
  <c r="O1806" i="6"/>
  <c r="D1806" i="6" s="1"/>
  <c r="O1807" i="6"/>
  <c r="D1807" i="6" s="1"/>
  <c r="O1808" i="6"/>
  <c r="E1808" i="6" s="1"/>
  <c r="O1809" i="6"/>
  <c r="O1810" i="6"/>
  <c r="O1811" i="6"/>
  <c r="O1812" i="6"/>
  <c r="O1813" i="6"/>
  <c r="N1813" i="6" s="1"/>
  <c r="A1813" i="6" s="1"/>
  <c r="O1814" i="6"/>
  <c r="D1814" i="6" s="1"/>
  <c r="O1815" i="6"/>
  <c r="D1815" i="6" s="1"/>
  <c r="O1816" i="6"/>
  <c r="N1816" i="6" s="1"/>
  <c r="A1816" i="6" s="1"/>
  <c r="O1817" i="6"/>
  <c r="O1818" i="6"/>
  <c r="O1819" i="6"/>
  <c r="O1820" i="6"/>
  <c r="O1821" i="6"/>
  <c r="D1821" i="6" s="1"/>
  <c r="O1822" i="6"/>
  <c r="N1822" i="6" s="1"/>
  <c r="A1822" i="6" s="1"/>
  <c r="O1823" i="6"/>
  <c r="D1823" i="6" s="1"/>
  <c r="O1824" i="6"/>
  <c r="D1824" i="6" s="1"/>
  <c r="O1825" i="6"/>
  <c r="O1826" i="6"/>
  <c r="O1827" i="6"/>
  <c r="O1828" i="6"/>
  <c r="O1829" i="6"/>
  <c r="D1829" i="6" s="1"/>
  <c r="O1830" i="6"/>
  <c r="D1830" i="6" s="1"/>
  <c r="O1831" i="6"/>
  <c r="D1831" i="6" s="1"/>
  <c r="O1832" i="6"/>
  <c r="E1832" i="6" s="1"/>
  <c r="O1833" i="6"/>
  <c r="O1834" i="6"/>
  <c r="O1835" i="6"/>
  <c r="O1836" i="6"/>
  <c r="O1837" i="6"/>
  <c r="D1837" i="6" s="1"/>
  <c r="O1838" i="6"/>
  <c r="D1838" i="6" s="1"/>
  <c r="O1839" i="6"/>
  <c r="D1839" i="6" s="1"/>
  <c r="O1840" i="6"/>
  <c r="D1840" i="6" s="1"/>
  <c r="O1841" i="6"/>
  <c r="O1842" i="6"/>
  <c r="O1843" i="6"/>
  <c r="O1844" i="6"/>
  <c r="O1845" i="6"/>
  <c r="O1846" i="6"/>
  <c r="O1847" i="6"/>
  <c r="E1847" i="6" s="1"/>
  <c r="O1848" i="6"/>
  <c r="O1849" i="6"/>
  <c r="O1850" i="6"/>
  <c r="O1851" i="6"/>
  <c r="O1852" i="6"/>
  <c r="O1853" i="6"/>
  <c r="O1854" i="6"/>
  <c r="N1854" i="6" s="1"/>
  <c r="A1854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D1792" i="6" l="1"/>
  <c r="D1832" i="6"/>
  <c r="N1852" i="6"/>
  <c r="A1852" i="6" s="1"/>
  <c r="N1844" i="6"/>
  <c r="A1844" i="6" s="1"/>
  <c r="N1836" i="6"/>
  <c r="A1836" i="6" s="1"/>
  <c r="D1836" i="6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851" i="6"/>
  <c r="A1851" i="6" s="1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D1816" i="6"/>
  <c r="E1849" i="6"/>
  <c r="N1841" i="6"/>
  <c r="A1841" i="6" s="1"/>
  <c r="E1833" i="6"/>
  <c r="D1833" i="6"/>
  <c r="M1825" i="6"/>
  <c r="D1825" i="6"/>
  <c r="E1817" i="6"/>
  <c r="D1817" i="6"/>
  <c r="E1809" i="6"/>
  <c r="D1809" i="6"/>
  <c r="E1801" i="6"/>
  <c r="D1801" i="6"/>
  <c r="E1793" i="6"/>
  <c r="D1793" i="6"/>
  <c r="E1850" i="6"/>
  <c r="E1842" i="6"/>
  <c r="E1834" i="6"/>
  <c r="D1834" i="6"/>
  <c r="E1826" i="6"/>
  <c r="D1826" i="6"/>
  <c r="E1818" i="6"/>
  <c r="D1818" i="6"/>
  <c r="E1810" i="6"/>
  <c r="D1810" i="6"/>
  <c r="E1802" i="6"/>
  <c r="D1802" i="6"/>
  <c r="E1794" i="6"/>
  <c r="D1794" i="6"/>
  <c r="D1808" i="6"/>
  <c r="D1822" i="6"/>
  <c r="D1790" i="6"/>
  <c r="D1813" i="6"/>
  <c r="M1834" i="6"/>
  <c r="M1826" i="6"/>
  <c r="M1818" i="6"/>
  <c r="M1810" i="6"/>
  <c r="M1794" i="6"/>
  <c r="E1825" i="6"/>
  <c r="M1816" i="6"/>
  <c r="M1812" i="6"/>
  <c r="M1817" i="6"/>
  <c r="M1793" i="6"/>
  <c r="M1848" i="6"/>
  <c r="M1840" i="6"/>
  <c r="M1800" i="6"/>
  <c r="M1809" i="6"/>
  <c r="M1828" i="6"/>
  <c r="M1802" i="6"/>
  <c r="M1824" i="6"/>
  <c r="M1833" i="6"/>
  <c r="M1804" i="6"/>
  <c r="E1816" i="6"/>
  <c r="M1827" i="6"/>
  <c r="M1801" i="6"/>
  <c r="M1796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D1854" i="6" s="1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C1676" i="6"/>
  <c r="I1676" i="6" s="1"/>
  <c r="C1677" i="6"/>
  <c r="I1677" i="6" s="1"/>
  <c r="C1678" i="6"/>
  <c r="I1678" i="6" s="1"/>
  <c r="C1679" i="6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C1686" i="6"/>
  <c r="I1686" i="6" s="1"/>
  <c r="C1687" i="6"/>
  <c r="C1688" i="6"/>
  <c r="C1689" i="6"/>
  <c r="I1689" i="6" s="1"/>
  <c r="C1690" i="6"/>
  <c r="I1690" i="6" s="1"/>
  <c r="C1691" i="6"/>
  <c r="I1691" i="6" s="1"/>
  <c r="C1692" i="6"/>
  <c r="I1692" i="6" s="1"/>
  <c r="C1693" i="6"/>
  <c r="C1694" i="6"/>
  <c r="I1694" i="6" s="1"/>
  <c r="C1695" i="6"/>
  <c r="C1696" i="6"/>
  <c r="I1696" i="6" s="1"/>
  <c r="C1697" i="6"/>
  <c r="I1697" i="6" s="1"/>
  <c r="C1698" i="6"/>
  <c r="I1698" i="6" s="1"/>
  <c r="C1699" i="6"/>
  <c r="C1700" i="6"/>
  <c r="I1700" i="6" s="1"/>
  <c r="C1701" i="6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C1712" i="6"/>
  <c r="I1712" i="6" s="1"/>
  <c r="C1713" i="6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C1720" i="6"/>
  <c r="I1720" i="6" s="1"/>
  <c r="C1721" i="6"/>
  <c r="I1721" i="6" s="1"/>
  <c r="C1722" i="6"/>
  <c r="I1722" i="6" s="1"/>
  <c r="C1723" i="6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C1736" i="6"/>
  <c r="C1737" i="6"/>
  <c r="I1737" i="6" s="1"/>
  <c r="C1738" i="6"/>
  <c r="I1738" i="6" s="1"/>
  <c r="C1739" i="6"/>
  <c r="I1739" i="6" s="1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C1756" i="6"/>
  <c r="I1756" i="6" s="1"/>
  <c r="C1757" i="6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I1781" i="6" s="1"/>
  <c r="C1782" i="6"/>
  <c r="I1782" i="6" s="1"/>
  <c r="C1783" i="6"/>
  <c r="C1784" i="6"/>
  <c r="I1784" i="6" s="1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55" i="6"/>
  <c r="I1757" i="6"/>
  <c r="I1779" i="6"/>
  <c r="I1783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1" i="6"/>
  <c r="I1713" i="6"/>
  <c r="I1719" i="6"/>
  <c r="I1723" i="6"/>
  <c r="I1729" i="6"/>
  <c r="I1735" i="6"/>
  <c r="I1736" i="6"/>
  <c r="I1741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695" i="6"/>
  <c r="I1699" i="6"/>
  <c r="I1701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5" i="6"/>
  <c r="I1679" i="6"/>
  <c r="I1685" i="6"/>
  <c r="I1687" i="6"/>
  <c r="I1688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E1708" i="6" l="1"/>
  <c r="E1732" i="6"/>
  <c r="N1689" i="6"/>
  <c r="A1689" i="6" s="1"/>
  <c r="D1689" i="6"/>
  <c r="N1681" i="6"/>
  <c r="A1681" i="6" s="1"/>
  <c r="D1681" i="6"/>
  <c r="E1706" i="6"/>
  <c r="E1738" i="6"/>
  <c r="E1722" i="6"/>
  <c r="E1714" i="6"/>
  <c r="E1784" i="6"/>
  <c r="D1784" i="6"/>
  <c r="E1775" i="6"/>
  <c r="D1775" i="6"/>
  <c r="E1751" i="6"/>
  <c r="E1672" i="6"/>
  <c r="E1687" i="6"/>
  <c r="E1704" i="6"/>
  <c r="N1744" i="6"/>
  <c r="A1744" i="6" s="1"/>
  <c r="D1744" i="6"/>
  <c r="E1736" i="6"/>
  <c r="E1728" i="6"/>
  <c r="N1720" i="6"/>
  <c r="A1720" i="6" s="1"/>
  <c r="E1712" i="6"/>
  <c r="E1770" i="6"/>
  <c r="D1770" i="6"/>
  <c r="E1746" i="6"/>
  <c r="E1768" i="6"/>
  <c r="D1768" i="6"/>
  <c r="E1752" i="6"/>
  <c r="E1673" i="6"/>
  <c r="E1688" i="6"/>
  <c r="D1688" i="6"/>
  <c r="E1697" i="6"/>
  <c r="E1745" i="6"/>
  <c r="D1745" i="6"/>
  <c r="E1737" i="6"/>
  <c r="E1696" i="6"/>
  <c r="E1766" i="6"/>
  <c r="E1750" i="6"/>
  <c r="E1694" i="6"/>
  <c r="D1694" i="6"/>
  <c r="E1735" i="6"/>
  <c r="E1719" i="6"/>
  <c r="D1719" i="6"/>
  <c r="E1711" i="6"/>
  <c r="E1781" i="6"/>
  <c r="D1781" i="6"/>
  <c r="E1765" i="6"/>
  <c r="E1749" i="6"/>
  <c r="E1691" i="6"/>
  <c r="D1691" i="6"/>
  <c r="E1724" i="6"/>
  <c r="D1724" i="6"/>
  <c r="E1778" i="6"/>
  <c r="D1778" i="6"/>
  <c r="E1680" i="6"/>
  <c r="D1680" i="6"/>
  <c r="E1705" i="6"/>
  <c r="E1783" i="6"/>
  <c r="D1783" i="6"/>
  <c r="E1759" i="6"/>
  <c r="D1759" i="6"/>
  <c r="E1782" i="6"/>
  <c r="D1782" i="6"/>
  <c r="E1774" i="6"/>
  <c r="D1774" i="6"/>
  <c r="E1758" i="6"/>
  <c r="E1671" i="6"/>
  <c r="E1686" i="6"/>
  <c r="E1678" i="6"/>
  <c r="D1678" i="6"/>
  <c r="E1703" i="6"/>
  <c r="E1695" i="6"/>
  <c r="E1743" i="6"/>
  <c r="E1727" i="6"/>
  <c r="D1727" i="6"/>
  <c r="E1773" i="6"/>
  <c r="D1773" i="6"/>
  <c r="E1757" i="6"/>
  <c r="D1757" i="6" s="1"/>
  <c r="E1670" i="6"/>
  <c r="E1693" i="6"/>
  <c r="D1693" i="6"/>
  <c r="E1685" i="6"/>
  <c r="D1685" i="6"/>
  <c r="E1677" i="6"/>
  <c r="D1677" i="6"/>
  <c r="E1702" i="6"/>
  <c r="E1742" i="6"/>
  <c r="D1742" i="6"/>
  <c r="E1734" i="6"/>
  <c r="E1726" i="6"/>
  <c r="D1726" i="6"/>
  <c r="E1718" i="6"/>
  <c r="E1710" i="6"/>
  <c r="E1788" i="6"/>
  <c r="D1788" i="6"/>
  <c r="E1780" i="6"/>
  <c r="D1780" i="6"/>
  <c r="E1772" i="6"/>
  <c r="D1772" i="6"/>
  <c r="E1764" i="6"/>
  <c r="E1756" i="6"/>
  <c r="E1748" i="6"/>
  <c r="E1683" i="6"/>
  <c r="D1683" i="6"/>
  <c r="E1700" i="6"/>
  <c r="D1700" i="6"/>
  <c r="E1740" i="6"/>
  <c r="E1669" i="6"/>
  <c r="N1692" i="6"/>
  <c r="A1692" i="6" s="1"/>
  <c r="D1692" i="6"/>
  <c r="N1684" i="6"/>
  <c r="A1684" i="6" s="1"/>
  <c r="D1684" i="6"/>
  <c r="N1676" i="6"/>
  <c r="A1676" i="6" s="1"/>
  <c r="D1676" i="6"/>
  <c r="E1741" i="6"/>
  <c r="D1741" i="6"/>
  <c r="E1733" i="6"/>
  <c r="E1725" i="6"/>
  <c r="D1725" i="6"/>
  <c r="E1717" i="6"/>
  <c r="D1717" i="6"/>
  <c r="E1787" i="6"/>
  <c r="D1787" i="6"/>
  <c r="E1779" i="6"/>
  <c r="D1779" i="6"/>
  <c r="E1771" i="6"/>
  <c r="D1771" i="6"/>
  <c r="E1763" i="6"/>
  <c r="E1755" i="6"/>
  <c r="D1755" i="6"/>
  <c r="E1675" i="6"/>
  <c r="D1675" i="6"/>
  <c r="E1716" i="6"/>
  <c r="D1716" i="6"/>
  <c r="E1786" i="6"/>
  <c r="D1786" i="6"/>
  <c r="E1754" i="6"/>
  <c r="D1754" i="6"/>
  <c r="N1690" i="6"/>
  <c r="A1690" i="6" s="1"/>
  <c r="D1690" i="6"/>
  <c r="N1682" i="6"/>
  <c r="A1682" i="6" s="1"/>
  <c r="D1682" i="6"/>
  <c r="N1674" i="6"/>
  <c r="A1674" i="6" s="1"/>
  <c r="D1674" i="6"/>
  <c r="E1707" i="6"/>
  <c r="E1699" i="6"/>
  <c r="D1699" i="6"/>
  <c r="E1747" i="6"/>
  <c r="D1747" i="6"/>
  <c r="E1739" i="6"/>
  <c r="D1739" i="6"/>
  <c r="E1731" i="6"/>
  <c r="E1723" i="6"/>
  <c r="D1723" i="6"/>
  <c r="E1715" i="6"/>
  <c r="D1715" i="6"/>
  <c r="E1785" i="6"/>
  <c r="D1785" i="6"/>
  <c r="E1777" i="6"/>
  <c r="D1777" i="6"/>
  <c r="E1769" i="6"/>
  <c r="D1769" i="6"/>
  <c r="E1761" i="6"/>
  <c r="E1753" i="6"/>
  <c r="D1753" i="6"/>
  <c r="E1709" i="6"/>
  <c r="D1709" i="6"/>
  <c r="E1762" i="6"/>
  <c r="E1730" i="6"/>
  <c r="E1721" i="6"/>
  <c r="E1767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N1717" i="6"/>
  <c r="A1717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D1686" i="6" l="1"/>
  <c r="B1658" i="6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G92" i="6" s="1"/>
  <c r="P93" i="6"/>
  <c r="P94" i="6"/>
  <c r="G94" i="6" s="1"/>
  <c r="P95" i="6"/>
  <c r="P96" i="6"/>
  <c r="G96" i="6" s="1"/>
  <c r="P97" i="6"/>
  <c r="G97" i="6" s="1"/>
  <c r="P98" i="6"/>
  <c r="G98" i="6" s="1"/>
  <c r="P99" i="6"/>
  <c r="P100" i="6"/>
  <c r="G100" i="6" s="1"/>
  <c r="P101" i="6"/>
  <c r="P102" i="6"/>
  <c r="P103" i="6"/>
  <c r="P104" i="6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G184" i="6" s="1"/>
  <c r="P185" i="6"/>
  <c r="G185" i="6" s="1"/>
  <c r="P186" i="6"/>
  <c r="G186" i="6" s="1"/>
  <c r="P187" i="6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G211" i="6" s="1"/>
  <c r="P212" i="6"/>
  <c r="G212" i="6" s="1"/>
  <c r="P213" i="6"/>
  <c r="P214" i="6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P233" i="6"/>
  <c r="G233" i="6" s="1"/>
  <c r="P234" i="6"/>
  <c r="G234" i="6" s="1"/>
  <c r="P235" i="6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P294" i="6"/>
  <c r="P295" i="6"/>
  <c r="P296" i="6"/>
  <c r="P297" i="6"/>
  <c r="P298" i="6"/>
  <c r="P299" i="6"/>
  <c r="G299" i="6" s="1"/>
  <c r="P300" i="6"/>
  <c r="G300" i="6" s="1"/>
  <c r="P301" i="6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P327" i="6"/>
  <c r="P328" i="6"/>
  <c r="G328" i="6" s="1"/>
  <c r="P329" i="6"/>
  <c r="G329" i="6" s="1"/>
  <c r="P330" i="6"/>
  <c r="P331" i="6"/>
  <c r="P332" i="6"/>
  <c r="P333" i="6"/>
  <c r="G333" i="6" s="1"/>
  <c r="P334" i="6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G369" i="6" s="1"/>
  <c r="P370" i="6"/>
  <c r="G370" i="6" s="1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G409" i="6" s="1"/>
  <c r="P410" i="6"/>
  <c r="G410" i="6" s="1"/>
  <c r="P411" i="6"/>
  <c r="P412" i="6"/>
  <c r="G412" i="6" s="1"/>
  <c r="P413" i="6"/>
  <c r="P414" i="6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G482" i="6" s="1"/>
  <c r="P483" i="6"/>
  <c r="P484" i="6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P503" i="6"/>
  <c r="P504" i="6"/>
  <c r="P505" i="6"/>
  <c r="G505" i="6" s="1"/>
  <c r="P506" i="6"/>
  <c r="G506" i="6" s="1"/>
  <c r="P507" i="6"/>
  <c r="G507" i="6" s="1"/>
  <c r="P508" i="6"/>
  <c r="G508" i="6" s="1"/>
  <c r="P509" i="6"/>
  <c r="P510" i="6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G561" i="6" s="1"/>
  <c r="P562" i="6"/>
  <c r="G562" i="6" s="1"/>
  <c r="P563" i="6"/>
  <c r="G563" i="6" s="1"/>
  <c r="P564" i="6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P628" i="6"/>
  <c r="G628" i="6" s="1"/>
  <c r="P629" i="6"/>
  <c r="G629" i="6" s="1"/>
  <c r="P630" i="6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P679" i="6"/>
  <c r="G679" i="6" s="1"/>
  <c r="P680" i="6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P710" i="6"/>
  <c r="P711" i="6"/>
  <c r="P712" i="6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P743" i="6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P752" i="6"/>
  <c r="P753" i="6"/>
  <c r="G753" i="6" s="1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G785" i="6" s="1"/>
  <c r="P786" i="6"/>
  <c r="P787" i="6"/>
  <c r="G787" i="6" s="1"/>
  <c r="P788" i="6"/>
  <c r="P789" i="6"/>
  <c r="G789" i="6" s="1"/>
  <c r="P790" i="6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P817" i="6"/>
  <c r="G817" i="6" s="1"/>
  <c r="P818" i="6"/>
  <c r="G818" i="6" s="1"/>
  <c r="P819" i="6"/>
  <c r="P820" i="6"/>
  <c r="G820" i="6" s="1"/>
  <c r="P821" i="6"/>
  <c r="G821" i="6" s="1"/>
  <c r="P822" i="6"/>
  <c r="P823" i="6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P862" i="6"/>
  <c r="P863" i="6"/>
  <c r="P864" i="6"/>
  <c r="P865" i="6"/>
  <c r="G865" i="6" s="1"/>
  <c r="P866" i="6"/>
  <c r="P867" i="6"/>
  <c r="P868" i="6"/>
  <c r="G868" i="6" s="1"/>
  <c r="P869" i="6"/>
  <c r="P870" i="6"/>
  <c r="G870" i="6" s="1"/>
  <c r="P871" i="6"/>
  <c r="P872" i="6"/>
  <c r="P873" i="6"/>
  <c r="G873" i="6" s="1"/>
  <c r="P874" i="6"/>
  <c r="G874" i="6" s="1"/>
  <c r="P875" i="6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P894" i="6"/>
  <c r="G894" i="6" s="1"/>
  <c r="P895" i="6"/>
  <c r="P896" i="6"/>
  <c r="P897" i="6"/>
  <c r="G897" i="6" s="1"/>
  <c r="P898" i="6"/>
  <c r="P899" i="6"/>
  <c r="G899" i="6" s="1"/>
  <c r="P900" i="6"/>
  <c r="G900" i="6" s="1"/>
  <c r="P901" i="6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P959" i="6"/>
  <c r="G959" i="6" s="1"/>
  <c r="P960" i="6"/>
  <c r="G960" i="6" s="1"/>
  <c r="P961" i="6"/>
  <c r="G961" i="6" s="1"/>
  <c r="P962" i="6"/>
  <c r="G962" i="6" s="1"/>
  <c r="P963" i="6"/>
  <c r="P964" i="6"/>
  <c r="G964" i="6" s="1"/>
  <c r="P965" i="6"/>
  <c r="P966" i="6"/>
  <c r="P967" i="6"/>
  <c r="G967" i="6" s="1"/>
  <c r="P968" i="6"/>
  <c r="G968" i="6" s="1"/>
  <c r="P969" i="6"/>
  <c r="G969" i="6" s="1"/>
  <c r="P970" i="6"/>
  <c r="G970" i="6" s="1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P1004" i="6"/>
  <c r="G1004" i="6" s="1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P1014" i="6"/>
  <c r="P1015" i="6"/>
  <c r="G1015" i="6" s="1"/>
  <c r="P1016" i="6"/>
  <c r="P1017" i="6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P1033" i="6"/>
  <c r="P1034" i="6"/>
  <c r="P1035" i="6"/>
  <c r="P1036" i="6"/>
  <c r="G1036" i="6" s="1"/>
  <c r="P1037" i="6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P1086" i="6"/>
  <c r="G1086" i="6" s="1"/>
  <c r="P1087" i="6"/>
  <c r="P1088" i="6"/>
  <c r="G1088" i="6" s="1"/>
  <c r="P1089" i="6"/>
  <c r="G1089" i="6" s="1"/>
  <c r="P1090" i="6"/>
  <c r="P1091" i="6"/>
  <c r="P1092" i="6"/>
  <c r="G1092" i="6" s="1"/>
  <c r="P1093" i="6"/>
  <c r="G1093" i="6" s="1"/>
  <c r="P1094" i="6"/>
  <c r="P1095" i="6"/>
  <c r="G1095" i="6" s="1"/>
  <c r="P1096" i="6"/>
  <c r="G1096" i="6" s="1"/>
  <c r="P1097" i="6"/>
  <c r="G1097" i="6" s="1"/>
  <c r="P1098" i="6"/>
  <c r="G1098" i="6" s="1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P1124" i="6"/>
  <c r="P1125" i="6"/>
  <c r="G1125" i="6" s="1"/>
  <c r="P1126" i="6"/>
  <c r="P1127" i="6"/>
  <c r="G1127" i="6" s="1"/>
  <c r="P1128" i="6"/>
  <c r="G1128" i="6" s="1"/>
  <c r="P1129" i="6"/>
  <c r="G1129" i="6" s="1"/>
  <c r="P1130" i="6"/>
  <c r="G1130" i="6" s="1"/>
  <c r="P1131" i="6"/>
  <c r="P1132" i="6"/>
  <c r="G1132" i="6" s="1"/>
  <c r="P1133" i="6"/>
  <c r="G1133" i="6" s="1"/>
  <c r="P1134" i="6"/>
  <c r="P1135" i="6"/>
  <c r="G1135" i="6" s="1"/>
  <c r="P1136" i="6"/>
  <c r="G1136" i="6" s="1"/>
  <c r="P1137" i="6"/>
  <c r="G1137" i="6" s="1"/>
  <c r="P1138" i="6"/>
  <c r="G1138" i="6" s="1"/>
  <c r="P1139" i="6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P1151" i="6"/>
  <c r="G1151" i="6" s="1"/>
  <c r="P1152" i="6"/>
  <c r="G1152" i="6" s="1"/>
  <c r="P1153" i="6"/>
  <c r="P1154" i="6"/>
  <c r="P1155" i="6"/>
  <c r="P1156" i="6"/>
  <c r="G1156" i="6" s="1"/>
  <c r="P1157" i="6"/>
  <c r="G1157" i="6" s="1"/>
  <c r="P1158" i="6"/>
  <c r="P1159" i="6"/>
  <c r="P1160" i="6"/>
  <c r="P1161" i="6"/>
  <c r="G1161" i="6" s="1"/>
  <c r="P1162" i="6"/>
  <c r="G1162" i="6" s="1"/>
  <c r="P1163" i="6"/>
  <c r="P1164" i="6"/>
  <c r="P1165" i="6"/>
  <c r="G1165" i="6" s="1"/>
  <c r="P1166" i="6"/>
  <c r="P1167" i="6"/>
  <c r="P1168" i="6"/>
  <c r="P1169" i="6"/>
  <c r="G1169" i="6" s="1"/>
  <c r="P1170" i="6"/>
  <c r="G1170" i="6" s="1"/>
  <c r="P1171" i="6"/>
  <c r="G1171" i="6" s="1"/>
  <c r="P1172" i="6"/>
  <c r="P1173" i="6"/>
  <c r="G1173" i="6" s="1"/>
  <c r="P1174" i="6"/>
  <c r="P1175" i="6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P1184" i="6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P1193" i="6"/>
  <c r="G1193" i="6" s="1"/>
  <c r="P1194" i="6"/>
  <c r="G1194" i="6" s="1"/>
  <c r="P1195" i="6"/>
  <c r="P1196" i="6"/>
  <c r="P1197" i="6"/>
  <c r="P1198" i="6"/>
  <c r="P1199" i="6"/>
  <c r="G1199" i="6" s="1"/>
  <c r="P1200" i="6"/>
  <c r="P1201" i="6"/>
  <c r="G1201" i="6" s="1"/>
  <c r="P1202" i="6"/>
  <c r="G1202" i="6" s="1"/>
  <c r="P1203" i="6"/>
  <c r="G1203" i="6" s="1"/>
  <c r="P1204" i="6"/>
  <c r="P1205" i="6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P1223" i="6"/>
  <c r="P1224" i="6"/>
  <c r="P1225" i="6"/>
  <c r="G1225" i="6" s="1"/>
  <c r="P1226" i="6"/>
  <c r="G1226" i="6" s="1"/>
  <c r="P1227" i="6"/>
  <c r="P1228" i="6"/>
  <c r="P1229" i="6"/>
  <c r="G1229" i="6" s="1"/>
  <c r="P1230" i="6"/>
  <c r="P1231" i="6"/>
  <c r="P1232" i="6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G1247" i="6" s="1"/>
  <c r="P1248" i="6"/>
  <c r="G1248" i="6" s="1"/>
  <c r="P1249" i="6"/>
  <c r="G1249" i="6" s="1"/>
  <c r="P1250" i="6"/>
  <c r="P1251" i="6"/>
  <c r="P1252" i="6"/>
  <c r="G1252" i="6" s="1"/>
  <c r="P1253" i="6"/>
  <c r="P1254" i="6"/>
  <c r="P1255" i="6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P1262" i="6"/>
  <c r="P1263" i="6"/>
  <c r="P1264" i="6"/>
  <c r="P1265" i="6"/>
  <c r="G1265" i="6" s="1"/>
  <c r="P1266" i="6"/>
  <c r="P1267" i="6"/>
  <c r="P1268" i="6"/>
  <c r="G1268" i="6" s="1"/>
  <c r="P1269" i="6"/>
  <c r="P1270" i="6"/>
  <c r="P1271" i="6"/>
  <c r="P1272" i="6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P1300" i="6"/>
  <c r="G1300" i="6" s="1"/>
  <c r="P1301" i="6"/>
  <c r="G1301" i="6" s="1"/>
  <c r="P1302" i="6"/>
  <c r="P1303" i="6"/>
  <c r="G1303" i="6" s="1"/>
  <c r="P1304" i="6"/>
  <c r="P1305" i="6"/>
  <c r="G1305" i="6" s="1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P1326" i="6"/>
  <c r="P1327" i="6"/>
  <c r="G1327" i="6" s="1"/>
  <c r="P1328" i="6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P1341" i="6"/>
  <c r="G1341" i="6" s="1"/>
  <c r="P1342" i="6"/>
  <c r="P1343" i="6"/>
  <c r="G1343" i="6" s="1"/>
  <c r="P1344" i="6"/>
  <c r="G1344" i="6" s="1"/>
  <c r="P1345" i="6"/>
  <c r="G1345" i="6" s="1"/>
  <c r="P1346" i="6"/>
  <c r="G1346" i="6" s="1"/>
  <c r="P1347" i="6"/>
  <c r="G1347" i="6" s="1"/>
  <c r="P1348" i="6"/>
  <c r="G1348" i="6" s="1"/>
  <c r="P1349" i="6"/>
  <c r="P1350" i="6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P1366" i="6"/>
  <c r="P1367" i="6"/>
  <c r="G1367" i="6" s="1"/>
  <c r="P1368" i="6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P1380" i="6"/>
  <c r="P1381" i="6"/>
  <c r="G1381" i="6" s="1"/>
  <c r="P1382" i="6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P1391" i="6"/>
  <c r="G1391" i="6" s="1"/>
  <c r="P1392" i="6"/>
  <c r="G1392" i="6" s="1"/>
  <c r="P1393" i="6"/>
  <c r="G1393" i="6" s="1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P1407" i="6"/>
  <c r="G1407" i="6" s="1"/>
  <c r="P1408" i="6"/>
  <c r="G1408" i="6" s="1"/>
  <c r="P1409" i="6"/>
  <c r="G1409" i="6" s="1"/>
  <c r="P1410" i="6"/>
  <c r="G1410" i="6" s="1"/>
  <c r="P1411" i="6"/>
  <c r="P1412" i="6"/>
  <c r="G1412" i="6" s="1"/>
  <c r="P1413" i="6"/>
  <c r="G1413" i="6" s="1"/>
  <c r="P1414" i="6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P1429" i="6"/>
  <c r="G1429" i="6" s="1"/>
  <c r="P1430" i="6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P1439" i="6"/>
  <c r="G1439" i="6" s="1"/>
  <c r="P1440" i="6"/>
  <c r="G1440" i="6" s="1"/>
  <c r="P1441" i="6"/>
  <c r="G1441" i="6" s="1"/>
  <c r="P1442" i="6"/>
  <c r="G1442" i="6" s="1"/>
  <c r="P1443" i="6"/>
  <c r="P1444" i="6"/>
  <c r="G1444" i="6" s="1"/>
  <c r="P1445" i="6"/>
  <c r="G1445" i="6" s="1"/>
  <c r="P1446" i="6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P1463" i="6"/>
  <c r="P1464" i="6"/>
  <c r="P1465" i="6"/>
  <c r="G1465" i="6" s="1"/>
  <c r="P1466" i="6"/>
  <c r="G1466" i="6" s="1"/>
  <c r="P1467" i="6"/>
  <c r="G1467" i="6" s="1"/>
  <c r="P1468" i="6"/>
  <c r="P1469" i="6"/>
  <c r="G1469" i="6" s="1"/>
  <c r="P1470" i="6"/>
  <c r="P1471" i="6"/>
  <c r="G1471" i="6" s="1"/>
  <c r="P1472" i="6"/>
  <c r="G1472" i="6" s="1"/>
  <c r="P1473" i="6"/>
  <c r="G1473" i="6" s="1"/>
  <c r="P1474" i="6"/>
  <c r="G1474" i="6" s="1"/>
  <c r="P1475" i="6"/>
  <c r="P1476" i="6"/>
  <c r="G1476" i="6" s="1"/>
  <c r="P1477" i="6"/>
  <c r="G1477" i="6" s="1"/>
  <c r="P1478" i="6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P1492" i="6"/>
  <c r="G1492" i="6" s="1"/>
  <c r="P1493" i="6"/>
  <c r="G1493" i="6" s="1"/>
  <c r="P1494" i="6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P1501" i="6"/>
  <c r="G1501" i="6" s="1"/>
  <c r="P1502" i="6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P1519" i="6"/>
  <c r="G1519" i="6" s="1"/>
  <c r="P1520" i="6"/>
  <c r="G1520" i="6" s="1"/>
  <c r="P1521" i="6"/>
  <c r="G1521" i="6" s="1"/>
  <c r="P1522" i="6"/>
  <c r="G1522" i="6" s="1"/>
  <c r="P1523" i="6"/>
  <c r="P1524" i="6"/>
  <c r="G1524" i="6" s="1"/>
  <c r="P1525" i="6"/>
  <c r="G1525" i="6" s="1"/>
  <c r="P1526" i="6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P1535" i="6"/>
  <c r="G1535" i="6" s="1"/>
  <c r="P1536" i="6"/>
  <c r="G1536" i="6" s="1"/>
  <c r="P1537" i="6"/>
  <c r="G1537" i="6" s="1"/>
  <c r="P1538" i="6"/>
  <c r="G1538" i="6" s="1"/>
  <c r="P1539" i="6"/>
  <c r="P1540" i="6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O3" i="6"/>
  <c r="O4" i="6"/>
  <c r="O5" i="6"/>
  <c r="D5" i="6" s="1"/>
  <c r="O6" i="6"/>
  <c r="D6" i="6" s="1"/>
  <c r="O7" i="6"/>
  <c r="D7" i="6" s="1"/>
  <c r="O8" i="6"/>
  <c r="O9" i="6"/>
  <c r="O10" i="6"/>
  <c r="D10" i="6" s="1"/>
  <c r="O11" i="6"/>
  <c r="D11" i="6" s="1"/>
  <c r="O12" i="6"/>
  <c r="O13" i="6"/>
  <c r="D13" i="6" s="1"/>
  <c r="O14" i="6"/>
  <c r="E14" i="6" s="1"/>
  <c r="O15" i="6"/>
  <c r="O16" i="6"/>
  <c r="E16" i="6" s="1"/>
  <c r="O17" i="6"/>
  <c r="O18" i="6"/>
  <c r="O19" i="6"/>
  <c r="O20" i="6"/>
  <c r="O21" i="6"/>
  <c r="O22" i="6"/>
  <c r="E22" i="6" s="1"/>
  <c r="O23" i="6"/>
  <c r="D23" i="6" s="1"/>
  <c r="O24" i="6"/>
  <c r="O25" i="6"/>
  <c r="O26" i="6"/>
  <c r="O27" i="6"/>
  <c r="O28" i="6"/>
  <c r="O29" i="6"/>
  <c r="O30" i="6"/>
  <c r="O31" i="6"/>
  <c r="O32" i="6"/>
  <c r="E32" i="6" s="1"/>
  <c r="O33" i="6"/>
  <c r="E33" i="6" s="1"/>
  <c r="O34" i="6"/>
  <c r="O35" i="6"/>
  <c r="O36" i="6"/>
  <c r="O37" i="6"/>
  <c r="O38" i="6"/>
  <c r="E38" i="6" s="1"/>
  <c r="O39" i="6"/>
  <c r="O40" i="6"/>
  <c r="O41" i="6"/>
  <c r="O42" i="6"/>
  <c r="D42" i="6" s="1"/>
  <c r="O43" i="6"/>
  <c r="O44" i="6"/>
  <c r="O45" i="6"/>
  <c r="O46" i="6"/>
  <c r="E46" i="6" s="1"/>
  <c r="O47" i="6"/>
  <c r="D47" i="6" s="1"/>
  <c r="O48" i="6"/>
  <c r="O49" i="6"/>
  <c r="E49" i="6" s="1"/>
  <c r="O50" i="6"/>
  <c r="D50" i="6" s="1"/>
  <c r="O51" i="6"/>
  <c r="O52" i="6"/>
  <c r="O53" i="6"/>
  <c r="D53" i="6" s="1"/>
  <c r="O54" i="6"/>
  <c r="E54" i="6" s="1"/>
  <c r="O55" i="6"/>
  <c r="O56" i="6"/>
  <c r="E56" i="6" s="1"/>
  <c r="O57" i="6"/>
  <c r="D57" i="6" s="1"/>
  <c r="O58" i="6"/>
  <c r="O59" i="6"/>
  <c r="O60" i="6"/>
  <c r="O61" i="6"/>
  <c r="O62" i="6"/>
  <c r="E62" i="6" s="1"/>
  <c r="O63" i="6"/>
  <c r="O64" i="6"/>
  <c r="O65" i="6"/>
  <c r="E65" i="6" s="1"/>
  <c r="O66" i="6"/>
  <c r="O67" i="6"/>
  <c r="O68" i="6"/>
  <c r="O69" i="6"/>
  <c r="O70" i="6"/>
  <c r="D70" i="6" s="1"/>
  <c r="O71" i="6"/>
  <c r="O72" i="6"/>
  <c r="O73" i="6"/>
  <c r="O74" i="6"/>
  <c r="O75" i="6"/>
  <c r="O76" i="6"/>
  <c r="O77" i="6"/>
  <c r="O78" i="6"/>
  <c r="E78" i="6" s="1"/>
  <c r="O79" i="6"/>
  <c r="O80" i="6"/>
  <c r="O81" i="6"/>
  <c r="O82" i="6"/>
  <c r="O83" i="6"/>
  <c r="O84" i="6"/>
  <c r="O85" i="6"/>
  <c r="O86" i="6"/>
  <c r="O87" i="6"/>
  <c r="O88" i="6"/>
  <c r="E88" i="6" s="1"/>
  <c r="O89" i="6"/>
  <c r="O90" i="6"/>
  <c r="O91" i="6"/>
  <c r="O92" i="6"/>
  <c r="O93" i="6"/>
  <c r="O94" i="6"/>
  <c r="O95" i="6"/>
  <c r="O96" i="6"/>
  <c r="E96" i="6" s="1"/>
  <c r="O97" i="6"/>
  <c r="O98" i="6"/>
  <c r="O99" i="6"/>
  <c r="O100" i="6"/>
  <c r="E100" i="6" s="1"/>
  <c r="O101" i="6"/>
  <c r="D101" i="6" s="1"/>
  <c r="O102" i="6"/>
  <c r="E102" i="6" s="1"/>
  <c r="O103" i="6"/>
  <c r="O104" i="6"/>
  <c r="E104" i="6" s="1"/>
  <c r="O105" i="6"/>
  <c r="O106" i="6"/>
  <c r="O107" i="6"/>
  <c r="O108" i="6"/>
  <c r="O109" i="6"/>
  <c r="O110" i="6"/>
  <c r="E110" i="6" s="1"/>
  <c r="O111" i="6"/>
  <c r="O112" i="6"/>
  <c r="O113" i="6"/>
  <c r="E113" i="6" s="1"/>
  <c r="O114" i="6"/>
  <c r="D114" i="6" s="1"/>
  <c r="O115" i="6"/>
  <c r="D115" i="6" s="1"/>
  <c r="O116" i="6"/>
  <c r="O117" i="6"/>
  <c r="O118" i="6"/>
  <c r="E118" i="6" s="1"/>
  <c r="O119" i="6"/>
  <c r="O120" i="6"/>
  <c r="E120" i="6" s="1"/>
  <c r="O121" i="6"/>
  <c r="O122" i="6"/>
  <c r="O123" i="6"/>
  <c r="O124" i="6"/>
  <c r="O125" i="6"/>
  <c r="O126" i="6"/>
  <c r="O127" i="6"/>
  <c r="O128" i="6"/>
  <c r="E128" i="6" s="1"/>
  <c r="O129" i="6"/>
  <c r="E129" i="6" s="1"/>
  <c r="O130" i="6"/>
  <c r="O131" i="6"/>
  <c r="O132" i="6"/>
  <c r="O133" i="6"/>
  <c r="O134" i="6"/>
  <c r="E134" i="6" s="1"/>
  <c r="O135" i="6"/>
  <c r="O136" i="6"/>
  <c r="E136" i="6" s="1"/>
  <c r="O137" i="6"/>
  <c r="O138" i="6"/>
  <c r="D138" i="6" s="1"/>
  <c r="O139" i="6"/>
  <c r="O140" i="6"/>
  <c r="O141" i="6"/>
  <c r="D141" i="6" s="1"/>
  <c r="O142" i="6"/>
  <c r="D142" i="6" s="1"/>
  <c r="O143" i="6"/>
  <c r="O144" i="6"/>
  <c r="O145" i="6"/>
  <c r="E145" i="6" s="1"/>
  <c r="O146" i="6"/>
  <c r="O147" i="6"/>
  <c r="O148" i="6"/>
  <c r="O149" i="6"/>
  <c r="D149" i="6" s="1"/>
  <c r="O150" i="6"/>
  <c r="E150" i="6" s="1"/>
  <c r="O151" i="6"/>
  <c r="O152" i="6"/>
  <c r="O153" i="6"/>
  <c r="O154" i="6"/>
  <c r="D154" i="6" s="1"/>
  <c r="O155" i="6"/>
  <c r="O156" i="6"/>
  <c r="O157" i="6"/>
  <c r="O158" i="6"/>
  <c r="E158" i="6" s="1"/>
  <c r="O159" i="6"/>
  <c r="O160" i="6"/>
  <c r="O161" i="6"/>
  <c r="E161" i="6" s="1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D178" i="6" s="1"/>
  <c r="O179" i="6"/>
  <c r="O180" i="6"/>
  <c r="O181" i="6"/>
  <c r="O182" i="6"/>
  <c r="E182" i="6" s="1"/>
  <c r="O183" i="6"/>
  <c r="O184" i="6"/>
  <c r="O185" i="6"/>
  <c r="E185" i="6" s="1"/>
  <c r="O186" i="6"/>
  <c r="O187" i="6"/>
  <c r="O188" i="6"/>
  <c r="O189" i="6"/>
  <c r="O190" i="6"/>
  <c r="E190" i="6" s="1"/>
  <c r="O191" i="6"/>
  <c r="O192" i="6"/>
  <c r="E192" i="6" s="1"/>
  <c r="O193" i="6"/>
  <c r="E193" i="6" s="1"/>
  <c r="O194" i="6"/>
  <c r="O195" i="6"/>
  <c r="O196" i="6"/>
  <c r="O197" i="6"/>
  <c r="D197" i="6" s="1"/>
  <c r="O198" i="6"/>
  <c r="E198" i="6" s="1"/>
  <c r="O199" i="6"/>
  <c r="O200" i="6"/>
  <c r="O201" i="6"/>
  <c r="D201" i="6" s="1"/>
  <c r="O202" i="6"/>
  <c r="D202" i="6" s="1"/>
  <c r="O203" i="6"/>
  <c r="O204" i="6"/>
  <c r="O205" i="6"/>
  <c r="O206" i="6"/>
  <c r="E206" i="6" s="1"/>
  <c r="O207" i="6"/>
  <c r="O208" i="6"/>
  <c r="E208" i="6" s="1"/>
  <c r="O209" i="6"/>
  <c r="O210" i="6"/>
  <c r="O211" i="6"/>
  <c r="O212" i="6"/>
  <c r="O213" i="6"/>
  <c r="O214" i="6"/>
  <c r="E214" i="6" s="1"/>
  <c r="O215" i="6"/>
  <c r="O216" i="6"/>
  <c r="E216" i="6" s="1"/>
  <c r="O217" i="6"/>
  <c r="O218" i="6"/>
  <c r="O219" i="6"/>
  <c r="O220" i="6"/>
  <c r="E220" i="6" s="1"/>
  <c r="O221" i="6"/>
  <c r="D221" i="6" s="1"/>
  <c r="O222" i="6"/>
  <c r="E222" i="6" s="1"/>
  <c r="O223" i="6"/>
  <c r="D223" i="6" s="1"/>
  <c r="O224" i="6"/>
  <c r="E224" i="6" s="1"/>
  <c r="O225" i="6"/>
  <c r="O226" i="6"/>
  <c r="O227" i="6"/>
  <c r="O228" i="6"/>
  <c r="O229" i="6"/>
  <c r="O230" i="6"/>
  <c r="E230" i="6" s="1"/>
  <c r="O231" i="6"/>
  <c r="O232" i="6"/>
  <c r="E232" i="6" s="1"/>
  <c r="O233" i="6"/>
  <c r="O234" i="6"/>
  <c r="O235" i="6"/>
  <c r="O236" i="6"/>
  <c r="O237" i="6"/>
  <c r="O238" i="6"/>
  <c r="E238" i="6" s="1"/>
  <c r="O239" i="6"/>
  <c r="O240" i="6"/>
  <c r="E240" i="6" s="1"/>
  <c r="O241" i="6"/>
  <c r="O242" i="6"/>
  <c r="O243" i="6"/>
  <c r="O244" i="6"/>
  <c r="O245" i="6"/>
  <c r="O246" i="6"/>
  <c r="E246" i="6" s="1"/>
  <c r="O247" i="6"/>
  <c r="O248" i="6"/>
  <c r="E248" i="6" s="1"/>
  <c r="O249" i="6"/>
  <c r="E249" i="6" s="1"/>
  <c r="O250" i="6"/>
  <c r="O251" i="6"/>
  <c r="O252" i="6"/>
  <c r="O253" i="6"/>
  <c r="D253" i="6" s="1"/>
  <c r="O254" i="6"/>
  <c r="O255" i="6"/>
  <c r="D255" i="6" s="1"/>
  <c r="O256" i="6"/>
  <c r="E256" i="6" s="1"/>
  <c r="O257" i="6"/>
  <c r="O258" i="6"/>
  <c r="D258" i="6" s="1"/>
  <c r="O259" i="6"/>
  <c r="O260" i="6"/>
  <c r="O261" i="6"/>
  <c r="D261" i="6" s="1"/>
  <c r="O262" i="6"/>
  <c r="E262" i="6" s="1"/>
  <c r="O263" i="6"/>
  <c r="O264" i="6"/>
  <c r="E264" i="6" s="1"/>
  <c r="O265" i="6"/>
  <c r="O266" i="6"/>
  <c r="D266" i="6" s="1"/>
  <c r="O267" i="6"/>
  <c r="O268" i="6"/>
  <c r="O269" i="6"/>
  <c r="O270" i="6"/>
  <c r="E270" i="6" s="1"/>
  <c r="O271" i="6"/>
  <c r="O272" i="6"/>
  <c r="E272" i="6" s="1"/>
  <c r="O273" i="6"/>
  <c r="E273" i="6" s="1"/>
  <c r="O274" i="6"/>
  <c r="O275" i="6"/>
  <c r="O276" i="6"/>
  <c r="O277" i="6"/>
  <c r="O278" i="6"/>
  <c r="O279" i="6"/>
  <c r="O280" i="6"/>
  <c r="O281" i="6"/>
  <c r="E281" i="6" s="1"/>
  <c r="O282" i="6"/>
  <c r="D282" i="6" s="1"/>
  <c r="O283" i="6"/>
  <c r="O284" i="6"/>
  <c r="O285" i="6"/>
  <c r="D285" i="6" s="1"/>
  <c r="O286" i="6"/>
  <c r="E286" i="6" s="1"/>
  <c r="O287" i="6"/>
  <c r="D287" i="6" s="1"/>
  <c r="O288" i="6"/>
  <c r="O289" i="6"/>
  <c r="O290" i="6"/>
  <c r="D290" i="6" s="1"/>
  <c r="O291" i="6"/>
  <c r="O292" i="6"/>
  <c r="O293" i="6"/>
  <c r="O294" i="6"/>
  <c r="E294" i="6" s="1"/>
  <c r="O295" i="6"/>
  <c r="O296" i="6"/>
  <c r="E296" i="6" s="1"/>
  <c r="O297" i="6"/>
  <c r="O298" i="6"/>
  <c r="O299" i="6"/>
  <c r="O300" i="6"/>
  <c r="O301" i="6"/>
  <c r="O302" i="6"/>
  <c r="E302" i="6" s="1"/>
  <c r="O303" i="6"/>
  <c r="O304" i="6"/>
  <c r="O305" i="6"/>
  <c r="E305" i="6" s="1"/>
  <c r="O306" i="6"/>
  <c r="D306" i="6" s="1"/>
  <c r="O307" i="6"/>
  <c r="O308" i="6"/>
  <c r="O309" i="6"/>
  <c r="D309" i="6" s="1"/>
  <c r="O310" i="6"/>
  <c r="D310" i="6" s="1"/>
  <c r="O311" i="6"/>
  <c r="O312" i="6"/>
  <c r="E312" i="6" s="1"/>
  <c r="O313" i="6"/>
  <c r="E313" i="6" s="1"/>
  <c r="O314" i="6"/>
  <c r="D314" i="6" s="1"/>
  <c r="O315" i="6"/>
  <c r="O316" i="6"/>
  <c r="O317" i="6"/>
  <c r="D317" i="6" s="1"/>
  <c r="O318" i="6"/>
  <c r="E318" i="6" s="1"/>
  <c r="O319" i="6"/>
  <c r="O320" i="6"/>
  <c r="E320" i="6" s="1"/>
  <c r="O321" i="6"/>
  <c r="O322" i="6"/>
  <c r="O323" i="6"/>
  <c r="O324" i="6"/>
  <c r="O325" i="6"/>
  <c r="O326" i="6"/>
  <c r="O327" i="6"/>
  <c r="O328" i="6"/>
  <c r="E328" i="6" s="1"/>
  <c r="O329" i="6"/>
  <c r="E329" i="6" s="1"/>
  <c r="O330" i="6"/>
  <c r="O331" i="6"/>
  <c r="O332" i="6"/>
  <c r="O333" i="6"/>
  <c r="O334" i="6"/>
  <c r="O335" i="6"/>
  <c r="O336" i="6"/>
  <c r="E336" i="6" s="1"/>
  <c r="O337" i="6"/>
  <c r="E337" i="6" s="1"/>
  <c r="O338" i="6"/>
  <c r="O339" i="6"/>
  <c r="O340" i="6"/>
  <c r="O341" i="6"/>
  <c r="D341" i="6" s="1"/>
  <c r="O342" i="6"/>
  <c r="E342" i="6" s="1"/>
  <c r="O343" i="6"/>
  <c r="O344" i="6"/>
  <c r="O345" i="6"/>
  <c r="E345" i="6" s="1"/>
  <c r="O346" i="6"/>
  <c r="O347" i="6"/>
  <c r="O348" i="6"/>
  <c r="E348" i="6" s="1"/>
  <c r="O349" i="6"/>
  <c r="O350" i="6"/>
  <c r="E350" i="6" s="1"/>
  <c r="O351" i="6"/>
  <c r="O352" i="6"/>
  <c r="E352" i="6" s="1"/>
  <c r="O353" i="6"/>
  <c r="O354" i="6"/>
  <c r="D354" i="6" s="1"/>
  <c r="O355" i="6"/>
  <c r="O356" i="6"/>
  <c r="D356" i="6" s="1"/>
  <c r="O357" i="6"/>
  <c r="D357" i="6" s="1"/>
  <c r="O358" i="6"/>
  <c r="O359" i="6"/>
  <c r="O360" i="6"/>
  <c r="O361" i="6"/>
  <c r="E361" i="6" s="1"/>
  <c r="O362" i="6"/>
  <c r="D362" i="6" s="1"/>
  <c r="O363" i="6"/>
  <c r="O364" i="6"/>
  <c r="O365" i="6"/>
  <c r="O366" i="6"/>
  <c r="E366" i="6" s="1"/>
  <c r="O367" i="6"/>
  <c r="O368" i="6"/>
  <c r="O369" i="6"/>
  <c r="E369" i="6" s="1"/>
  <c r="O370" i="6"/>
  <c r="O371" i="6"/>
  <c r="O372" i="6"/>
  <c r="O373" i="6"/>
  <c r="O374" i="6"/>
  <c r="E374" i="6" s="1"/>
  <c r="O375" i="6"/>
  <c r="O376" i="6"/>
  <c r="O377" i="6"/>
  <c r="D377" i="6" s="1"/>
  <c r="O378" i="6"/>
  <c r="O379" i="6"/>
  <c r="O380" i="6"/>
  <c r="O381" i="6"/>
  <c r="D381" i="6" s="1"/>
  <c r="O382" i="6"/>
  <c r="E382" i="6" s="1"/>
  <c r="O383" i="6"/>
  <c r="O384" i="6"/>
  <c r="O385" i="6"/>
  <c r="D385" i="6" s="1"/>
  <c r="O386" i="6"/>
  <c r="D386" i="6" s="1"/>
  <c r="O387" i="6"/>
  <c r="O388" i="6"/>
  <c r="O389" i="6"/>
  <c r="D389" i="6" s="1"/>
  <c r="O390" i="6"/>
  <c r="D390" i="6" s="1"/>
  <c r="O391" i="6"/>
  <c r="D391" i="6" s="1"/>
  <c r="O392" i="6"/>
  <c r="E392" i="6" s="1"/>
  <c r="O393" i="6"/>
  <c r="O394" i="6"/>
  <c r="O395" i="6"/>
  <c r="O396" i="6"/>
  <c r="O397" i="6"/>
  <c r="D397" i="6" s="1"/>
  <c r="O398" i="6"/>
  <c r="E398" i="6" s="1"/>
  <c r="O399" i="6"/>
  <c r="O400" i="6"/>
  <c r="E400" i="6" s="1"/>
  <c r="O401" i="6"/>
  <c r="O402" i="6"/>
  <c r="O403" i="6"/>
  <c r="O404" i="6"/>
  <c r="O405" i="6"/>
  <c r="O406" i="6"/>
  <c r="E406" i="6" s="1"/>
  <c r="O407" i="6"/>
  <c r="O408" i="6"/>
  <c r="E408" i="6" s="1"/>
  <c r="O409" i="6"/>
  <c r="O410" i="6"/>
  <c r="O411" i="6"/>
  <c r="O412" i="6"/>
  <c r="O413" i="6"/>
  <c r="O414" i="6"/>
  <c r="E414" i="6" s="1"/>
  <c r="O415" i="6"/>
  <c r="O416" i="6"/>
  <c r="O417" i="6"/>
  <c r="O418" i="6"/>
  <c r="O419" i="6"/>
  <c r="O420" i="6"/>
  <c r="O421" i="6"/>
  <c r="O422" i="6"/>
  <c r="O423" i="6"/>
  <c r="O424" i="6"/>
  <c r="O425" i="6"/>
  <c r="O426" i="6"/>
  <c r="D426" i="6" s="1"/>
  <c r="O427" i="6"/>
  <c r="O428" i="6"/>
  <c r="E428" i="6" s="1"/>
  <c r="O429" i="6"/>
  <c r="D429" i="6" s="1"/>
  <c r="O430" i="6"/>
  <c r="E430" i="6" s="1"/>
  <c r="O431" i="6"/>
  <c r="O432" i="6"/>
  <c r="O433" i="6"/>
  <c r="O434" i="6"/>
  <c r="D434" i="6" s="1"/>
  <c r="O435" i="6"/>
  <c r="D435" i="6" s="1"/>
  <c r="O436" i="6"/>
  <c r="O437" i="6"/>
  <c r="D437" i="6" s="1"/>
  <c r="O438" i="6"/>
  <c r="O439" i="6"/>
  <c r="O440" i="6"/>
  <c r="O441" i="6"/>
  <c r="E441" i="6" s="1"/>
  <c r="O442" i="6"/>
  <c r="D442" i="6" s="1"/>
  <c r="O443" i="6"/>
  <c r="O444" i="6"/>
  <c r="E444" i="6" s="1"/>
  <c r="O445" i="6"/>
  <c r="D445" i="6" s="1"/>
  <c r="O446" i="6"/>
  <c r="D446" i="6" s="1"/>
  <c r="O447" i="6"/>
  <c r="O448" i="6"/>
  <c r="E448" i="6" s="1"/>
  <c r="O449" i="6"/>
  <c r="D449" i="6" s="1"/>
  <c r="O450" i="6"/>
  <c r="D450" i="6" s="1"/>
  <c r="O451" i="6"/>
  <c r="O452" i="6"/>
  <c r="O453" i="6"/>
  <c r="D453" i="6" s="1"/>
  <c r="O454" i="6"/>
  <c r="E454" i="6" s="1"/>
  <c r="O455" i="6"/>
  <c r="O456" i="6"/>
  <c r="O457" i="6"/>
  <c r="D457" i="6" s="1"/>
  <c r="O458" i="6"/>
  <c r="D458" i="6" s="1"/>
  <c r="O459" i="6"/>
  <c r="O460" i="6"/>
  <c r="O461" i="6"/>
  <c r="D461" i="6" s="1"/>
  <c r="O462" i="6"/>
  <c r="E462" i="6" s="1"/>
  <c r="O463" i="6"/>
  <c r="O464" i="6"/>
  <c r="E464" i="6" s="1"/>
  <c r="O465" i="6"/>
  <c r="E465" i="6" s="1"/>
  <c r="O466" i="6"/>
  <c r="D466" i="6" s="1"/>
  <c r="O467" i="6"/>
  <c r="O468" i="6"/>
  <c r="D468" i="6" s="1"/>
  <c r="O469" i="6"/>
  <c r="O470" i="6"/>
  <c r="E470" i="6" s="1"/>
  <c r="O471" i="6"/>
  <c r="O472" i="6"/>
  <c r="E472" i="6" s="1"/>
  <c r="O473" i="6"/>
  <c r="E473" i="6" s="1"/>
  <c r="O474" i="6"/>
  <c r="D474" i="6" s="1"/>
  <c r="O475" i="6"/>
  <c r="O476" i="6"/>
  <c r="O477" i="6"/>
  <c r="D477" i="6" s="1"/>
  <c r="O478" i="6"/>
  <c r="D478" i="6" s="1"/>
  <c r="O479" i="6"/>
  <c r="O480" i="6"/>
  <c r="E480" i="6" s="1"/>
  <c r="O481" i="6"/>
  <c r="O482" i="6"/>
  <c r="O483" i="6"/>
  <c r="O484" i="6"/>
  <c r="O485" i="6"/>
  <c r="O486" i="6"/>
  <c r="E486" i="6" s="1"/>
  <c r="O487" i="6"/>
  <c r="O488" i="6"/>
  <c r="O489" i="6"/>
  <c r="E489" i="6" s="1"/>
  <c r="O490" i="6"/>
  <c r="D490" i="6" s="1"/>
  <c r="O491" i="6"/>
  <c r="O492" i="6"/>
  <c r="E492" i="6" s="1"/>
  <c r="O493" i="6"/>
  <c r="O494" i="6"/>
  <c r="E494" i="6" s="1"/>
  <c r="O495" i="6"/>
  <c r="O496" i="6"/>
  <c r="O497" i="6"/>
  <c r="E497" i="6" s="1"/>
  <c r="O498" i="6"/>
  <c r="D498" i="6" s="1"/>
  <c r="O499" i="6"/>
  <c r="D499" i="6" s="1"/>
  <c r="O500" i="6"/>
  <c r="O501" i="6"/>
  <c r="O502" i="6"/>
  <c r="E502" i="6" s="1"/>
  <c r="O503" i="6"/>
  <c r="O504" i="6"/>
  <c r="O505" i="6"/>
  <c r="E505" i="6" s="1"/>
  <c r="O506" i="6"/>
  <c r="O507" i="6"/>
  <c r="O508" i="6"/>
  <c r="E508" i="6" s="1"/>
  <c r="O509" i="6"/>
  <c r="O510" i="6"/>
  <c r="O511" i="6"/>
  <c r="O512" i="6"/>
  <c r="O513" i="6"/>
  <c r="O514" i="6"/>
  <c r="O515" i="6"/>
  <c r="O516" i="6"/>
  <c r="O517" i="6"/>
  <c r="O518" i="6"/>
  <c r="E518" i="6" s="1"/>
  <c r="O519" i="6"/>
  <c r="O520" i="6"/>
  <c r="O521" i="6"/>
  <c r="O522" i="6"/>
  <c r="D522" i="6" s="1"/>
  <c r="O523" i="6"/>
  <c r="O524" i="6"/>
  <c r="O525" i="6"/>
  <c r="D525" i="6" s="1"/>
  <c r="O526" i="6"/>
  <c r="O527" i="6"/>
  <c r="O528" i="6"/>
  <c r="O529" i="6"/>
  <c r="E529" i="6" s="1"/>
  <c r="O530" i="6"/>
  <c r="D530" i="6" s="1"/>
  <c r="O531" i="6"/>
  <c r="D531" i="6" s="1"/>
  <c r="O532" i="6"/>
  <c r="O533" i="6"/>
  <c r="E533" i="6" s="1"/>
  <c r="O534" i="6"/>
  <c r="E534" i="6" s="1"/>
  <c r="O535" i="6"/>
  <c r="O536" i="6"/>
  <c r="O537" i="6"/>
  <c r="E537" i="6" s="1"/>
  <c r="O538" i="6"/>
  <c r="O539" i="6"/>
  <c r="O540" i="6"/>
  <c r="O541" i="6"/>
  <c r="O542" i="6"/>
  <c r="E542" i="6" s="1"/>
  <c r="O543" i="6"/>
  <c r="O544" i="6"/>
  <c r="O545" i="6"/>
  <c r="O546" i="6"/>
  <c r="D546" i="6" s="1"/>
  <c r="O547" i="6"/>
  <c r="O548" i="6"/>
  <c r="O549" i="6"/>
  <c r="D549" i="6" s="1"/>
  <c r="O550" i="6"/>
  <c r="D550" i="6" s="1"/>
  <c r="O551" i="6"/>
  <c r="O552" i="6"/>
  <c r="O553" i="6"/>
  <c r="O554" i="6"/>
  <c r="O555" i="6"/>
  <c r="O556" i="6"/>
  <c r="E556" i="6" s="1"/>
  <c r="O557" i="6"/>
  <c r="O558" i="6"/>
  <c r="E558" i="6" s="1"/>
  <c r="O559" i="6"/>
  <c r="O560" i="6"/>
  <c r="O561" i="6"/>
  <c r="O562" i="6"/>
  <c r="O563" i="6"/>
  <c r="O564" i="6"/>
  <c r="O565" i="6"/>
  <c r="O566" i="6"/>
  <c r="E566" i="6" s="1"/>
  <c r="O567" i="6"/>
  <c r="O568" i="6"/>
  <c r="E568" i="6" s="1"/>
  <c r="O569" i="6"/>
  <c r="E569" i="6" s="1"/>
  <c r="O570" i="6"/>
  <c r="O571" i="6"/>
  <c r="O572" i="6"/>
  <c r="E572" i="6" s="1"/>
  <c r="O573" i="6"/>
  <c r="O574" i="6"/>
  <c r="O575" i="6"/>
  <c r="D575" i="6" s="1"/>
  <c r="O576" i="6"/>
  <c r="E576" i="6" s="1"/>
  <c r="O577" i="6"/>
  <c r="E577" i="6" s="1"/>
  <c r="O578" i="6"/>
  <c r="D578" i="6" s="1"/>
  <c r="O579" i="6"/>
  <c r="O580" i="6"/>
  <c r="O581" i="6"/>
  <c r="D581" i="6" s="1"/>
  <c r="O582" i="6"/>
  <c r="E582" i="6" s="1"/>
  <c r="O583" i="6"/>
  <c r="O584" i="6"/>
  <c r="E584" i="6" s="1"/>
  <c r="O585" i="6"/>
  <c r="O586" i="6"/>
  <c r="O587" i="6"/>
  <c r="O588" i="6"/>
  <c r="O589" i="6"/>
  <c r="O590" i="6"/>
  <c r="E590" i="6" s="1"/>
  <c r="O591" i="6"/>
  <c r="O592" i="6"/>
  <c r="O593" i="6"/>
  <c r="E593" i="6" s="1"/>
  <c r="O594" i="6"/>
  <c r="O595" i="6"/>
  <c r="O596" i="6"/>
  <c r="O597" i="6"/>
  <c r="D597" i="6" s="1"/>
  <c r="O598" i="6"/>
  <c r="E598" i="6" s="1"/>
  <c r="O599" i="6"/>
  <c r="O600" i="6"/>
  <c r="O601" i="6"/>
  <c r="O602" i="6"/>
  <c r="D602" i="6" s="1"/>
  <c r="O603" i="6"/>
  <c r="O604" i="6"/>
  <c r="E604" i="6" s="1"/>
  <c r="O605" i="6"/>
  <c r="O606" i="6"/>
  <c r="E606" i="6" s="1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E617" i="6" s="1"/>
  <c r="O618" i="6"/>
  <c r="O619" i="6"/>
  <c r="O620" i="6"/>
  <c r="O621" i="6"/>
  <c r="D621" i="6" s="1"/>
  <c r="O622" i="6"/>
  <c r="E622" i="6" s="1"/>
  <c r="O623" i="6"/>
  <c r="O624" i="6"/>
  <c r="O625" i="6"/>
  <c r="E625" i="6" s="1"/>
  <c r="O626" i="6"/>
  <c r="O627" i="6"/>
  <c r="O628" i="6"/>
  <c r="O629" i="6"/>
  <c r="O630" i="6"/>
  <c r="E630" i="6" s="1"/>
  <c r="O631" i="6"/>
  <c r="O632" i="6"/>
  <c r="O633" i="6"/>
  <c r="E633" i="6" s="1"/>
  <c r="O634" i="6"/>
  <c r="O635" i="6"/>
  <c r="O636" i="6"/>
  <c r="O637" i="6"/>
  <c r="O638" i="6"/>
  <c r="E638" i="6" s="1"/>
  <c r="O639" i="6"/>
  <c r="O640" i="6"/>
  <c r="E640" i="6" s="1"/>
  <c r="O641" i="6"/>
  <c r="E641" i="6" s="1"/>
  <c r="O642" i="6"/>
  <c r="D642" i="6" s="1"/>
  <c r="O643" i="6"/>
  <c r="O644" i="6"/>
  <c r="E644" i="6" s="1"/>
  <c r="O645" i="6"/>
  <c r="D645" i="6" s="1"/>
  <c r="O646" i="6"/>
  <c r="E646" i="6" s="1"/>
  <c r="O647" i="6"/>
  <c r="O648" i="6"/>
  <c r="O649" i="6"/>
  <c r="E649" i="6" s="1"/>
  <c r="O650" i="6"/>
  <c r="O651" i="6"/>
  <c r="O652" i="6"/>
  <c r="O653" i="6"/>
  <c r="D653" i="6" s="1"/>
  <c r="O654" i="6"/>
  <c r="O655" i="6"/>
  <c r="O656" i="6"/>
  <c r="O657" i="6"/>
  <c r="E657" i="6" s="1"/>
  <c r="O658" i="6"/>
  <c r="O659" i="6"/>
  <c r="O660" i="6"/>
  <c r="E660" i="6" s="1"/>
  <c r="O661" i="6"/>
  <c r="O662" i="6"/>
  <c r="E662" i="6" s="1"/>
  <c r="O663" i="6"/>
  <c r="O664" i="6"/>
  <c r="O665" i="6"/>
  <c r="O666" i="6"/>
  <c r="O667" i="6"/>
  <c r="O668" i="6"/>
  <c r="O669" i="6"/>
  <c r="D669" i="6" s="1"/>
  <c r="O670" i="6"/>
  <c r="E670" i="6" s="1"/>
  <c r="O671" i="6"/>
  <c r="O672" i="6"/>
  <c r="O673" i="6"/>
  <c r="E673" i="6" s="1"/>
  <c r="O674" i="6"/>
  <c r="O675" i="6"/>
  <c r="O676" i="6"/>
  <c r="O677" i="6"/>
  <c r="O678" i="6"/>
  <c r="O679" i="6"/>
  <c r="O680" i="6"/>
  <c r="O681" i="6"/>
  <c r="E681" i="6" s="1"/>
  <c r="O682" i="6"/>
  <c r="O683" i="6"/>
  <c r="O684" i="6"/>
  <c r="O685" i="6"/>
  <c r="O686" i="6"/>
  <c r="E686" i="6" s="1"/>
  <c r="O687" i="6"/>
  <c r="O688" i="6"/>
  <c r="O689" i="6"/>
  <c r="O690" i="6"/>
  <c r="O691" i="6"/>
  <c r="O692" i="6"/>
  <c r="O693" i="6"/>
  <c r="D693" i="6" s="1"/>
  <c r="O694" i="6"/>
  <c r="E694" i="6" s="1"/>
  <c r="O695" i="6"/>
  <c r="O696" i="6"/>
  <c r="O697" i="6"/>
  <c r="O698" i="6"/>
  <c r="O699" i="6"/>
  <c r="O700" i="6"/>
  <c r="O701" i="6"/>
  <c r="O702" i="6"/>
  <c r="E702" i="6" s="1"/>
  <c r="O703" i="6"/>
  <c r="O704" i="6"/>
  <c r="E704" i="6" s="1"/>
  <c r="O705" i="6"/>
  <c r="O706" i="6"/>
  <c r="O707" i="6"/>
  <c r="O708" i="6"/>
  <c r="O709" i="6"/>
  <c r="O710" i="6"/>
  <c r="E710" i="6" s="1"/>
  <c r="O711" i="6"/>
  <c r="E711" i="6" s="1"/>
  <c r="O712" i="6"/>
  <c r="O713" i="6"/>
  <c r="E713" i="6" s="1"/>
  <c r="O714" i="6"/>
  <c r="O715" i="6"/>
  <c r="O716" i="6"/>
  <c r="E716" i="6" s="1"/>
  <c r="O717" i="6"/>
  <c r="D717" i="6" s="1"/>
  <c r="O718" i="6"/>
  <c r="E718" i="6" s="1"/>
  <c r="O719" i="6"/>
  <c r="O720" i="6"/>
  <c r="O721" i="6"/>
  <c r="D721" i="6" s="1"/>
  <c r="O722" i="6"/>
  <c r="O723" i="6"/>
  <c r="O724" i="6"/>
  <c r="O725" i="6"/>
  <c r="D725" i="6" s="1"/>
  <c r="O726" i="6"/>
  <c r="O727" i="6"/>
  <c r="O728" i="6"/>
  <c r="O729" i="6"/>
  <c r="E729" i="6" s="1"/>
  <c r="O730" i="6"/>
  <c r="D730" i="6" s="1"/>
  <c r="O731" i="6"/>
  <c r="O732" i="6"/>
  <c r="E732" i="6" s="1"/>
  <c r="O733" i="6"/>
  <c r="O734" i="6"/>
  <c r="O735" i="6"/>
  <c r="O736" i="6"/>
  <c r="E736" i="6" s="1"/>
  <c r="O737" i="6"/>
  <c r="O738" i="6"/>
  <c r="O739" i="6"/>
  <c r="O740" i="6"/>
  <c r="O741" i="6"/>
  <c r="O742" i="6"/>
  <c r="E742" i="6" s="1"/>
  <c r="O743" i="6"/>
  <c r="O744" i="6"/>
  <c r="O745" i="6"/>
  <c r="O746" i="6"/>
  <c r="O747" i="6"/>
  <c r="O748" i="6"/>
  <c r="O749" i="6"/>
  <c r="O750" i="6"/>
  <c r="E750" i="6" s="1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E761" i="6" s="1"/>
  <c r="O762" i="6"/>
  <c r="D762" i="6" s="1"/>
  <c r="O763" i="6"/>
  <c r="O764" i="6"/>
  <c r="O765" i="6"/>
  <c r="O766" i="6"/>
  <c r="E766" i="6" s="1"/>
  <c r="O767" i="6"/>
  <c r="O768" i="6"/>
  <c r="O769" i="6"/>
  <c r="E769" i="6" s="1"/>
  <c r="O770" i="6"/>
  <c r="O771" i="6"/>
  <c r="O772" i="6"/>
  <c r="O773" i="6"/>
  <c r="D773" i="6" s="1"/>
  <c r="O774" i="6"/>
  <c r="E774" i="6" s="1"/>
  <c r="O775" i="6"/>
  <c r="O776" i="6"/>
  <c r="O777" i="6"/>
  <c r="E777" i="6" s="1"/>
  <c r="O778" i="6"/>
  <c r="D778" i="6" s="1"/>
  <c r="O779" i="6"/>
  <c r="O780" i="6"/>
  <c r="O781" i="6"/>
  <c r="O782" i="6"/>
  <c r="E782" i="6" s="1"/>
  <c r="O783" i="6"/>
  <c r="O784" i="6"/>
  <c r="E784" i="6" s="1"/>
  <c r="O785" i="6"/>
  <c r="O786" i="6"/>
  <c r="O787" i="6"/>
  <c r="O788" i="6"/>
  <c r="E788" i="6" s="1"/>
  <c r="O789" i="6"/>
  <c r="O790" i="6"/>
  <c r="E790" i="6" s="1"/>
  <c r="O791" i="6"/>
  <c r="O792" i="6"/>
  <c r="E792" i="6" s="1"/>
  <c r="O793" i="6"/>
  <c r="E793" i="6" s="1"/>
  <c r="O794" i="6"/>
  <c r="D794" i="6" s="1"/>
  <c r="O795" i="6"/>
  <c r="O796" i="6"/>
  <c r="O797" i="6"/>
  <c r="D797" i="6" s="1"/>
  <c r="O798" i="6"/>
  <c r="E798" i="6" s="1"/>
  <c r="O799" i="6"/>
  <c r="O800" i="6"/>
  <c r="E800" i="6" s="1"/>
  <c r="O801" i="6"/>
  <c r="E801" i="6" s="1"/>
  <c r="O802" i="6"/>
  <c r="D802" i="6" s="1"/>
  <c r="O803" i="6"/>
  <c r="O804" i="6"/>
  <c r="O805" i="6"/>
  <c r="D805" i="6" s="1"/>
  <c r="O806" i="6"/>
  <c r="E806" i="6" s="1"/>
  <c r="O807" i="6"/>
  <c r="O808" i="6"/>
  <c r="E808" i="6" s="1"/>
  <c r="O809" i="6"/>
  <c r="E809" i="6" s="1"/>
  <c r="O810" i="6"/>
  <c r="O811" i="6"/>
  <c r="O812" i="6"/>
  <c r="O813" i="6"/>
  <c r="O814" i="6"/>
  <c r="E814" i="6" s="1"/>
  <c r="O815" i="6"/>
  <c r="O816" i="6"/>
  <c r="E816" i="6" s="1"/>
  <c r="O817" i="6"/>
  <c r="E817" i="6" s="1"/>
  <c r="O818" i="6"/>
  <c r="O819" i="6"/>
  <c r="O820" i="6"/>
  <c r="O821" i="6"/>
  <c r="O822" i="6"/>
  <c r="E822" i="6" s="1"/>
  <c r="O823" i="6"/>
  <c r="O824" i="6"/>
  <c r="O825" i="6"/>
  <c r="E825" i="6" s="1"/>
  <c r="O826" i="6"/>
  <c r="O827" i="6"/>
  <c r="O828" i="6"/>
  <c r="O829" i="6"/>
  <c r="O830" i="6"/>
  <c r="E830" i="6" s="1"/>
  <c r="O831" i="6"/>
  <c r="O832" i="6"/>
  <c r="O833" i="6"/>
  <c r="E833" i="6" s="1"/>
  <c r="O834" i="6"/>
  <c r="O835" i="6"/>
  <c r="O836" i="6"/>
  <c r="O837" i="6"/>
  <c r="D837" i="6" s="1"/>
  <c r="O838" i="6"/>
  <c r="E838" i="6" s="1"/>
  <c r="O839" i="6"/>
  <c r="O840" i="6"/>
  <c r="E840" i="6" s="1"/>
  <c r="O841" i="6"/>
  <c r="E841" i="6" s="1"/>
  <c r="O842" i="6"/>
  <c r="D842" i="6" s="1"/>
  <c r="O843" i="6"/>
  <c r="O844" i="6"/>
  <c r="O845" i="6"/>
  <c r="D845" i="6" s="1"/>
  <c r="O846" i="6"/>
  <c r="E846" i="6" s="1"/>
  <c r="O847" i="6"/>
  <c r="O848" i="6"/>
  <c r="O849" i="6"/>
  <c r="O850" i="6"/>
  <c r="D850" i="6" s="1"/>
  <c r="O851" i="6"/>
  <c r="O852" i="6"/>
  <c r="O853" i="6"/>
  <c r="D853" i="6" s="1"/>
  <c r="O854" i="6"/>
  <c r="E854" i="6" s="1"/>
  <c r="O855" i="6"/>
  <c r="O856" i="6"/>
  <c r="E856" i="6" s="1"/>
  <c r="O857" i="6"/>
  <c r="O858" i="6"/>
  <c r="D858" i="6" s="1"/>
  <c r="O859" i="6"/>
  <c r="O860" i="6"/>
  <c r="O861" i="6"/>
  <c r="O862" i="6"/>
  <c r="E862" i="6" s="1"/>
  <c r="O863" i="6"/>
  <c r="O864" i="6"/>
  <c r="O865" i="6"/>
  <c r="E865" i="6" s="1"/>
  <c r="O866" i="6"/>
  <c r="O867" i="6"/>
  <c r="O868" i="6"/>
  <c r="O869" i="6"/>
  <c r="O870" i="6"/>
  <c r="E870" i="6" s="1"/>
  <c r="O871" i="6"/>
  <c r="O872" i="6"/>
  <c r="E872" i="6" s="1"/>
  <c r="O873" i="6"/>
  <c r="E873" i="6" s="1"/>
  <c r="O874" i="6"/>
  <c r="O875" i="6"/>
  <c r="O876" i="6"/>
  <c r="O877" i="6"/>
  <c r="D877" i="6" s="1"/>
  <c r="O878" i="6"/>
  <c r="E878" i="6" s="1"/>
  <c r="O879" i="6"/>
  <c r="O880" i="6"/>
  <c r="O881" i="6"/>
  <c r="E881" i="6" s="1"/>
  <c r="O882" i="6"/>
  <c r="D882" i="6" s="1"/>
  <c r="O883" i="6"/>
  <c r="O884" i="6"/>
  <c r="O885" i="6"/>
  <c r="D885" i="6" s="1"/>
  <c r="O886" i="6"/>
  <c r="E886" i="6" s="1"/>
  <c r="O887" i="6"/>
  <c r="O888" i="6"/>
  <c r="E888" i="6" s="1"/>
  <c r="O889" i="6"/>
  <c r="E889" i="6" s="1"/>
  <c r="O890" i="6"/>
  <c r="O891" i="6"/>
  <c r="O892" i="6"/>
  <c r="O893" i="6"/>
  <c r="O894" i="6"/>
  <c r="E894" i="6" s="1"/>
  <c r="O895" i="6"/>
  <c r="O896" i="6"/>
  <c r="O897" i="6"/>
  <c r="O898" i="6"/>
  <c r="O899" i="6"/>
  <c r="O900" i="6"/>
  <c r="O901" i="6"/>
  <c r="O902" i="6"/>
  <c r="E902" i="6" s="1"/>
  <c r="O903" i="6"/>
  <c r="O904" i="6"/>
  <c r="O905" i="6"/>
  <c r="O906" i="6"/>
  <c r="O907" i="6"/>
  <c r="O908" i="6"/>
  <c r="O909" i="6"/>
  <c r="O910" i="6"/>
  <c r="E910" i="6" s="1"/>
  <c r="O911" i="6"/>
  <c r="O912" i="6"/>
  <c r="E912" i="6" s="1"/>
  <c r="O913" i="6"/>
  <c r="O914" i="6"/>
  <c r="D914" i="6" s="1"/>
  <c r="O915" i="6"/>
  <c r="O916" i="6"/>
  <c r="O917" i="6"/>
  <c r="O918" i="6"/>
  <c r="E918" i="6" s="1"/>
  <c r="O919" i="6"/>
  <c r="O920" i="6"/>
  <c r="O921" i="6"/>
  <c r="D921" i="6" s="1"/>
  <c r="O922" i="6"/>
  <c r="D922" i="6" s="1"/>
  <c r="O923" i="6"/>
  <c r="O924" i="6"/>
  <c r="O925" i="6"/>
  <c r="D925" i="6" s="1"/>
  <c r="O926" i="6"/>
  <c r="E926" i="6" s="1"/>
  <c r="O927" i="6"/>
  <c r="O928" i="6"/>
  <c r="O929" i="6"/>
  <c r="O930" i="6"/>
  <c r="O931" i="6"/>
  <c r="O932" i="6"/>
  <c r="O933" i="6"/>
  <c r="O934" i="6"/>
  <c r="E934" i="6" s="1"/>
  <c r="O935" i="6"/>
  <c r="O936" i="6"/>
  <c r="O937" i="6"/>
  <c r="E937" i="6" s="1"/>
  <c r="O938" i="6"/>
  <c r="O939" i="6"/>
  <c r="O940" i="6"/>
  <c r="O941" i="6"/>
  <c r="O942" i="6"/>
  <c r="E942" i="6" s="1"/>
  <c r="O943" i="6"/>
  <c r="O944" i="6"/>
  <c r="E944" i="6" s="1"/>
  <c r="O945" i="6"/>
  <c r="E945" i="6" s="1"/>
  <c r="O946" i="6"/>
  <c r="D946" i="6" s="1"/>
  <c r="O947" i="6"/>
  <c r="O948" i="6"/>
  <c r="O949" i="6"/>
  <c r="O950" i="6"/>
  <c r="E950" i="6" s="1"/>
  <c r="O951" i="6"/>
  <c r="O952" i="6"/>
  <c r="E952" i="6" s="1"/>
  <c r="O953" i="6"/>
  <c r="O954" i="6"/>
  <c r="O955" i="6"/>
  <c r="O956" i="6"/>
  <c r="O957" i="6"/>
  <c r="O958" i="6"/>
  <c r="E958" i="6" s="1"/>
  <c r="O959" i="6"/>
  <c r="O960" i="6"/>
  <c r="E960" i="6" s="1"/>
  <c r="O961" i="6"/>
  <c r="E961" i="6" s="1"/>
  <c r="O962" i="6"/>
  <c r="O963" i="6"/>
  <c r="O964" i="6"/>
  <c r="O965" i="6"/>
  <c r="D965" i="6" s="1"/>
  <c r="O966" i="6"/>
  <c r="E966" i="6" s="1"/>
  <c r="O967" i="6"/>
  <c r="O968" i="6"/>
  <c r="E968" i="6" s="1"/>
  <c r="O969" i="6"/>
  <c r="E969" i="6" s="1"/>
  <c r="O970" i="6"/>
  <c r="O971" i="6"/>
  <c r="O972" i="6"/>
  <c r="O973" i="6"/>
  <c r="O974" i="6"/>
  <c r="E974" i="6" s="1"/>
  <c r="O975" i="6"/>
  <c r="O976" i="6"/>
  <c r="E976" i="6" s="1"/>
  <c r="O977" i="6"/>
  <c r="E977" i="6" s="1"/>
  <c r="O978" i="6"/>
  <c r="O979" i="6"/>
  <c r="O980" i="6"/>
  <c r="E980" i="6" s="1"/>
  <c r="O981" i="6"/>
  <c r="O982" i="6"/>
  <c r="E982" i="6" s="1"/>
  <c r="O983" i="6"/>
  <c r="O984" i="6"/>
  <c r="E984" i="6" s="1"/>
  <c r="O985" i="6"/>
  <c r="E985" i="6" s="1"/>
  <c r="O986" i="6"/>
  <c r="O987" i="6"/>
  <c r="O988" i="6"/>
  <c r="O989" i="6"/>
  <c r="O990" i="6"/>
  <c r="E990" i="6" s="1"/>
  <c r="O991" i="6"/>
  <c r="O992" i="6"/>
  <c r="E992" i="6" s="1"/>
  <c r="O993" i="6"/>
  <c r="E993" i="6" s="1"/>
  <c r="O994" i="6"/>
  <c r="D994" i="6" s="1"/>
  <c r="O995" i="6"/>
  <c r="O996" i="6"/>
  <c r="O997" i="6"/>
  <c r="O998" i="6"/>
  <c r="E998" i="6" s="1"/>
  <c r="O999" i="6"/>
  <c r="O1000" i="6"/>
  <c r="O1001" i="6"/>
  <c r="O1002" i="6"/>
  <c r="D1002" i="6" s="1"/>
  <c r="O1003" i="6"/>
  <c r="O1004" i="6"/>
  <c r="O1005" i="6"/>
  <c r="D1005" i="6" s="1"/>
  <c r="O1006" i="6"/>
  <c r="E1006" i="6" s="1"/>
  <c r="O1007" i="6"/>
  <c r="O1008" i="6"/>
  <c r="E1008" i="6" s="1"/>
  <c r="O1009" i="6"/>
  <c r="E1009" i="6" s="1"/>
  <c r="O1010" i="6"/>
  <c r="O1011" i="6"/>
  <c r="O1012" i="6"/>
  <c r="O1013" i="6"/>
  <c r="O1014" i="6"/>
  <c r="E1014" i="6" s="1"/>
  <c r="O1015" i="6"/>
  <c r="O1016" i="6"/>
  <c r="O1017" i="6"/>
  <c r="E1017" i="6" s="1"/>
  <c r="O1018" i="6"/>
  <c r="O1019" i="6"/>
  <c r="O1020" i="6"/>
  <c r="O1021" i="6"/>
  <c r="O1022" i="6"/>
  <c r="E1022" i="6" s="1"/>
  <c r="O1023" i="6"/>
  <c r="O1024" i="6"/>
  <c r="E1024" i="6" s="1"/>
  <c r="O1025" i="6"/>
  <c r="E1025" i="6" s="1"/>
  <c r="O1026" i="6"/>
  <c r="O1027" i="6"/>
  <c r="O1028" i="6"/>
  <c r="O1029" i="6"/>
  <c r="O1030" i="6"/>
  <c r="E1030" i="6" s="1"/>
  <c r="O1031" i="6"/>
  <c r="O1032" i="6"/>
  <c r="E1032" i="6" s="1"/>
  <c r="O1033" i="6"/>
  <c r="E1033" i="6" s="1"/>
  <c r="O1034" i="6"/>
  <c r="D1034" i="6" s="1"/>
  <c r="O1035" i="6"/>
  <c r="O1036" i="6"/>
  <c r="E1036" i="6" s="1"/>
  <c r="O1037" i="6"/>
  <c r="O1038" i="6"/>
  <c r="E1038" i="6" s="1"/>
  <c r="O1039" i="6"/>
  <c r="O1040" i="6"/>
  <c r="E1040" i="6" s="1"/>
  <c r="O1041" i="6"/>
  <c r="E1041" i="6" s="1"/>
  <c r="O1042" i="6"/>
  <c r="O1043" i="6"/>
  <c r="O1044" i="6"/>
  <c r="O1045" i="6"/>
  <c r="O1046" i="6"/>
  <c r="E1046" i="6" s="1"/>
  <c r="O1047" i="6"/>
  <c r="O1048" i="6"/>
  <c r="O1049" i="6"/>
  <c r="E1049" i="6" s="1"/>
  <c r="O1050" i="6"/>
  <c r="O1051" i="6"/>
  <c r="O1052" i="6"/>
  <c r="O1053" i="6"/>
  <c r="O1054" i="6"/>
  <c r="O1055" i="6"/>
  <c r="O1056" i="6"/>
  <c r="E1056" i="6" s="1"/>
  <c r="O1057" i="6"/>
  <c r="D1057" i="6" s="1"/>
  <c r="O1058" i="6"/>
  <c r="D1058" i="6" s="1"/>
  <c r="O1059" i="6"/>
  <c r="O1060" i="6"/>
  <c r="O1061" i="6"/>
  <c r="D1061" i="6" s="1"/>
  <c r="O1062" i="6"/>
  <c r="E1062" i="6" s="1"/>
  <c r="O1063" i="6"/>
  <c r="O1064" i="6"/>
  <c r="E1064" i="6" s="1"/>
  <c r="O1065" i="6"/>
  <c r="E1065" i="6" s="1"/>
  <c r="O1066" i="6"/>
  <c r="O1067" i="6"/>
  <c r="O1068" i="6"/>
  <c r="E1068" i="6" s="1"/>
  <c r="O1069" i="6"/>
  <c r="O1070" i="6"/>
  <c r="E1070" i="6" s="1"/>
  <c r="O1071" i="6"/>
  <c r="O1072" i="6"/>
  <c r="O1073" i="6"/>
  <c r="E1073" i="6" s="1"/>
  <c r="O1074" i="6"/>
  <c r="D1074" i="6" s="1"/>
  <c r="O1075" i="6"/>
  <c r="O1076" i="6"/>
  <c r="O1077" i="6"/>
  <c r="D1077" i="6" s="1"/>
  <c r="O1078" i="6"/>
  <c r="O1079" i="6"/>
  <c r="O1080" i="6"/>
  <c r="E1080" i="6" s="1"/>
  <c r="O1081" i="6"/>
  <c r="E1081" i="6" s="1"/>
  <c r="O1082" i="6"/>
  <c r="D1082" i="6" s="1"/>
  <c r="O1083" i="6"/>
  <c r="O1084" i="6"/>
  <c r="O1085" i="6"/>
  <c r="O1086" i="6"/>
  <c r="E1086" i="6" s="1"/>
  <c r="O1087" i="6"/>
  <c r="O1088" i="6"/>
  <c r="E1088" i="6" s="1"/>
  <c r="O1089" i="6"/>
  <c r="D1089" i="6" s="1"/>
  <c r="O1090" i="6"/>
  <c r="D1090" i="6" s="1"/>
  <c r="O1091" i="6"/>
  <c r="O1092" i="6"/>
  <c r="O1093" i="6"/>
  <c r="O1094" i="6"/>
  <c r="E1094" i="6" s="1"/>
  <c r="O1095" i="6"/>
  <c r="O1096" i="6"/>
  <c r="E1096" i="6" s="1"/>
  <c r="O1097" i="6"/>
  <c r="E1097" i="6" s="1"/>
  <c r="O1098" i="6"/>
  <c r="O1099" i="6"/>
  <c r="O1100" i="6"/>
  <c r="O1101" i="6"/>
  <c r="O1102" i="6"/>
  <c r="E1102" i="6" s="1"/>
  <c r="O1103" i="6"/>
  <c r="O1104" i="6"/>
  <c r="O1105" i="6"/>
  <c r="E1105" i="6" s="1"/>
  <c r="O1106" i="6"/>
  <c r="O1107" i="6"/>
  <c r="O1108" i="6"/>
  <c r="O1109" i="6"/>
  <c r="O1110" i="6"/>
  <c r="E1110" i="6" s="1"/>
  <c r="O1111" i="6"/>
  <c r="O1112" i="6"/>
  <c r="O1113" i="6"/>
  <c r="E1113" i="6" s="1"/>
  <c r="O1114" i="6"/>
  <c r="D1114" i="6" s="1"/>
  <c r="O1115" i="6"/>
  <c r="O1116" i="6"/>
  <c r="O1117" i="6"/>
  <c r="D1117" i="6" s="1"/>
  <c r="O1118" i="6"/>
  <c r="E1118" i="6" s="1"/>
  <c r="O1119" i="6"/>
  <c r="O1120" i="6"/>
  <c r="E1120" i="6" s="1"/>
  <c r="O1121" i="6"/>
  <c r="E1121" i="6" s="1"/>
  <c r="O1122" i="6"/>
  <c r="O1123" i="6"/>
  <c r="O1124" i="6"/>
  <c r="O1125" i="6"/>
  <c r="O1126" i="6"/>
  <c r="E1126" i="6" s="1"/>
  <c r="O1127" i="6"/>
  <c r="O1128" i="6"/>
  <c r="O1129" i="6"/>
  <c r="O1130" i="6"/>
  <c r="D1130" i="6" s="1"/>
  <c r="O1131" i="6"/>
  <c r="O1132" i="6"/>
  <c r="O1133" i="6"/>
  <c r="O1134" i="6"/>
  <c r="E1134" i="6" s="1"/>
  <c r="O1135" i="6"/>
  <c r="O1136" i="6"/>
  <c r="O1137" i="6"/>
  <c r="O1138" i="6"/>
  <c r="D1138" i="6" s="1"/>
  <c r="O1139" i="6"/>
  <c r="O1140" i="6"/>
  <c r="O1141" i="6"/>
  <c r="D1141" i="6" s="1"/>
  <c r="O1142" i="6"/>
  <c r="E1142" i="6" s="1"/>
  <c r="O1143" i="6"/>
  <c r="O1144" i="6"/>
  <c r="O1145" i="6"/>
  <c r="E1145" i="6" s="1"/>
  <c r="O1146" i="6"/>
  <c r="D1146" i="6" s="1"/>
  <c r="O1147" i="6"/>
  <c r="O1148" i="6"/>
  <c r="O1149" i="6"/>
  <c r="D1149" i="6" s="1"/>
  <c r="O1150" i="6"/>
  <c r="O1151" i="6"/>
  <c r="O1152" i="6"/>
  <c r="E1152" i="6" s="1"/>
  <c r="O1153" i="6"/>
  <c r="E1153" i="6" s="1"/>
  <c r="O1154" i="6"/>
  <c r="O1155" i="6"/>
  <c r="O1156" i="6"/>
  <c r="O1157" i="6"/>
  <c r="O1158" i="6"/>
  <c r="E1158" i="6" s="1"/>
  <c r="O1159" i="6"/>
  <c r="O1160" i="6"/>
  <c r="E1160" i="6" s="1"/>
  <c r="O1161" i="6"/>
  <c r="E1161" i="6" s="1"/>
  <c r="O1162" i="6"/>
  <c r="D1162" i="6" s="1"/>
  <c r="O1163" i="6"/>
  <c r="O1164" i="6"/>
  <c r="O1165" i="6"/>
  <c r="D1165" i="6" s="1"/>
  <c r="O1166" i="6"/>
  <c r="E1166" i="6" s="1"/>
  <c r="O1167" i="6"/>
  <c r="O1168" i="6"/>
  <c r="E1168" i="6" s="1"/>
  <c r="O1169" i="6"/>
  <c r="E1169" i="6" s="1"/>
  <c r="O1170" i="6"/>
  <c r="D1170" i="6" s="1"/>
  <c r="O1171" i="6"/>
  <c r="O1172" i="6"/>
  <c r="O1173" i="6"/>
  <c r="O1174" i="6"/>
  <c r="E1174" i="6" s="1"/>
  <c r="O1175" i="6"/>
  <c r="O1176" i="6"/>
  <c r="E1176" i="6" s="1"/>
  <c r="O1177" i="6"/>
  <c r="E1177" i="6" s="1"/>
  <c r="O1178" i="6"/>
  <c r="D1178" i="6" s="1"/>
  <c r="O1179" i="6"/>
  <c r="O1180" i="6"/>
  <c r="O1181" i="6"/>
  <c r="D1181" i="6" s="1"/>
  <c r="O1182" i="6"/>
  <c r="D1182" i="6" s="1"/>
  <c r="O1183" i="6"/>
  <c r="E1183" i="6" s="1"/>
  <c r="O1184" i="6"/>
  <c r="E1184" i="6" s="1"/>
  <c r="O1185" i="6"/>
  <c r="E1185" i="6" s="1"/>
  <c r="O1186" i="6"/>
  <c r="O1187" i="6"/>
  <c r="O1188" i="6"/>
  <c r="O1189" i="6"/>
  <c r="O1190" i="6"/>
  <c r="E1190" i="6" s="1"/>
  <c r="O1191" i="6"/>
  <c r="O1192" i="6"/>
  <c r="E1192" i="6" s="1"/>
  <c r="O1193" i="6"/>
  <c r="O1194" i="6"/>
  <c r="D1194" i="6" s="1"/>
  <c r="O1195" i="6"/>
  <c r="O1196" i="6"/>
  <c r="O1197" i="6"/>
  <c r="D1197" i="6" s="1"/>
  <c r="O1198" i="6"/>
  <c r="E1198" i="6" s="1"/>
  <c r="O1199" i="6"/>
  <c r="O1200" i="6"/>
  <c r="O1201" i="6"/>
  <c r="O1202" i="6"/>
  <c r="D1202" i="6" s="1"/>
  <c r="O1203" i="6"/>
  <c r="O1204" i="6"/>
  <c r="O1205" i="6"/>
  <c r="D1205" i="6" s="1"/>
  <c r="O1206" i="6"/>
  <c r="E1206" i="6" s="1"/>
  <c r="O1207" i="6"/>
  <c r="O1208" i="6"/>
  <c r="O1209" i="6"/>
  <c r="E1209" i="6" s="1"/>
  <c r="O1210" i="6"/>
  <c r="D1210" i="6" s="1"/>
  <c r="O1211" i="6"/>
  <c r="O1212" i="6"/>
  <c r="O1213" i="6"/>
  <c r="O1214" i="6"/>
  <c r="O1215" i="6"/>
  <c r="O1216" i="6"/>
  <c r="O1217" i="6"/>
  <c r="E1217" i="6" s="1"/>
  <c r="O1218" i="6"/>
  <c r="O1219" i="6"/>
  <c r="O1220" i="6"/>
  <c r="O1221" i="6"/>
  <c r="O1222" i="6"/>
  <c r="E1222" i="6" s="1"/>
  <c r="O1223" i="6"/>
  <c r="O1224" i="6"/>
  <c r="E1224" i="6" s="1"/>
  <c r="O1225" i="6"/>
  <c r="O1226" i="6"/>
  <c r="O1227" i="6"/>
  <c r="O1228" i="6"/>
  <c r="O1229" i="6"/>
  <c r="O1230" i="6"/>
  <c r="E1230" i="6" s="1"/>
  <c r="O1231" i="6"/>
  <c r="O1232" i="6"/>
  <c r="E1232" i="6" s="1"/>
  <c r="O1233" i="6"/>
  <c r="O1234" i="6"/>
  <c r="D1234" i="6" s="1"/>
  <c r="O1235" i="6"/>
  <c r="O1236" i="6"/>
  <c r="O1237" i="6"/>
  <c r="D1237" i="6" s="1"/>
  <c r="O1238" i="6"/>
  <c r="E1238" i="6" s="1"/>
  <c r="O1239" i="6"/>
  <c r="O1240" i="6"/>
  <c r="O1241" i="6"/>
  <c r="O1242" i="6"/>
  <c r="O1243" i="6"/>
  <c r="O1244" i="6"/>
  <c r="O1245" i="6"/>
  <c r="D1245" i="6" s="1"/>
  <c r="O1246" i="6"/>
  <c r="D1246" i="6" s="1"/>
  <c r="O1247" i="6"/>
  <c r="O1248" i="6"/>
  <c r="O1249" i="6"/>
  <c r="E1249" i="6" s="1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O1261" i="6"/>
  <c r="O1262" i="6"/>
  <c r="O1263" i="6"/>
  <c r="O1264" i="6"/>
  <c r="O1265" i="6"/>
  <c r="E1265" i="6" s="1"/>
  <c r="O1266" i="6"/>
  <c r="O1267" i="6"/>
  <c r="O1268" i="6"/>
  <c r="O1269" i="6"/>
  <c r="O1270" i="6"/>
  <c r="E1270" i="6" s="1"/>
  <c r="O1271" i="6"/>
  <c r="O1272" i="6"/>
  <c r="E1272" i="6" s="1"/>
  <c r="O1273" i="6"/>
  <c r="E1273" i="6" s="1"/>
  <c r="O1274" i="6"/>
  <c r="O1275" i="6"/>
  <c r="O1276" i="6"/>
  <c r="O1277" i="6"/>
  <c r="O1278" i="6"/>
  <c r="O1279" i="6"/>
  <c r="O1280" i="6"/>
  <c r="E1280" i="6" s="1"/>
  <c r="O1281" i="6"/>
  <c r="E1281" i="6" s="1"/>
  <c r="O1282" i="6"/>
  <c r="O1283" i="6"/>
  <c r="O1284" i="6"/>
  <c r="O1285" i="6"/>
  <c r="D1285" i="6" s="1"/>
  <c r="O1286" i="6"/>
  <c r="E1286" i="6" s="1"/>
  <c r="O1287" i="6"/>
  <c r="O1288" i="6"/>
  <c r="E1288" i="6" s="1"/>
  <c r="O1289" i="6"/>
  <c r="E1289" i="6" s="1"/>
  <c r="O1290" i="6"/>
  <c r="O1291" i="6"/>
  <c r="O1292" i="6"/>
  <c r="O1293" i="6"/>
  <c r="O1294" i="6"/>
  <c r="E1294" i="6" s="1"/>
  <c r="O1295" i="6"/>
  <c r="O1296" i="6"/>
  <c r="E1296" i="6" s="1"/>
  <c r="O1297" i="6"/>
  <c r="O1298" i="6"/>
  <c r="O1299" i="6"/>
  <c r="O1300" i="6"/>
  <c r="O1301" i="6"/>
  <c r="O1302" i="6"/>
  <c r="E1302" i="6" s="1"/>
  <c r="O1303" i="6"/>
  <c r="O1304" i="6"/>
  <c r="E1304" i="6" s="1"/>
  <c r="O1305" i="6"/>
  <c r="O1306" i="6"/>
  <c r="D1306" i="6" s="1"/>
  <c r="O1307" i="6"/>
  <c r="O1308" i="6"/>
  <c r="O1309" i="6"/>
  <c r="D1309" i="6" s="1"/>
  <c r="O1310" i="6"/>
  <c r="E1310" i="6" s="1"/>
  <c r="O1311" i="6"/>
  <c r="O1312" i="6"/>
  <c r="O1313" i="6"/>
  <c r="O1314" i="6"/>
  <c r="O1315" i="6"/>
  <c r="O1316" i="6"/>
  <c r="O1317" i="6"/>
  <c r="O1318" i="6"/>
  <c r="O1319" i="6"/>
  <c r="O1320" i="6"/>
  <c r="O1321" i="6"/>
  <c r="E1321" i="6" s="1"/>
  <c r="O1322" i="6"/>
  <c r="O1323" i="6"/>
  <c r="O1324" i="6"/>
  <c r="O1325" i="6"/>
  <c r="O1326" i="6"/>
  <c r="E1326" i="6" s="1"/>
  <c r="O1327" i="6"/>
  <c r="O1328" i="6"/>
  <c r="E1328" i="6" s="1"/>
  <c r="O1329" i="6"/>
  <c r="E1329" i="6" s="1"/>
  <c r="O1330" i="6"/>
  <c r="O1331" i="6"/>
  <c r="O1332" i="6"/>
  <c r="O1333" i="6"/>
  <c r="O1334" i="6"/>
  <c r="E1334" i="6" s="1"/>
  <c r="O1335" i="6"/>
  <c r="O1336" i="6"/>
  <c r="O1337" i="6"/>
  <c r="E1337" i="6" s="1"/>
  <c r="O1338" i="6"/>
  <c r="O1339" i="6"/>
  <c r="O1340" i="6"/>
  <c r="O1341" i="6"/>
  <c r="O1342" i="6"/>
  <c r="E1342" i="6" s="1"/>
  <c r="O1343" i="6"/>
  <c r="O1344" i="6"/>
  <c r="E1344" i="6" s="1"/>
  <c r="O1345" i="6"/>
  <c r="E1345" i="6" s="1"/>
  <c r="O1346" i="6"/>
  <c r="O1347" i="6"/>
  <c r="O1348" i="6"/>
  <c r="O1349" i="6"/>
  <c r="O1350" i="6"/>
  <c r="E1350" i="6" s="1"/>
  <c r="O1351" i="6"/>
  <c r="O1352" i="6"/>
  <c r="O1353" i="6"/>
  <c r="E1353" i="6" s="1"/>
  <c r="O1354" i="6"/>
  <c r="O1355" i="6"/>
  <c r="O1356" i="6"/>
  <c r="O1357" i="6"/>
  <c r="O1358" i="6"/>
  <c r="E1358" i="6" s="1"/>
  <c r="O1359" i="6"/>
  <c r="O1360" i="6"/>
  <c r="O1361" i="6"/>
  <c r="E1361" i="6" s="1"/>
  <c r="O1362" i="6"/>
  <c r="O1363" i="6"/>
  <c r="O1364" i="6"/>
  <c r="O1365" i="6"/>
  <c r="O1366" i="6"/>
  <c r="E1366" i="6" s="1"/>
  <c r="O1367" i="6"/>
  <c r="O1368" i="6"/>
  <c r="O1369" i="6"/>
  <c r="O1370" i="6"/>
  <c r="D1370" i="6" s="1"/>
  <c r="O1371" i="6"/>
  <c r="O1372" i="6"/>
  <c r="O1373" i="6"/>
  <c r="D1373" i="6" s="1"/>
  <c r="O1374" i="6"/>
  <c r="E1374" i="6" s="1"/>
  <c r="O1375" i="6"/>
  <c r="O1376" i="6"/>
  <c r="O1377" i="6"/>
  <c r="E1377" i="6" s="1"/>
  <c r="O1378" i="6"/>
  <c r="D1378" i="6" s="1"/>
  <c r="O1379" i="6"/>
  <c r="O1380" i="6"/>
  <c r="O1381" i="6"/>
  <c r="D1381" i="6" s="1"/>
  <c r="O1382" i="6"/>
  <c r="E1382" i="6" s="1"/>
  <c r="O1383" i="6"/>
  <c r="O1384" i="6"/>
  <c r="O1385" i="6"/>
  <c r="E1385" i="6" s="1"/>
  <c r="O1386" i="6"/>
  <c r="O1387" i="6"/>
  <c r="O1388" i="6"/>
  <c r="O1389" i="6"/>
  <c r="O1390" i="6"/>
  <c r="E1390" i="6" s="1"/>
  <c r="O1391" i="6"/>
  <c r="O1392" i="6"/>
  <c r="O1393" i="6"/>
  <c r="O1394" i="6"/>
  <c r="O1395" i="6"/>
  <c r="O1396" i="6"/>
  <c r="O1397" i="6"/>
  <c r="O1398" i="6"/>
  <c r="E1398" i="6" s="1"/>
  <c r="O1399" i="6"/>
  <c r="O1400" i="6"/>
  <c r="O1401" i="6"/>
  <c r="E1401" i="6" s="1"/>
  <c r="O1402" i="6"/>
  <c r="D1402" i="6" s="1"/>
  <c r="O1403" i="6"/>
  <c r="O1404" i="6"/>
  <c r="O1405" i="6"/>
  <c r="O1406" i="6"/>
  <c r="E1406" i="6" s="1"/>
  <c r="O1407" i="6"/>
  <c r="O1408" i="6"/>
  <c r="O1409" i="6"/>
  <c r="O1410" i="6"/>
  <c r="O1411" i="6"/>
  <c r="O1412" i="6"/>
  <c r="O1413" i="6"/>
  <c r="O1414" i="6"/>
  <c r="O1415" i="6"/>
  <c r="O1416" i="6"/>
  <c r="E1416" i="6" s="1"/>
  <c r="O1417" i="6"/>
  <c r="E1417" i="6" s="1"/>
  <c r="O1418" i="6"/>
  <c r="O1419" i="6"/>
  <c r="O1420" i="6"/>
  <c r="O1421" i="6"/>
  <c r="O1422" i="6"/>
  <c r="E1422" i="6" s="1"/>
  <c r="O1423" i="6"/>
  <c r="O1424" i="6"/>
  <c r="O1425" i="6"/>
  <c r="E1425" i="6" s="1"/>
  <c r="O1426" i="6"/>
  <c r="D1426" i="6" s="1"/>
  <c r="O1427" i="6"/>
  <c r="O1428" i="6"/>
  <c r="O1429" i="6"/>
  <c r="O1430" i="6"/>
  <c r="O1431" i="6"/>
  <c r="O1432" i="6"/>
  <c r="O1433" i="6"/>
  <c r="O1434" i="6"/>
  <c r="D1434" i="6" s="1"/>
  <c r="O1435" i="6"/>
  <c r="O1436" i="6"/>
  <c r="O1437" i="6"/>
  <c r="O1438" i="6"/>
  <c r="E1438" i="6" s="1"/>
  <c r="O1439" i="6"/>
  <c r="O1440" i="6"/>
  <c r="O1441" i="6"/>
  <c r="E1441" i="6" s="1"/>
  <c r="O1442" i="6"/>
  <c r="O1443" i="6"/>
  <c r="O1444" i="6"/>
  <c r="O1445" i="6"/>
  <c r="O1446" i="6"/>
  <c r="O1447" i="6"/>
  <c r="O1448" i="6"/>
  <c r="O1449" i="6"/>
  <c r="E1449" i="6" s="1"/>
  <c r="O1450" i="6"/>
  <c r="D1450" i="6" s="1"/>
  <c r="O1451" i="6"/>
  <c r="O1452" i="6"/>
  <c r="O1453" i="6"/>
  <c r="D1453" i="6" s="1"/>
  <c r="O1454" i="6"/>
  <c r="E1454" i="6" s="1"/>
  <c r="O1455" i="6"/>
  <c r="O1456" i="6"/>
  <c r="E1456" i="6" s="1"/>
  <c r="O1457" i="6"/>
  <c r="E1457" i="6" s="1"/>
  <c r="O1458" i="6"/>
  <c r="D1458" i="6" s="1"/>
  <c r="O1459" i="6"/>
  <c r="O1460" i="6"/>
  <c r="O1461" i="6"/>
  <c r="O1462" i="6"/>
  <c r="E1462" i="6" s="1"/>
  <c r="O1463" i="6"/>
  <c r="O1464" i="6"/>
  <c r="O1465" i="6"/>
  <c r="E1465" i="6" s="1"/>
  <c r="O1466" i="6"/>
  <c r="O1467" i="6"/>
  <c r="O1468" i="6"/>
  <c r="O1469" i="6"/>
  <c r="O1470" i="6"/>
  <c r="E1470" i="6" s="1"/>
  <c r="O1471" i="6"/>
  <c r="O1472" i="6"/>
  <c r="O1473" i="6"/>
  <c r="E1473" i="6" s="1"/>
  <c r="O1474" i="6"/>
  <c r="D1474" i="6" s="1"/>
  <c r="O1475" i="6"/>
  <c r="O1476" i="6"/>
  <c r="O1477" i="6"/>
  <c r="D1477" i="6" s="1"/>
  <c r="O1478" i="6"/>
  <c r="D1478" i="6" s="1"/>
  <c r="O1479" i="6"/>
  <c r="O1480" i="6"/>
  <c r="O1481" i="6"/>
  <c r="E1481" i="6" s="1"/>
  <c r="O1482" i="6"/>
  <c r="D1482" i="6" s="1"/>
  <c r="O1483" i="6"/>
  <c r="O1484" i="6"/>
  <c r="O1485" i="6"/>
  <c r="O1486" i="6"/>
  <c r="E1486" i="6" s="1"/>
  <c r="O1487" i="6"/>
  <c r="O1488" i="6"/>
  <c r="O1489" i="6"/>
  <c r="O1490" i="6"/>
  <c r="D1490" i="6" s="1"/>
  <c r="O1491" i="6"/>
  <c r="O1492" i="6"/>
  <c r="O1493" i="6"/>
  <c r="O1494" i="6"/>
  <c r="E1494" i="6" s="1"/>
  <c r="O1495" i="6"/>
  <c r="O1496" i="6"/>
  <c r="E1496" i="6" s="1"/>
  <c r="O1497" i="6"/>
  <c r="E1497" i="6" s="1"/>
  <c r="O1498" i="6"/>
  <c r="D1498" i="6" s="1"/>
  <c r="O1499" i="6"/>
  <c r="O1500" i="6"/>
  <c r="O1501" i="6"/>
  <c r="O1502" i="6"/>
  <c r="O1503" i="6"/>
  <c r="O1504" i="6"/>
  <c r="O1505" i="6"/>
  <c r="E1505" i="6" s="1"/>
  <c r="O1506" i="6"/>
  <c r="D1506" i="6" s="1"/>
  <c r="O1507" i="6"/>
  <c r="O1508" i="6"/>
  <c r="O1509" i="6"/>
  <c r="O1510" i="6"/>
  <c r="E1510" i="6" s="1"/>
  <c r="O1511" i="6"/>
  <c r="O1512" i="6"/>
  <c r="O1513" i="6"/>
  <c r="O1514" i="6"/>
  <c r="O1515" i="6"/>
  <c r="O1516" i="6"/>
  <c r="O1517" i="6"/>
  <c r="O1518" i="6"/>
  <c r="O1519" i="6"/>
  <c r="O1520" i="6"/>
  <c r="O1521" i="6"/>
  <c r="E1521" i="6" s="1"/>
  <c r="O1522" i="6"/>
  <c r="O1523" i="6"/>
  <c r="O1524" i="6"/>
  <c r="O1525" i="6"/>
  <c r="D1525" i="6" s="1"/>
  <c r="O1526" i="6"/>
  <c r="E1526" i="6" s="1"/>
  <c r="O1527" i="6"/>
  <c r="O1528" i="6"/>
  <c r="E1528" i="6" s="1"/>
  <c r="O1529" i="6"/>
  <c r="O1530" i="6"/>
  <c r="O1531" i="6"/>
  <c r="O1532" i="6"/>
  <c r="O1533" i="6"/>
  <c r="O1534" i="6"/>
  <c r="E1534" i="6" s="1"/>
  <c r="O1535" i="6"/>
  <c r="O1536" i="6"/>
  <c r="E1536" i="6" s="1"/>
  <c r="O1537" i="6"/>
  <c r="E1537" i="6" s="1"/>
  <c r="O1538" i="6"/>
  <c r="O1539" i="6"/>
  <c r="O1540" i="6"/>
  <c r="O1541" i="6"/>
  <c r="D1541" i="6" s="1"/>
  <c r="O1542" i="6"/>
  <c r="O1543" i="6"/>
  <c r="O1544" i="6"/>
  <c r="O1545" i="6"/>
  <c r="E1545" i="6" s="1"/>
  <c r="O1546" i="6"/>
  <c r="O1547" i="6"/>
  <c r="O1548" i="6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1" i="6"/>
  <c r="G93" i="6"/>
  <c r="G95" i="6"/>
  <c r="G99" i="6"/>
  <c r="G101" i="6"/>
  <c r="G102" i="6"/>
  <c r="G103" i="6"/>
  <c r="G104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6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7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3" i="6"/>
  <c r="G214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2" i="6"/>
  <c r="G235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4" i="6"/>
  <c r="G275" i="6"/>
  <c r="G279" i="6"/>
  <c r="G281" i="6"/>
  <c r="G282" i="6"/>
  <c r="G283" i="6"/>
  <c r="G284" i="6"/>
  <c r="G285" i="6"/>
  <c r="G287" i="6"/>
  <c r="G290" i="6"/>
  <c r="G291" i="6"/>
  <c r="G293" i="6"/>
  <c r="G294" i="6"/>
  <c r="G295" i="6"/>
  <c r="G296" i="6"/>
  <c r="G297" i="6"/>
  <c r="G298" i="6"/>
  <c r="G301" i="6"/>
  <c r="G302" i="6"/>
  <c r="G303" i="6"/>
  <c r="G307" i="6"/>
  <c r="G308" i="6"/>
  <c r="G309" i="6"/>
  <c r="G310" i="6"/>
  <c r="G311" i="6"/>
  <c r="G313" i="6"/>
  <c r="G315" i="6"/>
  <c r="G318" i="6"/>
  <c r="G320" i="6"/>
  <c r="G321" i="6"/>
  <c r="G322" i="6"/>
  <c r="G326" i="6"/>
  <c r="G327" i="6"/>
  <c r="G330" i="6"/>
  <c r="G331" i="6"/>
  <c r="G332" i="6"/>
  <c r="G334" i="6"/>
  <c r="G335" i="6"/>
  <c r="G336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06" i="6"/>
  <c r="G411" i="6"/>
  <c r="G413" i="6"/>
  <c r="G41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3" i="6"/>
  <c r="G484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2" i="6"/>
  <c r="G503" i="6"/>
  <c r="G504" i="6"/>
  <c r="G509" i="6"/>
  <c r="G510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4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4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27" i="6"/>
  <c r="G630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7" i="6"/>
  <c r="G668" i="6"/>
  <c r="G669" i="6"/>
  <c r="G670" i="6"/>
  <c r="G673" i="6"/>
  <c r="G675" i="6"/>
  <c r="G677" i="6"/>
  <c r="G678" i="6"/>
  <c r="G680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09" i="6"/>
  <c r="G710" i="6"/>
  <c r="G711" i="6"/>
  <c r="G712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2" i="6"/>
  <c r="G743" i="6"/>
  <c r="G744" i="6"/>
  <c r="G745" i="6"/>
  <c r="G747" i="6"/>
  <c r="G751" i="6"/>
  <c r="G752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6" i="6"/>
  <c r="G788" i="6"/>
  <c r="G790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6" i="6"/>
  <c r="G819" i="6"/>
  <c r="G822" i="6"/>
  <c r="G823" i="6"/>
  <c r="G824" i="6"/>
  <c r="G825" i="6"/>
  <c r="G827" i="6"/>
  <c r="G828" i="6"/>
  <c r="G830" i="6"/>
  <c r="G833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1" i="6"/>
  <c r="G862" i="6"/>
  <c r="G863" i="6"/>
  <c r="G864" i="6"/>
  <c r="G866" i="6"/>
  <c r="G867" i="6"/>
  <c r="G869" i="6"/>
  <c r="G871" i="6"/>
  <c r="G872" i="6"/>
  <c r="G875" i="6"/>
  <c r="G876" i="6"/>
  <c r="G878" i="6"/>
  <c r="G882" i="6"/>
  <c r="G883" i="6"/>
  <c r="G884" i="6"/>
  <c r="G885" i="6"/>
  <c r="G886" i="6"/>
  <c r="G887" i="6"/>
  <c r="G888" i="6"/>
  <c r="G889" i="6"/>
  <c r="G891" i="6"/>
  <c r="G893" i="6"/>
  <c r="G895" i="6"/>
  <c r="G896" i="6"/>
  <c r="G898" i="6"/>
  <c r="G901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4" i="6"/>
  <c r="G937" i="6"/>
  <c r="G938" i="6"/>
  <c r="G939" i="6"/>
  <c r="G940" i="6"/>
  <c r="G942" i="6"/>
  <c r="G945" i="6"/>
  <c r="G946" i="6"/>
  <c r="G947" i="6"/>
  <c r="G948" i="6"/>
  <c r="G950" i="6"/>
  <c r="G958" i="6"/>
  <c r="G963" i="6"/>
  <c r="G965" i="6"/>
  <c r="G966" i="6"/>
  <c r="G971" i="6"/>
  <c r="G974" i="6"/>
  <c r="G982" i="6"/>
  <c r="G987" i="6"/>
  <c r="G990" i="6"/>
  <c r="G998" i="6"/>
  <c r="G1002" i="6"/>
  <c r="G1003" i="6"/>
  <c r="G1005" i="6"/>
  <c r="G1006" i="6"/>
  <c r="G1011" i="6"/>
  <c r="G1012" i="6"/>
  <c r="G1013" i="6"/>
  <c r="G1014" i="6"/>
  <c r="G1016" i="6"/>
  <c r="G1017" i="6"/>
  <c r="G1026" i="6"/>
  <c r="G1027" i="6"/>
  <c r="G1028" i="6"/>
  <c r="G1029" i="6"/>
  <c r="G1030" i="6"/>
  <c r="G1032" i="6"/>
  <c r="G1033" i="6"/>
  <c r="G1034" i="6"/>
  <c r="G1035" i="6"/>
  <c r="G1037" i="6"/>
  <c r="G1038" i="6"/>
  <c r="G1042" i="6"/>
  <c r="G1043" i="6"/>
  <c r="G1046" i="6"/>
  <c r="G1051" i="6"/>
  <c r="G1054" i="6"/>
  <c r="G1056" i="6"/>
  <c r="G1057" i="6"/>
  <c r="G1058" i="6"/>
  <c r="G1059" i="6"/>
  <c r="G1060" i="6"/>
  <c r="G1062" i="6"/>
  <c r="G1067" i="6"/>
  <c r="G1068" i="6"/>
  <c r="G1070" i="6"/>
  <c r="G1075" i="6"/>
  <c r="G1083" i="6"/>
  <c r="G1085" i="6"/>
  <c r="G1087" i="6"/>
  <c r="G1090" i="6"/>
  <c r="G1091" i="6"/>
  <c r="G1094" i="6"/>
  <c r="G1099" i="6"/>
  <c r="G1107" i="6"/>
  <c r="G1110" i="6"/>
  <c r="G1115" i="6"/>
  <c r="G1118" i="6"/>
  <c r="G1123" i="6"/>
  <c r="G1124" i="6"/>
  <c r="G1126" i="6"/>
  <c r="G1131" i="6"/>
  <c r="G1134" i="6"/>
  <c r="G1139" i="6"/>
  <c r="G1140" i="6"/>
  <c r="G1142" i="6"/>
  <c r="G1146" i="6"/>
  <c r="G1150" i="6"/>
  <c r="G1153" i="6"/>
  <c r="G1154" i="6"/>
  <c r="G1155" i="6"/>
  <c r="G1158" i="6"/>
  <c r="G1159" i="6"/>
  <c r="G1160" i="6"/>
  <c r="G1163" i="6"/>
  <c r="G1164" i="6"/>
  <c r="G1166" i="6"/>
  <c r="G1167" i="6"/>
  <c r="G1168" i="6"/>
  <c r="G1172" i="6"/>
  <c r="G1174" i="6"/>
  <c r="G1175" i="6"/>
  <c r="G1182" i="6"/>
  <c r="G1183" i="6"/>
  <c r="G1184" i="6"/>
  <c r="G1192" i="6"/>
  <c r="G1195" i="6"/>
  <c r="G1196" i="6"/>
  <c r="G1197" i="6"/>
  <c r="G1198" i="6"/>
  <c r="G1200" i="6"/>
  <c r="G1204" i="6"/>
  <c r="G1205" i="6"/>
  <c r="G1206" i="6"/>
  <c r="G1207" i="6"/>
  <c r="G1209" i="6"/>
  <c r="G1211" i="6"/>
  <c r="G1214" i="6"/>
  <c r="G1222" i="6"/>
  <c r="G1223" i="6"/>
  <c r="G1224" i="6"/>
  <c r="G1227" i="6"/>
  <c r="G1228" i="6"/>
  <c r="G1230" i="6"/>
  <c r="G1231" i="6"/>
  <c r="G1232" i="6"/>
  <c r="G1237" i="6"/>
  <c r="G1239" i="6"/>
  <c r="G1240" i="6"/>
  <c r="G1243" i="6"/>
  <c r="G1245" i="6"/>
  <c r="G1246" i="6"/>
  <c r="G1250" i="6"/>
  <c r="G1251" i="6"/>
  <c r="G1253" i="6"/>
  <c r="G1254" i="6"/>
  <c r="G1255" i="6"/>
  <c r="G1261" i="6"/>
  <c r="G1262" i="6"/>
  <c r="G1263" i="6"/>
  <c r="G1264" i="6"/>
  <c r="G1266" i="6"/>
  <c r="G1267" i="6"/>
  <c r="G1269" i="6"/>
  <c r="G1270" i="6"/>
  <c r="G1271" i="6"/>
  <c r="G1272" i="6"/>
  <c r="G1273" i="6"/>
  <c r="G1274" i="6"/>
  <c r="G1277" i="6"/>
  <c r="G1279" i="6"/>
  <c r="G1280" i="6"/>
  <c r="G1281" i="6"/>
  <c r="G1282" i="6"/>
  <c r="G1283" i="6"/>
  <c r="G1285" i="6"/>
  <c r="G1286" i="6"/>
  <c r="G1287" i="6"/>
  <c r="G1288" i="6"/>
  <c r="G1289" i="6"/>
  <c r="G1294" i="6"/>
  <c r="G1299" i="6"/>
  <c r="G1302" i="6"/>
  <c r="G1304" i="6"/>
  <c r="G1306" i="6"/>
  <c r="G1307" i="6"/>
  <c r="G1310" i="6"/>
  <c r="G1325" i="6"/>
  <c r="G1326" i="6"/>
  <c r="G1328" i="6"/>
  <c r="G1330" i="6"/>
  <c r="G1331" i="6"/>
  <c r="G1334" i="6"/>
  <c r="G1335" i="6"/>
  <c r="G1336" i="6"/>
  <c r="G1339" i="6"/>
  <c r="G1340" i="6"/>
  <c r="G1342" i="6"/>
  <c r="G1349" i="6"/>
  <c r="G1350" i="6"/>
  <c r="G1354" i="6"/>
  <c r="G1355" i="6"/>
  <c r="G1356" i="6"/>
  <c r="G1357" i="6"/>
  <c r="G1358" i="6"/>
  <c r="G1364" i="6"/>
  <c r="G1365" i="6"/>
  <c r="G1366" i="6"/>
  <c r="G1368" i="6"/>
  <c r="G1379" i="6"/>
  <c r="G1380" i="6"/>
  <c r="G1382" i="6"/>
  <c r="G1390" i="6"/>
  <c r="G1395" i="6"/>
  <c r="G1396" i="6"/>
  <c r="G1398" i="6"/>
  <c r="G1406" i="6"/>
  <c r="G1411" i="6"/>
  <c r="G1414" i="6"/>
  <c r="G1419" i="6"/>
  <c r="G1423" i="6"/>
  <c r="G1428" i="6"/>
  <c r="G1430" i="6"/>
  <c r="G1438" i="6"/>
  <c r="G1443" i="6"/>
  <c r="G1446" i="6"/>
  <c r="G1450" i="6"/>
  <c r="G1451" i="6"/>
  <c r="G1454" i="6"/>
  <c r="G1462" i="6"/>
  <c r="G1463" i="6"/>
  <c r="G1464" i="6"/>
  <c r="G1468" i="6"/>
  <c r="G1470" i="6"/>
  <c r="G1475" i="6"/>
  <c r="G1478" i="6"/>
  <c r="G1491" i="6"/>
  <c r="G1494" i="6"/>
  <c r="G1500" i="6"/>
  <c r="G1502" i="6"/>
  <c r="G1507" i="6"/>
  <c r="G1518" i="6"/>
  <c r="G1523" i="6"/>
  <c r="G1526" i="6"/>
  <c r="G1534" i="6"/>
  <c r="G1539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3" i="6"/>
  <c r="E4" i="6"/>
  <c r="E8" i="6"/>
  <c r="E9" i="6"/>
  <c r="E12" i="6"/>
  <c r="E20" i="6"/>
  <c r="E21" i="6"/>
  <c r="E24" i="6"/>
  <c r="E25" i="6"/>
  <c r="E27" i="6"/>
  <c r="E28" i="6"/>
  <c r="E36" i="6"/>
  <c r="E40" i="6"/>
  <c r="E43" i="6"/>
  <c r="E44" i="6"/>
  <c r="E48" i="6"/>
  <c r="E51" i="6"/>
  <c r="E52" i="6"/>
  <c r="E55" i="6"/>
  <c r="E60" i="6"/>
  <c r="E64" i="6"/>
  <c r="E67" i="6"/>
  <c r="E68" i="6"/>
  <c r="E72" i="6"/>
  <c r="E75" i="6"/>
  <c r="E76" i="6"/>
  <c r="E80" i="6"/>
  <c r="E83" i="6"/>
  <c r="E84" i="6"/>
  <c r="E91" i="6"/>
  <c r="E92" i="6"/>
  <c r="E97" i="6"/>
  <c r="E99" i="6"/>
  <c r="E105" i="6"/>
  <c r="E107" i="6"/>
  <c r="E108" i="6"/>
  <c r="E112" i="6"/>
  <c r="E116" i="6"/>
  <c r="E123" i="6"/>
  <c r="E124" i="6"/>
  <c r="E126" i="6"/>
  <c r="E131" i="6"/>
  <c r="E132" i="6"/>
  <c r="E139" i="6"/>
  <c r="E140" i="6"/>
  <c r="E144" i="6"/>
  <c r="E147" i="6"/>
  <c r="E148" i="6"/>
  <c r="E152" i="6"/>
  <c r="E153" i="6"/>
  <c r="E155" i="6"/>
  <c r="E156" i="6"/>
  <c r="E160" i="6"/>
  <c r="E163" i="6"/>
  <c r="E164" i="6"/>
  <c r="E168" i="6"/>
  <c r="E171" i="6"/>
  <c r="E172" i="6"/>
  <c r="E176" i="6"/>
  <c r="E177" i="6"/>
  <c r="E179" i="6"/>
  <c r="E184" i="6"/>
  <c r="E187" i="6"/>
  <c r="E188" i="6"/>
  <c r="E195" i="6"/>
  <c r="E196" i="6"/>
  <c r="E200" i="6"/>
  <c r="E203" i="6"/>
  <c r="E204" i="6"/>
  <c r="E209" i="6"/>
  <c r="E211" i="6"/>
  <c r="E217" i="6"/>
  <c r="E219" i="6"/>
  <c r="E225" i="6"/>
  <c r="E227" i="6"/>
  <c r="E228" i="6"/>
  <c r="E231" i="6"/>
  <c r="E235" i="6"/>
  <c r="E236" i="6"/>
  <c r="E241" i="6"/>
  <c r="E243" i="6"/>
  <c r="E251" i="6"/>
  <c r="E252" i="6"/>
  <c r="E254" i="6"/>
  <c r="E257" i="6"/>
  <c r="E259" i="6"/>
  <c r="E260" i="6"/>
  <c r="E267" i="6"/>
  <c r="E268" i="6"/>
  <c r="E275" i="6"/>
  <c r="E280" i="6"/>
  <c r="E283" i="6"/>
  <c r="E284" i="6"/>
  <c r="E288" i="6"/>
  <c r="E291" i="6"/>
  <c r="E292" i="6"/>
  <c r="E297" i="6"/>
  <c r="E300" i="6"/>
  <c r="E304" i="6"/>
  <c r="E307" i="6"/>
  <c r="E308" i="6"/>
  <c r="E315" i="6"/>
  <c r="E316" i="6"/>
  <c r="E323" i="6"/>
  <c r="E324" i="6"/>
  <c r="E326" i="6"/>
  <c r="E331" i="6"/>
  <c r="E339" i="6"/>
  <c r="E340" i="6"/>
  <c r="E344" i="6"/>
  <c r="E347" i="6"/>
  <c r="E355" i="6"/>
  <c r="E358" i="6"/>
  <c r="E360" i="6"/>
  <c r="E363" i="6"/>
  <c r="E364" i="6"/>
  <c r="E368" i="6"/>
  <c r="E371" i="6"/>
  <c r="E372" i="6"/>
  <c r="E376" i="6"/>
  <c r="E379" i="6"/>
  <c r="E380" i="6"/>
  <c r="E384" i="6"/>
  <c r="E387" i="6"/>
  <c r="E388" i="6"/>
  <c r="E393" i="6"/>
  <c r="E395" i="6"/>
  <c r="E396" i="6"/>
  <c r="E403" i="6"/>
  <c r="E404" i="6"/>
  <c r="E409" i="6"/>
  <c r="E411" i="6"/>
  <c r="E416" i="6"/>
  <c r="E419" i="6"/>
  <c r="E420" i="6"/>
  <c r="E422" i="6"/>
  <c r="E424" i="6"/>
  <c r="E425" i="6"/>
  <c r="E427" i="6"/>
  <c r="E432" i="6"/>
  <c r="E433" i="6"/>
  <c r="E436" i="6"/>
  <c r="E438" i="6"/>
  <c r="E440" i="6"/>
  <c r="E443" i="6"/>
  <c r="E451" i="6"/>
  <c r="E452" i="6"/>
  <c r="E456" i="6"/>
  <c r="E459" i="6"/>
  <c r="E460" i="6"/>
  <c r="E467" i="6"/>
  <c r="E475" i="6"/>
  <c r="E476" i="6"/>
  <c r="E481" i="6"/>
  <c r="E483" i="6"/>
  <c r="E484" i="6"/>
  <c r="E488" i="6"/>
  <c r="E491" i="6"/>
  <c r="E496" i="6"/>
  <c r="E500" i="6"/>
  <c r="E504" i="6"/>
  <c r="E507" i="6"/>
  <c r="E512" i="6"/>
  <c r="E513" i="6"/>
  <c r="E515" i="6"/>
  <c r="E516" i="6"/>
  <c r="E520" i="6"/>
  <c r="E521" i="6"/>
  <c r="E523" i="6"/>
  <c r="E524" i="6"/>
  <c r="E526" i="6"/>
  <c r="E528" i="6"/>
  <c r="E532" i="6"/>
  <c r="E536" i="6"/>
  <c r="E539" i="6"/>
  <c r="E544" i="6"/>
  <c r="E545" i="6"/>
  <c r="E547" i="6"/>
  <c r="E548" i="6"/>
  <c r="E552" i="6"/>
  <c r="E555" i="6"/>
  <c r="E560" i="6"/>
  <c r="E561" i="6"/>
  <c r="E563" i="6"/>
  <c r="E571" i="6"/>
  <c r="E574" i="6"/>
  <c r="E579" i="6"/>
  <c r="E580" i="6"/>
  <c r="E588" i="6"/>
  <c r="E592" i="6"/>
  <c r="E595" i="6"/>
  <c r="E596" i="6"/>
  <c r="E600" i="6"/>
  <c r="E601" i="6"/>
  <c r="E603" i="6"/>
  <c r="E608" i="6"/>
  <c r="E609" i="6"/>
  <c r="E611" i="6"/>
  <c r="E612" i="6"/>
  <c r="E616" i="6"/>
  <c r="E619" i="6"/>
  <c r="E620" i="6"/>
  <c r="E624" i="6"/>
  <c r="E627" i="6"/>
  <c r="E628" i="6"/>
  <c r="E632" i="6"/>
  <c r="E635" i="6"/>
  <c r="E636" i="6"/>
  <c r="E643" i="6"/>
  <c r="E648" i="6"/>
  <c r="E651" i="6"/>
  <c r="E652" i="6"/>
  <c r="E654" i="6"/>
  <c r="E656" i="6"/>
  <c r="E659" i="6"/>
  <c r="E664" i="6"/>
  <c r="E665" i="6"/>
  <c r="E667" i="6"/>
  <c r="E668" i="6"/>
  <c r="E672" i="6"/>
  <c r="E675" i="6"/>
  <c r="E676" i="6"/>
  <c r="E680" i="6"/>
  <c r="E683" i="6"/>
  <c r="E684" i="6"/>
  <c r="E688" i="6"/>
  <c r="E691" i="6"/>
  <c r="E692" i="6"/>
  <c r="E696" i="6"/>
  <c r="E697" i="6"/>
  <c r="E699" i="6"/>
  <c r="E700" i="6"/>
  <c r="E705" i="6"/>
  <c r="E707" i="6"/>
  <c r="E708" i="6"/>
  <c r="E712" i="6"/>
  <c r="E715" i="6"/>
  <c r="E720" i="6"/>
  <c r="E723" i="6"/>
  <c r="E724" i="6"/>
  <c r="E726" i="6"/>
  <c r="E728" i="6"/>
  <c r="E731" i="6"/>
  <c r="E737" i="6"/>
  <c r="E739" i="6"/>
  <c r="E740" i="6"/>
  <c r="E744" i="6"/>
  <c r="E745" i="6"/>
  <c r="E747" i="6"/>
  <c r="E748" i="6"/>
  <c r="E752" i="6"/>
  <c r="E755" i="6"/>
  <c r="E756" i="6"/>
  <c r="E760" i="6"/>
  <c r="E763" i="6"/>
  <c r="E764" i="6"/>
  <c r="E768" i="6"/>
  <c r="E771" i="6"/>
  <c r="E772" i="6"/>
  <c r="E776" i="6"/>
  <c r="E779" i="6"/>
  <c r="E780" i="6"/>
  <c r="E787" i="6"/>
  <c r="E791" i="6"/>
  <c r="E795" i="6"/>
  <c r="E796" i="6"/>
  <c r="E803" i="6"/>
  <c r="E804" i="6"/>
  <c r="E811" i="6"/>
  <c r="E812" i="6"/>
  <c r="E819" i="6"/>
  <c r="E820" i="6"/>
  <c r="E824" i="6"/>
  <c r="E827" i="6"/>
  <c r="E828" i="6"/>
  <c r="E832" i="6"/>
  <c r="E835" i="6"/>
  <c r="E836" i="6"/>
  <c r="E843" i="6"/>
  <c r="E844" i="6"/>
  <c r="E848" i="6"/>
  <c r="E849" i="6"/>
  <c r="E851" i="6"/>
  <c r="E852" i="6"/>
  <c r="E857" i="6"/>
  <c r="E859" i="6"/>
  <c r="E860" i="6"/>
  <c r="E864" i="6"/>
  <c r="E867" i="6"/>
  <c r="E868" i="6"/>
  <c r="E875" i="6"/>
  <c r="E876" i="6"/>
  <c r="E880" i="6"/>
  <c r="E883" i="6"/>
  <c r="E884" i="6"/>
  <c r="E891" i="6"/>
  <c r="E892" i="6"/>
  <c r="E896" i="6"/>
  <c r="E897" i="6"/>
  <c r="E899" i="6"/>
  <c r="E900" i="6"/>
  <c r="E904" i="6"/>
  <c r="E905" i="6"/>
  <c r="E907" i="6"/>
  <c r="E908" i="6"/>
  <c r="E913" i="6"/>
  <c r="E915" i="6"/>
  <c r="E916" i="6"/>
  <c r="E920" i="6"/>
  <c r="E923" i="6"/>
  <c r="E924" i="6"/>
  <c r="E928" i="6"/>
  <c r="E929" i="6"/>
  <c r="E931" i="6"/>
  <c r="E932" i="6"/>
  <c r="E936" i="6"/>
  <c r="E939" i="6"/>
  <c r="E940" i="6"/>
  <c r="E947" i="6"/>
  <c r="E948" i="6"/>
  <c r="E955" i="6"/>
  <c r="E956" i="6"/>
  <c r="E963" i="6"/>
  <c r="E964" i="6"/>
  <c r="E971" i="6"/>
  <c r="E972" i="6"/>
  <c r="E979" i="6"/>
  <c r="E987" i="6"/>
  <c r="E988" i="6"/>
  <c r="E995" i="6"/>
  <c r="E996" i="6"/>
  <c r="E1000" i="6"/>
  <c r="E1001" i="6"/>
  <c r="E1003" i="6"/>
  <c r="E1004" i="6"/>
  <c r="E1011" i="6"/>
  <c r="E1012" i="6"/>
  <c r="E1016" i="6"/>
  <c r="E1019" i="6"/>
  <c r="E1020" i="6"/>
  <c r="E1027" i="6"/>
  <c r="E1028" i="6"/>
  <c r="E1035" i="6"/>
  <c r="E1039" i="6"/>
  <c r="E1043" i="6"/>
  <c r="E1044" i="6"/>
  <c r="E1048" i="6"/>
  <c r="E1051" i="6"/>
  <c r="E1052" i="6"/>
  <c r="E1059" i="6"/>
  <c r="E1060" i="6"/>
  <c r="E1067" i="6"/>
  <c r="E1072" i="6"/>
  <c r="E1075" i="6"/>
  <c r="E1076" i="6"/>
  <c r="E1078" i="6"/>
  <c r="E1083" i="6"/>
  <c r="E1084" i="6"/>
  <c r="E1091" i="6"/>
  <c r="E1092" i="6"/>
  <c r="E1099" i="6"/>
  <c r="E1100" i="6"/>
  <c r="E1104" i="6"/>
  <c r="E1107" i="6"/>
  <c r="E1108" i="6"/>
  <c r="E1112" i="6"/>
  <c r="E1115" i="6"/>
  <c r="E1116" i="6"/>
  <c r="E1123" i="6"/>
  <c r="E1124" i="6"/>
  <c r="E1128" i="6"/>
  <c r="E1129" i="6"/>
  <c r="E1131" i="6"/>
  <c r="E1132" i="6"/>
  <c r="E1136" i="6"/>
  <c r="E1137" i="6"/>
  <c r="E1139" i="6"/>
  <c r="E1140" i="6"/>
  <c r="E1144" i="6"/>
  <c r="E1147" i="6"/>
  <c r="E1148" i="6"/>
  <c r="E1150" i="6"/>
  <c r="E1155" i="6"/>
  <c r="E1156" i="6"/>
  <c r="E1163" i="6"/>
  <c r="E1164" i="6"/>
  <c r="E1171" i="6"/>
  <c r="E1172" i="6"/>
  <c r="E1179" i="6"/>
  <c r="E1180" i="6"/>
  <c r="E1187" i="6"/>
  <c r="E1188" i="6"/>
  <c r="E1193" i="6"/>
  <c r="E1195" i="6"/>
  <c r="E1196" i="6"/>
  <c r="E1200" i="6"/>
  <c r="E1201" i="6"/>
  <c r="E1203" i="6"/>
  <c r="E1204" i="6"/>
  <c r="E1208" i="6"/>
  <c r="E1211" i="6"/>
  <c r="E1212" i="6"/>
  <c r="E1216" i="6"/>
  <c r="E1219" i="6"/>
  <c r="E1220" i="6"/>
  <c r="E1225" i="6"/>
  <c r="E1227" i="6"/>
  <c r="E1228" i="6"/>
  <c r="E1233" i="6"/>
  <c r="E1235" i="6"/>
  <c r="E1236" i="6"/>
  <c r="E1240" i="6"/>
  <c r="E1241" i="6"/>
  <c r="E1243" i="6"/>
  <c r="E1244" i="6"/>
  <c r="E1248" i="6"/>
  <c r="E1251" i="6"/>
  <c r="E1252" i="6"/>
  <c r="E1256" i="6"/>
  <c r="E1257" i="6"/>
  <c r="E1259" i="6"/>
  <c r="E1260" i="6"/>
  <c r="E1262" i="6"/>
  <c r="E1264" i="6"/>
  <c r="E1267" i="6"/>
  <c r="E1268" i="6"/>
  <c r="E1275" i="6"/>
  <c r="E1276" i="6"/>
  <c r="E1283" i="6"/>
  <c r="E1284" i="6"/>
  <c r="E1291" i="6"/>
  <c r="E1292" i="6"/>
  <c r="E1297" i="6"/>
  <c r="E1299" i="6"/>
  <c r="E1300" i="6"/>
  <c r="E1305" i="6"/>
  <c r="E1307" i="6"/>
  <c r="E1308" i="6"/>
  <c r="E1312" i="6"/>
  <c r="E1313" i="6"/>
  <c r="E1315" i="6"/>
  <c r="E1316" i="6"/>
  <c r="E1318" i="6"/>
  <c r="E1320" i="6"/>
  <c r="E1323" i="6"/>
  <c r="E1324" i="6"/>
  <c r="E1331" i="6"/>
  <c r="E1332" i="6"/>
  <c r="E1336" i="6"/>
  <c r="E1339" i="6"/>
  <c r="E1340" i="6"/>
  <c r="E1347" i="6"/>
  <c r="E1348" i="6"/>
  <c r="E1352" i="6"/>
  <c r="E1355" i="6"/>
  <c r="E1363" i="6"/>
  <c r="E1364" i="6"/>
  <c r="E1369" i="6"/>
  <c r="E1371" i="6"/>
  <c r="E1376" i="6"/>
  <c r="E1379" i="6"/>
  <c r="E1380" i="6"/>
  <c r="E1384" i="6"/>
  <c r="E1387" i="6"/>
  <c r="E1388" i="6"/>
  <c r="E1393" i="6"/>
  <c r="E1395" i="6"/>
  <c r="E1396" i="6"/>
  <c r="E1403" i="6"/>
  <c r="E1404" i="6"/>
  <c r="E1408" i="6"/>
  <c r="E1409" i="6"/>
  <c r="E1411" i="6"/>
  <c r="E1419" i="6"/>
  <c r="E1420" i="6"/>
  <c r="E1427" i="6"/>
  <c r="E1430" i="6"/>
  <c r="E1433" i="6"/>
  <c r="E1435" i="6"/>
  <c r="E1436" i="6"/>
  <c r="E1440" i="6"/>
  <c r="E1443" i="6"/>
  <c r="E1451" i="6"/>
  <c r="E1452" i="6"/>
  <c r="E1459" i="6"/>
  <c r="E1467" i="6"/>
  <c r="E1468" i="6"/>
  <c r="E1472" i="6"/>
  <c r="E1475" i="6"/>
  <c r="E1476" i="6"/>
  <c r="E1483" i="6"/>
  <c r="E1484" i="6"/>
  <c r="E1489" i="6"/>
  <c r="E1491" i="6"/>
  <c r="E1499" i="6"/>
  <c r="E1500" i="6"/>
  <c r="E1502" i="6"/>
  <c r="E1507" i="6"/>
  <c r="E1513" i="6"/>
  <c r="E1515" i="6"/>
  <c r="E1516" i="6"/>
  <c r="E1523" i="6"/>
  <c r="E1529" i="6"/>
  <c r="E1531" i="6"/>
  <c r="E1539" i="6"/>
  <c r="E1540" i="6"/>
  <c r="E1547" i="6"/>
  <c r="P2" i="6"/>
  <c r="G2" i="6" s="1"/>
  <c r="O2" i="6"/>
  <c r="H2" i="6"/>
  <c r="F2" i="6"/>
  <c r="N2" i="6" l="1"/>
  <c r="A2" i="6" s="1"/>
  <c r="D2" i="6"/>
  <c r="N1548" i="6"/>
  <c r="A1548" i="6" s="1"/>
  <c r="N1547" i="6"/>
  <c r="A1547" i="6" s="1"/>
  <c r="N1545" i="6"/>
  <c r="A1545" i="6" s="1"/>
  <c r="D1545" i="6"/>
  <c r="N1544" i="6"/>
  <c r="A1544" i="6" s="1"/>
  <c r="D1544" i="6"/>
  <c r="N1543" i="6"/>
  <c r="A1543" i="6" s="1"/>
  <c r="D1543" i="6"/>
  <c r="N1542" i="6"/>
  <c r="A1542" i="6" s="1"/>
  <c r="D1542" i="6"/>
  <c r="N1540" i="6"/>
  <c r="A1540" i="6" s="1"/>
  <c r="D1540" i="6"/>
  <c r="N1539" i="6"/>
  <c r="A1539" i="6" s="1"/>
  <c r="N1537" i="6"/>
  <c r="A1537" i="6" s="1"/>
  <c r="N1536" i="6"/>
  <c r="A1536" i="6" s="1"/>
  <c r="N1535" i="6"/>
  <c r="A1535" i="6" s="1"/>
  <c r="N1534" i="6"/>
  <c r="A1534" i="6" s="1"/>
  <c r="N1532" i="6"/>
  <c r="A1532" i="6" s="1"/>
  <c r="N1531" i="6"/>
  <c r="A1531" i="6" s="1"/>
  <c r="N1529" i="6"/>
  <c r="A1529" i="6" s="1"/>
  <c r="N1528" i="6"/>
  <c r="A1528" i="6" s="1"/>
  <c r="N1527" i="6"/>
  <c r="A1527" i="6" s="1"/>
  <c r="N1526" i="6"/>
  <c r="A1526" i="6" s="1"/>
  <c r="D1526" i="6"/>
  <c r="N1524" i="6"/>
  <c r="A1524" i="6" s="1"/>
  <c r="D1524" i="6"/>
  <c r="N1523" i="6"/>
  <c r="A1523" i="6" s="1"/>
  <c r="D1523" i="6"/>
  <c r="N1521" i="6"/>
  <c r="A1521" i="6" s="1"/>
  <c r="N1520" i="6"/>
  <c r="A1520" i="6" s="1"/>
  <c r="N1519" i="6"/>
  <c r="A1519" i="6" s="1"/>
  <c r="N1518" i="6"/>
  <c r="A1518" i="6" s="1"/>
  <c r="E1517" i="6"/>
  <c r="N1516" i="6"/>
  <c r="A1516" i="6" s="1"/>
  <c r="N1515" i="6"/>
  <c r="A1515" i="6" s="1"/>
  <c r="E1514" i="6"/>
  <c r="N1513" i="6"/>
  <c r="A1513" i="6" s="1"/>
  <c r="N1512" i="6"/>
  <c r="A1512" i="6" s="1"/>
  <c r="N1511" i="6"/>
  <c r="A1511" i="6" s="1"/>
  <c r="N1510" i="6"/>
  <c r="A1510" i="6" s="1"/>
  <c r="E1509" i="6"/>
  <c r="N1508" i="6"/>
  <c r="A1508" i="6" s="1"/>
  <c r="D1508" i="6"/>
  <c r="N1507" i="6"/>
  <c r="A1507" i="6" s="1"/>
  <c r="D1507" i="6"/>
  <c r="N1505" i="6"/>
  <c r="A1505" i="6" s="1"/>
  <c r="D1505" i="6"/>
  <c r="N1504" i="6"/>
  <c r="A1504" i="6" s="1"/>
  <c r="D1504" i="6"/>
  <c r="N1503" i="6"/>
  <c r="A1503" i="6" s="1"/>
  <c r="D1503" i="6"/>
  <c r="N1502" i="6"/>
  <c r="A1502" i="6" s="1"/>
  <c r="D1502" i="6"/>
  <c r="N1500" i="6"/>
  <c r="A1500" i="6" s="1"/>
  <c r="D1500" i="6" s="1"/>
  <c r="N1499" i="6"/>
  <c r="A1499" i="6" s="1"/>
  <c r="D1499" i="6" s="1"/>
  <c r="N1497" i="6"/>
  <c r="A1497" i="6" s="1"/>
  <c r="D1497" i="6"/>
  <c r="N1496" i="6"/>
  <c r="A1496" i="6" s="1"/>
  <c r="D1496" i="6"/>
  <c r="N1495" i="6"/>
  <c r="A1495" i="6" s="1"/>
  <c r="D1495" i="6"/>
  <c r="N1494" i="6"/>
  <c r="A1494" i="6" s="1"/>
  <c r="D1494" i="6"/>
  <c r="N1493" i="6"/>
  <c r="A1493" i="6" s="1"/>
  <c r="D1493" i="6"/>
  <c r="N1492" i="6"/>
  <c r="A1492" i="6" s="1"/>
  <c r="D1492" i="6"/>
  <c r="N1491" i="6"/>
  <c r="A1491" i="6" s="1"/>
  <c r="D1491" i="6"/>
  <c r="N1489" i="6"/>
  <c r="A1489" i="6" s="1"/>
  <c r="D1489" i="6"/>
  <c r="N1488" i="6"/>
  <c r="A1488" i="6" s="1"/>
  <c r="D1488" i="6"/>
  <c r="N1487" i="6"/>
  <c r="A1487" i="6" s="1"/>
  <c r="D1487" i="6"/>
  <c r="N1486" i="6"/>
  <c r="A1486" i="6" s="1"/>
  <c r="D1486" i="6"/>
  <c r="E1485" i="6"/>
  <c r="D1485" i="6"/>
  <c r="N1484" i="6"/>
  <c r="A1484" i="6" s="1"/>
  <c r="D1484" i="6"/>
  <c r="N1483" i="6"/>
  <c r="A1483" i="6" s="1"/>
  <c r="D1483" i="6"/>
  <c r="N1481" i="6"/>
  <c r="A1481" i="6" s="1"/>
  <c r="D1481" i="6"/>
  <c r="N1480" i="6"/>
  <c r="A1480" i="6" s="1"/>
  <c r="D1480" i="6"/>
  <c r="N1479" i="6"/>
  <c r="A1479" i="6" s="1"/>
  <c r="D1479" i="6"/>
  <c r="N1476" i="6"/>
  <c r="A1476" i="6" s="1"/>
  <c r="D1476" i="6"/>
  <c r="N1475" i="6"/>
  <c r="A1475" i="6" s="1"/>
  <c r="D1475" i="6"/>
  <c r="N1473" i="6"/>
  <c r="A1473" i="6" s="1"/>
  <c r="D1473" i="6"/>
  <c r="N1472" i="6"/>
  <c r="A1472" i="6" s="1"/>
  <c r="N1471" i="6"/>
  <c r="A1471" i="6" s="1"/>
  <c r="N1470" i="6"/>
  <c r="A1470" i="6" s="1"/>
  <c r="N1468" i="6"/>
  <c r="A1468" i="6" s="1"/>
  <c r="N1467" i="6"/>
  <c r="A1467" i="6" s="1"/>
  <c r="N1465" i="6"/>
  <c r="A1465" i="6" s="1"/>
  <c r="N1464" i="6"/>
  <c r="A1464" i="6" s="1"/>
  <c r="N1463" i="6"/>
  <c r="A1463" i="6" s="1"/>
  <c r="N1462" i="6"/>
  <c r="A1462" i="6" s="1"/>
  <c r="N1460" i="6"/>
  <c r="A1460" i="6" s="1"/>
  <c r="N1459" i="6"/>
  <c r="A1459" i="6" s="1"/>
  <c r="D1459" i="6"/>
  <c r="N1457" i="6"/>
  <c r="A1457" i="6" s="1"/>
  <c r="D1457" i="6"/>
  <c r="N1456" i="6"/>
  <c r="A1456" i="6" s="1"/>
  <c r="D1456" i="6"/>
  <c r="N1455" i="6"/>
  <c r="A1455" i="6" s="1"/>
  <c r="D1455" i="6"/>
  <c r="N1454" i="6"/>
  <c r="A1454" i="6" s="1"/>
  <c r="D1454" i="6"/>
  <c r="N1452" i="6"/>
  <c r="A1452" i="6" s="1"/>
  <c r="D1452" i="6"/>
  <c r="N1451" i="6"/>
  <c r="A1451" i="6" s="1"/>
  <c r="D1451" i="6"/>
  <c r="N1449" i="6"/>
  <c r="A1449" i="6" s="1"/>
  <c r="D1449" i="6"/>
  <c r="N1448" i="6"/>
  <c r="A1448" i="6" s="1"/>
  <c r="D1448" i="6"/>
  <c r="N1447" i="6"/>
  <c r="A1447" i="6" s="1"/>
  <c r="N1444" i="6"/>
  <c r="A1444" i="6" s="1"/>
  <c r="N1443" i="6"/>
  <c r="A1443" i="6" s="1"/>
  <c r="N1441" i="6"/>
  <c r="A1441" i="6" s="1"/>
  <c r="N1440" i="6"/>
  <c r="A1440" i="6" s="1"/>
  <c r="N1439" i="6"/>
  <c r="A1439" i="6" s="1"/>
  <c r="N1438" i="6"/>
  <c r="A1438" i="6" s="1"/>
  <c r="N1436" i="6"/>
  <c r="A1436" i="6" s="1"/>
  <c r="N1435" i="6"/>
  <c r="A1435" i="6" s="1"/>
  <c r="N1433" i="6"/>
  <c r="A1433" i="6" s="1"/>
  <c r="D1433" i="6"/>
  <c r="N1432" i="6"/>
  <c r="A1432" i="6" s="1"/>
  <c r="D1432" i="6"/>
  <c r="N1431" i="6"/>
  <c r="A1431" i="6" s="1"/>
  <c r="D1431" i="6"/>
  <c r="N1430" i="6"/>
  <c r="A1430" i="6" s="1"/>
  <c r="N1429" i="6"/>
  <c r="A1429" i="6" s="1"/>
  <c r="D1429" i="6"/>
  <c r="N1428" i="6"/>
  <c r="A1428" i="6" s="1"/>
  <c r="D1428" i="6"/>
  <c r="N1427" i="6"/>
  <c r="A1427" i="6" s="1"/>
  <c r="D1427" i="6"/>
  <c r="N1425" i="6"/>
  <c r="A1425" i="6" s="1"/>
  <c r="D1425" i="6"/>
  <c r="N1424" i="6"/>
  <c r="A1424" i="6" s="1"/>
  <c r="D1424" i="6"/>
  <c r="N1423" i="6"/>
  <c r="A1423" i="6" s="1"/>
  <c r="N1422" i="6"/>
  <c r="A1422" i="6" s="1"/>
  <c r="D1422" i="6" s="1"/>
  <c r="N1420" i="6"/>
  <c r="A1420" i="6" s="1"/>
  <c r="D1420" i="6"/>
  <c r="N1419" i="6"/>
  <c r="A1419" i="6" s="1"/>
  <c r="D1419" i="6"/>
  <c r="E1418" i="6"/>
  <c r="D1418" i="6"/>
  <c r="N1417" i="6"/>
  <c r="A1417" i="6" s="1"/>
  <c r="D1417" i="6"/>
  <c r="N1416" i="6"/>
  <c r="A1416" i="6" s="1"/>
  <c r="D1416" i="6"/>
  <c r="N1415" i="6"/>
  <c r="A1415" i="6" s="1"/>
  <c r="D1415" i="6"/>
  <c r="N1414" i="6"/>
  <c r="A1414" i="6" s="1"/>
  <c r="D1414" i="6"/>
  <c r="E1413" i="6"/>
  <c r="D1413" i="6"/>
  <c r="N1412" i="6"/>
  <c r="A1412" i="6" s="1"/>
  <c r="N1411" i="6"/>
  <c r="A1411" i="6" s="1"/>
  <c r="D1411" i="6"/>
  <c r="E1410" i="6"/>
  <c r="N1409" i="6"/>
  <c r="A1409" i="6" s="1"/>
  <c r="D1409" i="6"/>
  <c r="N1408" i="6"/>
  <c r="A1408" i="6" s="1"/>
  <c r="D1408" i="6"/>
  <c r="N1407" i="6"/>
  <c r="A1407" i="6" s="1"/>
  <c r="N1406" i="6"/>
  <c r="A1406" i="6" s="1"/>
  <c r="N1404" i="6"/>
  <c r="A1404" i="6" s="1"/>
  <c r="N1403" i="6"/>
  <c r="A1403" i="6" s="1"/>
  <c r="N1401" i="6"/>
  <c r="A1401" i="6" s="1"/>
  <c r="D1401" i="6"/>
  <c r="N1400" i="6"/>
  <c r="A1400" i="6" s="1"/>
  <c r="D1400" i="6"/>
  <c r="N1399" i="6"/>
  <c r="A1399" i="6" s="1"/>
  <c r="D1399" i="6"/>
  <c r="N1398" i="6"/>
  <c r="A1398" i="6" s="1"/>
  <c r="D1398" i="6" s="1"/>
  <c r="E1397" i="6"/>
  <c r="N1396" i="6"/>
  <c r="A1396" i="6" s="1"/>
  <c r="N1395" i="6"/>
  <c r="A1395" i="6" s="1"/>
  <c r="N1393" i="6"/>
  <c r="A1393" i="6" s="1"/>
  <c r="N1392" i="6"/>
  <c r="A1392" i="6" s="1"/>
  <c r="N1391" i="6"/>
  <c r="A1391" i="6" s="1"/>
  <c r="N1390" i="6"/>
  <c r="A1390" i="6" s="1"/>
  <c r="N1388" i="6"/>
  <c r="A1388" i="6" s="1"/>
  <c r="N1387" i="6"/>
  <c r="A1387" i="6" s="1"/>
  <c r="E1386" i="6"/>
  <c r="D1386" i="6"/>
  <c r="N1385" i="6"/>
  <c r="A1385" i="6" s="1"/>
  <c r="D1385" i="6"/>
  <c r="N1384" i="6"/>
  <c r="A1384" i="6" s="1"/>
  <c r="D1384" i="6"/>
  <c r="N1383" i="6"/>
  <c r="A1383" i="6" s="1"/>
  <c r="D1383" i="6"/>
  <c r="N1382" i="6"/>
  <c r="A1382" i="6" s="1"/>
  <c r="D1382" i="6"/>
  <c r="N1380" i="6"/>
  <c r="A1380" i="6" s="1"/>
  <c r="D1380" i="6"/>
  <c r="N1379" i="6"/>
  <c r="A1379" i="6" s="1"/>
  <c r="D1379" i="6"/>
  <c r="N1377" i="6"/>
  <c r="A1377" i="6" s="1"/>
  <c r="D1377" i="6"/>
  <c r="N1376" i="6"/>
  <c r="A1376" i="6" s="1"/>
  <c r="D1376" i="6"/>
  <c r="N1375" i="6"/>
  <c r="A1375" i="6" s="1"/>
  <c r="D1375" i="6"/>
  <c r="N1374" i="6"/>
  <c r="A1374" i="6" s="1"/>
  <c r="D1374" i="6"/>
  <c r="N1372" i="6"/>
  <c r="A1372" i="6" s="1"/>
  <c r="N1371" i="6"/>
  <c r="A1371" i="6" s="1"/>
  <c r="D1371" i="6"/>
  <c r="N1369" i="6"/>
  <c r="A1369" i="6" s="1"/>
  <c r="D1369" i="6"/>
  <c r="N1368" i="6"/>
  <c r="A1368" i="6" s="1"/>
  <c r="D1368" i="6"/>
  <c r="N1367" i="6"/>
  <c r="A1367" i="6" s="1"/>
  <c r="N1366" i="6"/>
  <c r="A1366" i="6" s="1"/>
  <c r="N1364" i="6"/>
  <c r="A1364" i="6" s="1"/>
  <c r="N1363" i="6"/>
  <c r="A1363" i="6" s="1"/>
  <c r="E1362" i="6"/>
  <c r="N1361" i="6"/>
  <c r="A1361" i="6" s="1"/>
  <c r="N1360" i="6"/>
  <c r="A1360" i="6" s="1"/>
  <c r="N1359" i="6"/>
  <c r="A1359" i="6" s="1"/>
  <c r="N1358" i="6"/>
  <c r="A1358" i="6" s="1"/>
  <c r="E1357" i="6"/>
  <c r="D1357" i="6"/>
  <c r="N1356" i="6"/>
  <c r="A1356" i="6" s="1"/>
  <c r="D1356" i="6"/>
  <c r="N1355" i="6"/>
  <c r="A1355" i="6" s="1"/>
  <c r="D1355" i="6"/>
  <c r="E1354" i="6"/>
  <c r="D1354" i="6"/>
  <c r="N1353" i="6"/>
  <c r="A1353" i="6" s="1"/>
  <c r="D1353" i="6"/>
  <c r="N1352" i="6"/>
  <c r="A1352" i="6" s="1"/>
  <c r="D1352" i="6" s="1"/>
  <c r="N1351" i="6"/>
  <c r="A1351" i="6" s="1"/>
  <c r="N1350" i="6"/>
  <c r="A1350" i="6" s="1"/>
  <c r="D1350" i="6"/>
  <c r="E1349" i="6"/>
  <c r="N1348" i="6"/>
  <c r="A1348" i="6" s="1"/>
  <c r="D1348" i="6"/>
  <c r="N1347" i="6"/>
  <c r="A1347" i="6" s="1"/>
  <c r="E1346" i="6"/>
  <c r="N1345" i="6"/>
  <c r="A1345" i="6" s="1"/>
  <c r="N1344" i="6"/>
  <c r="A1344" i="6" s="1"/>
  <c r="N1343" i="6"/>
  <c r="A1343" i="6" s="1"/>
  <c r="N1342" i="6"/>
  <c r="A1342" i="6" s="1"/>
  <c r="E1341" i="6"/>
  <c r="N1340" i="6"/>
  <c r="A1340" i="6" s="1"/>
  <c r="N1339" i="6"/>
  <c r="A1339" i="6" s="1"/>
  <c r="E1338" i="6"/>
  <c r="N1337" i="6"/>
  <c r="A1337" i="6" s="1"/>
  <c r="D1337" i="6"/>
  <c r="N1336" i="6"/>
  <c r="A1336" i="6" s="1"/>
  <c r="D1336" i="6"/>
  <c r="N1335" i="6"/>
  <c r="A1335" i="6" s="1"/>
  <c r="N1334" i="6"/>
  <c r="A1334" i="6" s="1"/>
  <c r="D1334" i="6"/>
  <c r="E1333" i="6"/>
  <c r="D1333" i="6"/>
  <c r="N1332" i="6"/>
  <c r="A1332" i="6" s="1"/>
  <c r="D1332" i="6"/>
  <c r="N1331" i="6"/>
  <c r="A1331" i="6" s="1"/>
  <c r="D1331" i="6"/>
  <c r="E1330" i="6"/>
  <c r="D1330" i="6"/>
  <c r="N1329" i="6"/>
  <c r="A1329" i="6" s="1"/>
  <c r="D1329" i="6"/>
  <c r="N1328" i="6"/>
  <c r="A1328" i="6" s="1"/>
  <c r="D1328" i="6"/>
  <c r="N1327" i="6"/>
  <c r="A1327" i="6" s="1"/>
  <c r="D1327" i="6"/>
  <c r="N1326" i="6"/>
  <c r="A1326" i="6" s="1"/>
  <c r="D1326" i="6"/>
  <c r="E1325" i="6"/>
  <c r="D1325" i="6"/>
  <c r="N1324" i="6"/>
  <c r="A1324" i="6" s="1"/>
  <c r="D1324" i="6"/>
  <c r="N1323" i="6"/>
  <c r="A1323" i="6" s="1"/>
  <c r="D1323" i="6"/>
  <c r="E1322" i="6"/>
  <c r="D1322" i="6"/>
  <c r="N1321" i="6"/>
  <c r="A1321" i="6" s="1"/>
  <c r="D1321" i="6"/>
  <c r="N1320" i="6"/>
  <c r="A1320" i="6" s="1"/>
  <c r="D1320" i="6"/>
  <c r="N1319" i="6"/>
  <c r="A1319" i="6" s="1"/>
  <c r="D1319" i="6"/>
  <c r="N1318" i="6"/>
  <c r="A1318" i="6" s="1"/>
  <c r="D1318" i="6"/>
  <c r="E1317" i="6"/>
  <c r="N1316" i="6"/>
  <c r="A1316" i="6" s="1"/>
  <c r="D1316" i="6" s="1"/>
  <c r="N1315" i="6"/>
  <c r="A1315" i="6" s="1"/>
  <c r="D1315" i="6"/>
  <c r="E1314" i="6"/>
  <c r="N1313" i="6"/>
  <c r="A1313" i="6" s="1"/>
  <c r="D1313" i="6"/>
  <c r="N1312" i="6"/>
  <c r="A1312" i="6" s="1"/>
  <c r="D1312" i="6"/>
  <c r="N1311" i="6"/>
  <c r="A1311" i="6" s="1"/>
  <c r="D1311" i="6"/>
  <c r="N1310" i="6"/>
  <c r="A1310" i="6" s="1"/>
  <c r="D1310" i="6"/>
  <c r="N1308" i="6"/>
  <c r="A1308" i="6" s="1"/>
  <c r="D1308" i="6"/>
  <c r="N1307" i="6"/>
  <c r="A1307" i="6" s="1"/>
  <c r="D1307" i="6"/>
  <c r="N1305" i="6"/>
  <c r="A1305" i="6" s="1"/>
  <c r="D1305" i="6"/>
  <c r="N1304" i="6"/>
  <c r="A1304" i="6" s="1"/>
  <c r="D1304" i="6" s="1"/>
  <c r="N1303" i="6"/>
  <c r="A1303" i="6" s="1"/>
  <c r="N1302" i="6"/>
  <c r="A1302" i="6" s="1"/>
  <c r="D1302" i="6"/>
  <c r="N1301" i="6"/>
  <c r="A1301" i="6" s="1"/>
  <c r="N1300" i="6"/>
  <c r="A1300" i="6" s="1"/>
  <c r="N1299" i="6"/>
  <c r="A1299" i="6" s="1"/>
  <c r="E1298" i="6"/>
  <c r="N1297" i="6"/>
  <c r="A1297" i="6" s="1"/>
  <c r="N1296" i="6"/>
  <c r="A1296" i="6" s="1"/>
  <c r="N1295" i="6"/>
  <c r="A1295" i="6" s="1"/>
  <c r="N1294" i="6"/>
  <c r="A1294" i="6" s="1"/>
  <c r="E1293" i="6"/>
  <c r="N1292" i="6"/>
  <c r="A1292" i="6" s="1"/>
  <c r="N1291" i="6"/>
  <c r="A1291" i="6" s="1"/>
  <c r="E1290" i="6"/>
  <c r="N1289" i="6"/>
  <c r="A1289" i="6" s="1"/>
  <c r="N1288" i="6"/>
  <c r="A1288" i="6" s="1"/>
  <c r="D1288" i="6"/>
  <c r="N1287" i="6"/>
  <c r="A1287" i="6" s="1"/>
  <c r="D1287" i="6"/>
  <c r="N1286" i="6"/>
  <c r="A1286" i="6" s="1"/>
  <c r="D1286" i="6"/>
  <c r="N1284" i="6"/>
  <c r="A1284" i="6" s="1"/>
  <c r="D1284" i="6"/>
  <c r="N1283" i="6"/>
  <c r="A1283" i="6" s="1"/>
  <c r="D1283" i="6"/>
  <c r="E1282" i="6"/>
  <c r="D1282" i="6"/>
  <c r="N1281" i="6"/>
  <c r="A1281" i="6" s="1"/>
  <c r="D1281" i="6"/>
  <c r="N1280" i="6"/>
  <c r="A1280" i="6" s="1"/>
  <c r="D1280" i="6"/>
  <c r="N1279" i="6"/>
  <c r="A1279" i="6" s="1"/>
  <c r="D1279" i="6"/>
  <c r="N1278" i="6"/>
  <c r="A1278" i="6" s="1"/>
  <c r="D1278" i="6"/>
  <c r="E1277" i="6"/>
  <c r="D1277" i="6"/>
  <c r="N1276" i="6"/>
  <c r="A1276" i="6" s="1"/>
  <c r="D1276" i="6"/>
  <c r="N1275" i="6"/>
  <c r="A1275" i="6" s="1"/>
  <c r="D1275" i="6"/>
  <c r="E1274" i="6"/>
  <c r="D1274" i="6"/>
  <c r="N1273" i="6"/>
  <c r="A1273" i="6" s="1"/>
  <c r="D1273" i="6"/>
  <c r="N1272" i="6"/>
  <c r="A1272" i="6" s="1"/>
  <c r="N1271" i="6"/>
  <c r="A1271" i="6" s="1"/>
  <c r="N1270" i="6"/>
  <c r="A1270" i="6" s="1"/>
  <c r="E1269" i="6"/>
  <c r="N1268" i="6"/>
  <c r="A1268" i="6" s="1"/>
  <c r="N1267" i="6"/>
  <c r="A1267" i="6" s="1"/>
  <c r="D1267" i="6" s="1"/>
  <c r="E1266" i="6"/>
  <c r="N1265" i="6"/>
  <c r="A1265" i="6" s="1"/>
  <c r="N1264" i="6"/>
  <c r="A1264" i="6" s="1"/>
  <c r="N1263" i="6"/>
  <c r="A1263" i="6" s="1"/>
  <c r="N1262" i="6"/>
  <c r="A1262" i="6" s="1"/>
  <c r="E1261" i="6"/>
  <c r="N1260" i="6"/>
  <c r="A1260" i="6" s="1"/>
  <c r="N1259" i="6"/>
  <c r="A1259" i="6" s="1"/>
  <c r="N1257" i="6"/>
  <c r="A1257" i="6" s="1"/>
  <c r="N1256" i="6"/>
  <c r="A1256" i="6" s="1"/>
  <c r="N1255" i="6"/>
  <c r="A1255" i="6" s="1"/>
  <c r="N1254" i="6"/>
  <c r="A1254" i="6" s="1"/>
  <c r="N1252" i="6"/>
  <c r="A1252" i="6" s="1"/>
  <c r="N1251" i="6"/>
  <c r="A1251" i="6" s="1"/>
  <c r="N1249" i="6"/>
  <c r="A1249" i="6" s="1"/>
  <c r="D1249" i="6"/>
  <c r="N1248" i="6"/>
  <c r="A1248" i="6" s="1"/>
  <c r="N1247" i="6"/>
  <c r="A1247" i="6" s="1"/>
  <c r="D1247" i="6"/>
  <c r="N1244" i="6"/>
  <c r="A1244" i="6" s="1"/>
  <c r="D1244" i="6"/>
  <c r="N1243" i="6"/>
  <c r="A1243" i="6" s="1"/>
  <c r="D1243" i="6"/>
  <c r="N1241" i="6"/>
  <c r="A1241" i="6" s="1"/>
  <c r="D1241" i="6" s="1"/>
  <c r="N1240" i="6"/>
  <c r="A1240" i="6" s="1"/>
  <c r="D1240" i="6"/>
  <c r="N1239" i="6"/>
  <c r="A1239" i="6" s="1"/>
  <c r="D1239" i="6"/>
  <c r="N1238" i="6"/>
  <c r="A1238" i="6" s="1"/>
  <c r="D1238" i="6"/>
  <c r="N1236" i="6"/>
  <c r="A1236" i="6" s="1"/>
  <c r="N1235" i="6"/>
  <c r="A1235" i="6" s="1"/>
  <c r="D1235" i="6"/>
  <c r="N1233" i="6"/>
  <c r="A1233" i="6" s="1"/>
  <c r="D1233" i="6" s="1"/>
  <c r="N1232" i="6"/>
  <c r="A1232" i="6" s="1"/>
  <c r="D1232" i="6" s="1"/>
  <c r="N1231" i="6"/>
  <c r="A1231" i="6" s="1"/>
  <c r="N1230" i="6"/>
  <c r="A1230" i="6" s="1"/>
  <c r="D1230" i="6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2" i="6"/>
  <c r="A1222" i="6" s="1"/>
  <c r="N1220" i="6"/>
  <c r="A1220" i="6" s="1"/>
  <c r="N1219" i="6"/>
  <c r="A1219" i="6" s="1"/>
  <c r="N1217" i="6"/>
  <c r="A1217" i="6" s="1"/>
  <c r="N1216" i="6"/>
  <c r="A1216" i="6" s="1"/>
  <c r="N1215" i="6"/>
  <c r="A1215" i="6" s="1"/>
  <c r="N1212" i="6"/>
  <c r="A1212" i="6" s="1"/>
  <c r="D1212" i="6"/>
  <c r="N1211" i="6"/>
  <c r="A1211" i="6" s="1"/>
  <c r="D1211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3" i="6"/>
  <c r="A1203" i="6" s="1"/>
  <c r="D1203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5" i="6"/>
  <c r="A1195" i="6" s="1"/>
  <c r="D1195" i="6"/>
  <c r="N1193" i="6"/>
  <c r="A1193" i="6" s="1"/>
  <c r="D1193" i="6"/>
  <c r="N1192" i="6"/>
  <c r="A1192" i="6" s="1"/>
  <c r="D1192" i="6"/>
  <c r="N1191" i="6"/>
  <c r="A1191" i="6" s="1"/>
  <c r="N1190" i="6"/>
  <c r="A1190" i="6" s="1"/>
  <c r="D1190" i="6"/>
  <c r="N1188" i="6"/>
  <c r="A1188" i="6" s="1"/>
  <c r="D1188" i="6" s="1"/>
  <c r="N1187" i="6"/>
  <c r="A1187" i="6" s="1"/>
  <c r="D1187" i="6" s="1"/>
  <c r="N1185" i="6"/>
  <c r="A1185" i="6" s="1"/>
  <c r="D1185" i="6" s="1"/>
  <c r="N1184" i="6"/>
  <c r="A1184" i="6" s="1"/>
  <c r="D1184" i="6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3" i="6"/>
  <c r="A1173" i="6" s="1"/>
  <c r="D1173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3" i="6"/>
  <c r="A1163" i="6" s="1"/>
  <c r="D1163" i="6"/>
  <c r="N1161" i="6"/>
  <c r="A1161" i="6" s="1"/>
  <c r="D1161" i="6" s="1"/>
  <c r="N1160" i="6"/>
  <c r="A1160" i="6" s="1"/>
  <c r="N1159" i="6"/>
  <c r="A1159" i="6" s="1"/>
  <c r="N1158" i="6"/>
  <c r="A1158" i="6" s="1"/>
  <c r="N1156" i="6"/>
  <c r="A1156" i="6" s="1"/>
  <c r="N1155" i="6"/>
  <c r="A1155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31" i="6"/>
  <c r="A1131" i="6" s="1"/>
  <c r="D1131" i="6" s="1"/>
  <c r="N1129" i="6"/>
  <c r="A1129" i="6" s="1"/>
  <c r="D1129" i="6"/>
  <c r="N1128" i="6"/>
  <c r="A1128" i="6" s="1"/>
  <c r="N1127" i="6"/>
  <c r="A1127" i="6" s="1"/>
  <c r="N1126" i="6"/>
  <c r="A1126" i="6" s="1"/>
  <c r="D1126" i="6"/>
  <c r="N1124" i="6"/>
  <c r="A1124" i="6" s="1"/>
  <c r="N1123" i="6"/>
  <c r="A1123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/>
  <c r="N1111" i="6"/>
  <c r="A1111" i="6" s="1"/>
  <c r="D1111" i="6"/>
  <c r="N1110" i="6"/>
  <c r="A1110" i="6" s="1"/>
  <c r="D1110" i="6"/>
  <c r="N1109" i="6"/>
  <c r="A1109" i="6" s="1"/>
  <c r="D1109" i="6"/>
  <c r="N1108" i="6"/>
  <c r="A1108" i="6" s="1"/>
  <c r="D1108" i="6"/>
  <c r="N1107" i="6"/>
  <c r="A1107" i="6" s="1"/>
  <c r="N1105" i="6"/>
  <c r="A1105" i="6" s="1"/>
  <c r="N1104" i="6"/>
  <c r="A1104" i="6" s="1"/>
  <c r="D1104" i="6"/>
  <c r="N1103" i="6"/>
  <c r="A1103" i="6" s="1"/>
  <c r="N1102" i="6"/>
  <c r="A1102" i="6" s="1"/>
  <c r="N1100" i="6"/>
  <c r="A1100" i="6" s="1"/>
  <c r="D1100" i="6"/>
  <c r="N1099" i="6"/>
  <c r="A1099" i="6" s="1"/>
  <c r="D1099" i="6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91" i="6"/>
  <c r="A1091" i="6" s="1"/>
  <c r="D1091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/>
  <c r="N1072" i="6"/>
  <c r="A1072" i="6" s="1"/>
  <c r="D1072" i="6"/>
  <c r="N1071" i="6"/>
  <c r="A1071" i="6" s="1"/>
  <c r="N1070" i="6"/>
  <c r="A1070" i="6" s="1"/>
  <c r="D1070" i="6" s="1"/>
  <c r="N1068" i="6"/>
  <c r="A1068" i="6" s="1"/>
  <c r="D1068" i="6" s="1"/>
  <c r="N1067" i="6"/>
  <c r="A1067" i="6" s="1"/>
  <c r="D1067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/>
  <c r="N1047" i="6"/>
  <c r="A1047" i="6" s="1"/>
  <c r="N1046" i="6"/>
  <c r="A1046" i="6" s="1"/>
  <c r="D1046" i="6"/>
  <c r="N1045" i="6"/>
  <c r="A1045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E1037" i="6"/>
  <c r="D1037" i="6"/>
  <c r="N1036" i="6"/>
  <c r="A1036" i="6" s="1"/>
  <c r="D1036" i="6"/>
  <c r="N1035" i="6"/>
  <c r="A1035" i="6" s="1"/>
  <c r="D1035" i="6"/>
  <c r="N1033" i="6"/>
  <c r="A1033" i="6" s="1"/>
  <c r="D1033" i="6"/>
  <c r="N1032" i="6"/>
  <c r="A1032" i="6" s="1"/>
  <c r="D1032" i="6" s="1"/>
  <c r="N1031" i="6"/>
  <c r="A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N1022" i="6"/>
  <c r="A1022" i="6" s="1"/>
  <c r="D1022" i="6"/>
  <c r="N1020" i="6"/>
  <c r="A1020" i="6" s="1"/>
  <c r="D1020" i="6"/>
  <c r="N1019" i="6"/>
  <c r="A1019" i="6" s="1"/>
  <c r="D1019" i="6"/>
  <c r="N1017" i="6"/>
  <c r="A1017" i="6" s="1"/>
  <c r="D1017" i="6"/>
  <c r="N1016" i="6"/>
  <c r="A1016" i="6" s="1"/>
  <c r="D1016" i="6"/>
  <c r="N1015" i="6"/>
  <c r="A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N1006" i="6"/>
  <c r="A1006" i="6" s="1"/>
  <c r="N1004" i="6"/>
  <c r="A1004" i="6" s="1"/>
  <c r="D1004" i="6"/>
  <c r="N1003" i="6"/>
  <c r="A1003" i="6" s="1"/>
  <c r="D1003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/>
  <c r="N984" i="6"/>
  <c r="A984" i="6" s="1"/>
  <c r="D984" i="6"/>
  <c r="N983" i="6"/>
  <c r="A983" i="6" s="1"/>
  <c r="N982" i="6"/>
  <c r="A982" i="6" s="1"/>
  <c r="D982" i="6" s="1"/>
  <c r="N981" i="6"/>
  <c r="A981" i="6" s="1"/>
  <c r="N980" i="6"/>
  <c r="A980" i="6" s="1"/>
  <c r="D980" i="6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N974" i="6"/>
  <c r="A974" i="6" s="1"/>
  <c r="D974" i="6"/>
  <c r="E973" i="6"/>
  <c r="N972" i="6"/>
  <c r="A972" i="6" s="1"/>
  <c r="D972" i="6" s="1"/>
  <c r="N971" i="6"/>
  <c r="A971" i="6" s="1"/>
  <c r="D971" i="6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D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E941" i="6"/>
  <c r="N940" i="6"/>
  <c r="A940" i="6" s="1"/>
  <c r="D940" i="6" s="1"/>
  <c r="N939" i="6"/>
  <c r="A939" i="6" s="1"/>
  <c r="D939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/>
  <c r="N931" i="6"/>
  <c r="A931" i="6" s="1"/>
  <c r="D931" i="6"/>
  <c r="N929" i="6"/>
  <c r="A929" i="6" s="1"/>
  <c r="D929" i="6"/>
  <c r="N928" i="6"/>
  <c r="A928" i="6" s="1"/>
  <c r="D928" i="6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/>
  <c r="N920" i="6"/>
  <c r="A920" i="6" s="1"/>
  <c r="D920" i="6"/>
  <c r="N919" i="6"/>
  <c r="A919" i="6" s="1"/>
  <c r="D919" i="6"/>
  <c r="N918" i="6"/>
  <c r="A918" i="6" s="1"/>
  <c r="D918" i="6"/>
  <c r="N917" i="6"/>
  <c r="A917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N910" i="6"/>
  <c r="A910" i="6" s="1"/>
  <c r="D910" i="6" s="1"/>
  <c r="E909" i="6"/>
  <c r="N908" i="6"/>
  <c r="A908" i="6" s="1"/>
  <c r="N907" i="6"/>
  <c r="A907" i="6" s="1"/>
  <c r="N905" i="6"/>
  <c r="A905" i="6" s="1"/>
  <c r="N904" i="6"/>
  <c r="A904" i="6" s="1"/>
  <c r="D904" i="6" s="1"/>
  <c r="N903" i="6"/>
  <c r="A903" i="6" s="1"/>
  <c r="N902" i="6"/>
  <c r="A902" i="6" s="1"/>
  <c r="D902" i="6"/>
  <c r="N900" i="6"/>
  <c r="A900" i="6" s="1"/>
  <c r="D900" i="6"/>
  <c r="N899" i="6"/>
  <c r="A899" i="6" s="1"/>
  <c r="D899" i="6"/>
  <c r="N897" i="6"/>
  <c r="A897" i="6" s="1"/>
  <c r="D897" i="6"/>
  <c r="N896" i="6"/>
  <c r="A896" i="6" s="1"/>
  <c r="D896" i="6"/>
  <c r="N895" i="6"/>
  <c r="A895" i="6" s="1"/>
  <c r="N894" i="6"/>
  <c r="A894" i="6" s="1"/>
  <c r="D894" i="6" s="1"/>
  <c r="E893" i="6"/>
  <c r="N892" i="6"/>
  <c r="A892" i="6" s="1"/>
  <c r="D892" i="6"/>
  <c r="N891" i="6"/>
  <c r="A891" i="6" s="1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N878" i="6"/>
  <c r="A878" i="6" s="1"/>
  <c r="D878" i="6"/>
  <c r="N876" i="6"/>
  <c r="A876" i="6" s="1"/>
  <c r="D876" i="6"/>
  <c r="N875" i="6"/>
  <c r="A875" i="6" s="1"/>
  <c r="D875" i="6" s="1"/>
  <c r="N873" i="6"/>
  <c r="A873" i="6" s="1"/>
  <c r="D873" i="6" s="1"/>
  <c r="N872" i="6"/>
  <c r="A872" i="6" s="1"/>
  <c r="D872" i="6" s="1"/>
  <c r="N871" i="6"/>
  <c r="A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/>
  <c r="N864" i="6"/>
  <c r="A864" i="6" s="1"/>
  <c r="D864" i="6" s="1"/>
  <c r="N863" i="6"/>
  <c r="A863" i="6" s="1"/>
  <c r="N862" i="6"/>
  <c r="A862" i="6" s="1"/>
  <c r="D862" i="6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3" i="6"/>
  <c r="A843" i="6" s="1"/>
  <c r="D843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/>
  <c r="N833" i="6"/>
  <c r="A833" i="6" s="1"/>
  <c r="D833" i="6"/>
  <c r="N832" i="6"/>
  <c r="A832" i="6" s="1"/>
  <c r="D832" i="6" s="1"/>
  <c r="N831" i="6"/>
  <c r="A831" i="6" s="1"/>
  <c r="N830" i="6"/>
  <c r="A830" i="6" s="1"/>
  <c r="N828" i="6"/>
  <c r="A828" i="6" s="1"/>
  <c r="D828" i="6"/>
  <c r="N827" i="6"/>
  <c r="A827" i="6" s="1"/>
  <c r="D827" i="6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/>
  <c r="N819" i="6"/>
  <c r="A819" i="6" s="1"/>
  <c r="D819" i="6"/>
  <c r="N817" i="6"/>
  <c r="A817" i="6" s="1"/>
  <c r="D817" i="6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N811" i="6"/>
  <c r="A811" i="6" s="1"/>
  <c r="D811" i="6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/>
  <c r="N790" i="6"/>
  <c r="A790" i="6" s="1"/>
  <c r="D790" i="6"/>
  <c r="N789" i="6"/>
  <c r="A789" i="6" s="1"/>
  <c r="D789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N782" i="6"/>
  <c r="A782" i="6" s="1"/>
  <c r="D782" i="6"/>
  <c r="E781" i="6"/>
  <c r="D781" i="6"/>
  <c r="N780" i="6"/>
  <c r="A780" i="6" s="1"/>
  <c r="D780" i="6"/>
  <c r="N779" i="6"/>
  <c r="A779" i="6" s="1"/>
  <c r="D779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D759" i="6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/>
  <c r="N751" i="6"/>
  <c r="A751" i="6" s="1"/>
  <c r="N750" i="6"/>
  <c r="A750" i="6" s="1"/>
  <c r="D750" i="6" s="1"/>
  <c r="N748" i="6"/>
  <c r="A748" i="6" s="1"/>
  <c r="D748" i="6"/>
  <c r="N747" i="6"/>
  <c r="A747" i="6" s="1"/>
  <c r="D747" i="6" s="1"/>
  <c r="N745" i="6"/>
  <c r="A745" i="6" s="1"/>
  <c r="D745" i="6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N715" i="6"/>
  <c r="A715" i="6" s="1"/>
  <c r="D715" i="6"/>
  <c r="E714" i="6"/>
  <c r="N713" i="6"/>
  <c r="A713" i="6" s="1"/>
  <c r="D713" i="6" s="1"/>
  <c r="N712" i="6"/>
  <c r="A712" i="6" s="1"/>
  <c r="D712" i="6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/>
  <c r="N687" i="6"/>
  <c r="A687" i="6" s="1"/>
  <c r="N686" i="6"/>
  <c r="A686" i="6" s="1"/>
  <c r="D686" i="6"/>
  <c r="N684" i="6"/>
  <c r="A684" i="6" s="1"/>
  <c r="D684" i="6"/>
  <c r="N683" i="6"/>
  <c r="A683" i="6" s="1"/>
  <c r="D683" i="6" s="1"/>
  <c r="E682" i="6"/>
  <c r="N681" i="6"/>
  <c r="A681" i="6" s="1"/>
  <c r="D681" i="6"/>
  <c r="N680" i="6"/>
  <c r="A680" i="6" s="1"/>
  <c r="D680" i="6"/>
  <c r="N679" i="6"/>
  <c r="A679" i="6" s="1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N638" i="6"/>
  <c r="A638" i="6" s="1"/>
  <c r="D638" i="6"/>
  <c r="E637" i="6"/>
  <c r="N636" i="6"/>
  <c r="A636" i="6" s="1"/>
  <c r="D636" i="6"/>
  <c r="N635" i="6"/>
  <c r="A635" i="6" s="1"/>
  <c r="D635" i="6" s="1"/>
  <c r="E634" i="6"/>
  <c r="N633" i="6"/>
  <c r="A633" i="6" s="1"/>
  <c r="D633" i="6"/>
  <c r="N632" i="6"/>
  <c r="A632" i="6" s="1"/>
  <c r="D632" i="6"/>
  <c r="N631" i="6"/>
  <c r="A631" i="6" s="1"/>
  <c r="N630" i="6"/>
  <c r="A630" i="6" s="1"/>
  <c r="D630" i="6" s="1"/>
  <c r="N628" i="6"/>
  <c r="A628" i="6" s="1"/>
  <c r="D628" i="6" s="1"/>
  <c r="N627" i="6"/>
  <c r="A627" i="6" s="1"/>
  <c r="D627" i="6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5" i="6"/>
  <c r="A615" i="6" s="1"/>
  <c r="D615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/>
  <c r="N608" i="6"/>
  <c r="A608" i="6" s="1"/>
  <c r="D608" i="6"/>
  <c r="N607" i="6"/>
  <c r="A607" i="6" s="1"/>
  <c r="N606" i="6"/>
  <c r="A606" i="6" s="1"/>
  <c r="D606" i="6" s="1"/>
  <c r="N604" i="6"/>
  <c r="A604" i="6" s="1"/>
  <c r="D604" i="6" s="1"/>
  <c r="N603" i="6"/>
  <c r="A603" i="6" s="1"/>
  <c r="D603" i="6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/>
  <c r="N591" i="6"/>
  <c r="A591" i="6" s="1"/>
  <c r="N590" i="6"/>
  <c r="A590" i="6" s="1"/>
  <c r="D590" i="6" s="1"/>
  <c r="N588" i="6"/>
  <c r="A588" i="6" s="1"/>
  <c r="D588" i="6"/>
  <c r="N584" i="6"/>
  <c r="A584" i="6" s="1"/>
  <c r="D584" i="6"/>
  <c r="N583" i="6"/>
  <c r="A583" i="6" s="1"/>
  <c r="N582" i="6"/>
  <c r="A582" i="6" s="1"/>
  <c r="D582" i="6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/>
  <c r="N568" i="6"/>
  <c r="A568" i="6" s="1"/>
  <c r="D568" i="6"/>
  <c r="N567" i="6"/>
  <c r="A567" i="6" s="1"/>
  <c r="D567" i="6"/>
  <c r="N566" i="6"/>
  <c r="A566" i="6" s="1"/>
  <c r="D566" i="6" s="1"/>
  <c r="N563" i="6"/>
  <c r="A563" i="6" s="1"/>
  <c r="D563" i="6"/>
  <c r="N561" i="6"/>
  <c r="A561" i="6" s="1"/>
  <c r="D561" i="6"/>
  <c r="N560" i="6"/>
  <c r="A560" i="6" s="1"/>
  <c r="D560" i="6"/>
  <c r="N559" i="6"/>
  <c r="A559" i="6" s="1"/>
  <c r="D559" i="6" s="1"/>
  <c r="N558" i="6"/>
  <c r="A558" i="6" s="1"/>
  <c r="D558" i="6"/>
  <c r="N556" i="6"/>
  <c r="A556" i="6" s="1"/>
  <c r="N555" i="6"/>
  <c r="A555" i="6" s="1"/>
  <c r="D555" i="6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 s="1"/>
  <c r="N536" i="6"/>
  <c r="A536" i="6" s="1"/>
  <c r="D536" i="6" s="1"/>
  <c r="N535" i="6"/>
  <c r="A535" i="6" s="1"/>
  <c r="N534" i="6"/>
  <c r="A534" i="6" s="1"/>
  <c r="D534" i="6"/>
  <c r="N533" i="6"/>
  <c r="A533" i="6" s="1"/>
  <c r="D533" i="6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/>
  <c r="N516" i="6"/>
  <c r="A516" i="6" s="1"/>
  <c r="D516" i="6" s="1"/>
  <c r="N515" i="6"/>
  <c r="A515" i="6" s="1"/>
  <c r="D515" i="6"/>
  <c r="N513" i="6"/>
  <c r="A513" i="6" s="1"/>
  <c r="D513" i="6" s="1"/>
  <c r="N512" i="6"/>
  <c r="A512" i="6" s="1"/>
  <c r="D512" i="6" s="1"/>
  <c r="N511" i="6"/>
  <c r="A511" i="6" s="1"/>
  <c r="E509" i="6"/>
  <c r="N508" i="6"/>
  <c r="A508" i="6" s="1"/>
  <c r="D508" i="6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N444" i="6"/>
  <c r="A444" i="6" s="1"/>
  <c r="D444" i="6"/>
  <c r="N443" i="6"/>
  <c r="A443" i="6" s="1"/>
  <c r="D443" i="6"/>
  <c r="N441" i="6"/>
  <c r="A441" i="6" s="1"/>
  <c r="D441" i="6"/>
  <c r="N440" i="6"/>
  <c r="A440" i="6" s="1"/>
  <c r="D440" i="6"/>
  <c r="N439" i="6"/>
  <c r="A439" i="6" s="1"/>
  <c r="N438" i="6"/>
  <c r="A438" i="6" s="1"/>
  <c r="D438" i="6"/>
  <c r="N436" i="6"/>
  <c r="A436" i="6" s="1"/>
  <c r="D436" i="6"/>
  <c r="N433" i="6"/>
  <c r="A433" i="6" s="1"/>
  <c r="D433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/>
  <c r="N416" i="6"/>
  <c r="A416" i="6" s="1"/>
  <c r="D416" i="6"/>
  <c r="N415" i="6"/>
  <c r="A415" i="6" s="1"/>
  <c r="D415" i="6" s="1"/>
  <c r="N414" i="6"/>
  <c r="A414" i="6" s="1"/>
  <c r="D414" i="6"/>
  <c r="N411" i="6"/>
  <c r="A411" i="6" s="1"/>
  <c r="D411" i="6"/>
  <c r="E410" i="6"/>
  <c r="D410" i="6"/>
  <c r="N409" i="6"/>
  <c r="A409" i="6" s="1"/>
  <c r="D409" i="6" s="1"/>
  <c r="N408" i="6"/>
  <c r="A408" i="6" s="1"/>
  <c r="D408" i="6"/>
  <c r="N407" i="6"/>
  <c r="A407" i="6" s="1"/>
  <c r="N406" i="6"/>
  <c r="A406" i="6" s="1"/>
  <c r="D406" i="6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/>
  <c r="N383" i="6"/>
  <c r="A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/>
  <c r="N375" i="6"/>
  <c r="A375" i="6" s="1"/>
  <c r="N374" i="6"/>
  <c r="A374" i="6" s="1"/>
  <c r="D374" i="6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/>
  <c r="N347" i="6"/>
  <c r="A347" i="6" s="1"/>
  <c r="D347" i="6" s="1"/>
  <c r="N345" i="6"/>
  <c r="A345" i="6" s="1"/>
  <c r="D345" i="6"/>
  <c r="N344" i="6"/>
  <c r="A344" i="6" s="1"/>
  <c r="D344" i="6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N331" i="6"/>
  <c r="A331" i="6" s="1"/>
  <c r="D331" i="6"/>
  <c r="E330" i="6"/>
  <c r="N329" i="6"/>
  <c r="A329" i="6" s="1"/>
  <c r="D329" i="6"/>
  <c r="N328" i="6"/>
  <c r="A328" i="6" s="1"/>
  <c r="D328" i="6"/>
  <c r="N327" i="6"/>
  <c r="A327" i="6" s="1"/>
  <c r="D327" i="6" s="1"/>
  <c r="N326" i="6"/>
  <c r="A326" i="6" s="1"/>
  <c r="D326" i="6" s="1"/>
  <c r="N324" i="6"/>
  <c r="A324" i="6" s="1"/>
  <c r="D324" i="6"/>
  <c r="N323" i="6"/>
  <c r="A323" i="6" s="1"/>
  <c r="N321" i="6"/>
  <c r="A321" i="6" s="1"/>
  <c r="D321" i="6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/>
  <c r="N305" i="6"/>
  <c r="A305" i="6" s="1"/>
  <c r="D305" i="6"/>
  <c r="N304" i="6"/>
  <c r="A304" i="6" s="1"/>
  <c r="D304" i="6"/>
  <c r="N303" i="6"/>
  <c r="A303" i="6" s="1"/>
  <c r="D303" i="6"/>
  <c r="N302" i="6"/>
  <c r="A302" i="6" s="1"/>
  <c r="D302" i="6"/>
  <c r="N300" i="6"/>
  <c r="A300" i="6" s="1"/>
  <c r="D300" i="6" s="1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N277" i="6"/>
  <c r="A277" i="6" s="1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7" i="6"/>
  <c r="A257" i="6" s="1"/>
  <c r="D257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 s="1"/>
  <c r="N248" i="6"/>
  <c r="A248" i="6" s="1"/>
  <c r="D248" i="6" s="1"/>
  <c r="N247" i="6"/>
  <c r="A247" i="6" s="1"/>
  <c r="N246" i="6"/>
  <c r="A246" i="6" s="1"/>
  <c r="D246" i="6" s="1"/>
  <c r="N243" i="6"/>
  <c r="A243" i="6" s="1"/>
  <c r="D243" i="6" s="1"/>
  <c r="N241" i="6"/>
  <c r="A241" i="6" s="1"/>
  <c r="D241" i="6"/>
  <c r="N240" i="6"/>
  <c r="A240" i="6" s="1"/>
  <c r="D240" i="6" s="1"/>
  <c r="N239" i="6"/>
  <c r="A239" i="6" s="1"/>
  <c r="N238" i="6"/>
  <c r="A238" i="6" s="1"/>
  <c r="D238" i="6" s="1"/>
  <c r="N236" i="6"/>
  <c r="A236" i="6" s="1"/>
  <c r="D236" i="6"/>
  <c r="N235" i="6"/>
  <c r="A235" i="6" s="1"/>
  <c r="D235" i="6" s="1"/>
  <c r="N232" i="6"/>
  <c r="A232" i="6" s="1"/>
  <c r="D232" i="6"/>
  <c r="N231" i="6"/>
  <c r="A231" i="6" s="1"/>
  <c r="D231" i="6"/>
  <c r="N230" i="6"/>
  <c r="A230" i="6" s="1"/>
  <c r="D230" i="6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/>
  <c r="N215" i="6"/>
  <c r="A215" i="6" s="1"/>
  <c r="D215" i="6"/>
  <c r="N214" i="6"/>
  <c r="A214" i="6" s="1"/>
  <c r="D214" i="6"/>
  <c r="N211" i="6"/>
  <c r="A211" i="6" s="1"/>
  <c r="D211" i="6" s="1"/>
  <c r="E210" i="6"/>
  <c r="N209" i="6"/>
  <c r="A209" i="6" s="1"/>
  <c r="D209" i="6"/>
  <c r="N208" i="6"/>
  <c r="A208" i="6" s="1"/>
  <c r="D208" i="6" s="1"/>
  <c r="N207" i="6"/>
  <c r="A207" i="6" s="1"/>
  <c r="N206" i="6"/>
  <c r="A206" i="6" s="1"/>
  <c r="D206" i="6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/>
  <c r="N193" i="6"/>
  <c r="A193" i="6" s="1"/>
  <c r="D193" i="6" s="1"/>
  <c r="N192" i="6"/>
  <c r="A192" i="6" s="1"/>
  <c r="D192" i="6" s="1"/>
  <c r="N190" i="6"/>
  <c r="A190" i="6" s="1"/>
  <c r="D190" i="6" s="1"/>
  <c r="E189" i="6"/>
  <c r="N188" i="6"/>
  <c r="A188" i="6" s="1"/>
  <c r="D188" i="6"/>
  <c r="N187" i="6"/>
  <c r="A187" i="6" s="1"/>
  <c r="D187" i="6" s="1"/>
  <c r="N185" i="6"/>
  <c r="A185" i="6" s="1"/>
  <c r="D185" i="6" s="1"/>
  <c r="N184" i="6"/>
  <c r="A184" i="6" s="1"/>
  <c r="D184" i="6"/>
  <c r="N183" i="6"/>
  <c r="A183" i="6" s="1"/>
  <c r="D183" i="6"/>
  <c r="N182" i="6"/>
  <c r="A182" i="6" s="1"/>
  <c r="D182" i="6"/>
  <c r="N179" i="6"/>
  <c r="A179" i="6" s="1"/>
  <c r="D179" i="6"/>
  <c r="N177" i="6"/>
  <c r="A177" i="6" s="1"/>
  <c r="D177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/>
  <c r="N171" i="6"/>
  <c r="A171" i="6" s="1"/>
  <c r="D171" i="6"/>
  <c r="E170" i="6"/>
  <c r="N168" i="6"/>
  <c r="A168" i="6" s="1"/>
  <c r="D168" i="6" s="1"/>
  <c r="N167" i="6"/>
  <c r="A167" i="6" s="1"/>
  <c r="N166" i="6"/>
  <c r="A166" i="6" s="1"/>
  <c r="D166" i="6"/>
  <c r="E165" i="6"/>
  <c r="D165" i="6"/>
  <c r="N164" i="6"/>
  <c r="A164" i="6" s="1"/>
  <c r="D164" i="6" s="1"/>
  <c r="N163" i="6"/>
  <c r="A163" i="6" s="1"/>
  <c r="D163" i="6" s="1"/>
  <c r="E162" i="6"/>
  <c r="N161" i="6"/>
  <c r="A161" i="6" s="1"/>
  <c r="D161" i="6"/>
  <c r="N160" i="6"/>
  <c r="A160" i="6" s="1"/>
  <c r="D160" i="6" s="1"/>
  <c r="N158" i="6"/>
  <c r="A158" i="6" s="1"/>
  <c r="E157" i="6"/>
  <c r="D157" i="6"/>
  <c r="N156" i="6"/>
  <c r="A156" i="6" s="1"/>
  <c r="D156" i="6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/>
  <c r="N132" i="6"/>
  <c r="A132" i="6" s="1"/>
  <c r="D132" i="6"/>
  <c r="N131" i="6"/>
  <c r="A131" i="6" s="1"/>
  <c r="D131" i="6" s="1"/>
  <c r="N129" i="6"/>
  <c r="A129" i="6" s="1"/>
  <c r="D129" i="6"/>
  <c r="N128" i="6"/>
  <c r="A128" i="6" s="1"/>
  <c r="D128" i="6" s="1"/>
  <c r="N126" i="6"/>
  <c r="A126" i="6" s="1"/>
  <c r="D126" i="6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N118" i="6"/>
  <c r="A118" i="6" s="1"/>
  <c r="D118" i="6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/>
  <c r="E109" i="6"/>
  <c r="N108" i="6"/>
  <c r="A108" i="6" s="1"/>
  <c r="D108" i="6"/>
  <c r="N107" i="6"/>
  <c r="A107" i="6" s="1"/>
  <c r="D107" i="6" s="1"/>
  <c r="N105" i="6"/>
  <c r="A105" i="6" s="1"/>
  <c r="D105" i="6"/>
  <c r="N104" i="6"/>
  <c r="A104" i="6" s="1"/>
  <c r="D104" i="6"/>
  <c r="N103" i="6"/>
  <c r="A103" i="6" s="1"/>
  <c r="N102" i="6"/>
  <c r="A102" i="6" s="1"/>
  <c r="D102" i="6"/>
  <c r="N100" i="6"/>
  <c r="A100" i="6" s="1"/>
  <c r="D100" i="6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N92" i="6"/>
  <c r="A92" i="6" s="1"/>
  <c r="D92" i="6"/>
  <c r="N91" i="6"/>
  <c r="A91" i="6" s="1"/>
  <c r="D91" i="6" s="1"/>
  <c r="N88" i="6"/>
  <c r="A88" i="6" s="1"/>
  <c r="D88" i="6"/>
  <c r="N87" i="6"/>
  <c r="A87" i="6" s="1"/>
  <c r="D87" i="6"/>
  <c r="N85" i="6"/>
  <c r="A85" i="6" s="1"/>
  <c r="D85" i="6"/>
  <c r="N84" i="6"/>
  <c r="A84" i="6" s="1"/>
  <c r="D84" i="6" s="1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/>
  <c r="N67" i="6"/>
  <c r="A67" i="6" s="1"/>
  <c r="D67" i="6" s="1"/>
  <c r="E66" i="6"/>
  <c r="N65" i="6"/>
  <c r="A65" i="6" s="1"/>
  <c r="D65" i="6"/>
  <c r="N64" i="6"/>
  <c r="A64" i="6" s="1"/>
  <c r="D64" i="6" s="1"/>
  <c r="N63" i="6"/>
  <c r="A63" i="6" s="1"/>
  <c r="N62" i="6"/>
  <c r="A62" i="6" s="1"/>
  <c r="D62" i="6"/>
  <c r="E61" i="6"/>
  <c r="N60" i="6"/>
  <c r="A60" i="6" s="1"/>
  <c r="D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/>
  <c r="N36" i="6"/>
  <c r="A36" i="6" s="1"/>
  <c r="D36" i="6"/>
  <c r="E35" i="6"/>
  <c r="N33" i="6"/>
  <c r="A33" i="6" s="1"/>
  <c r="D33" i="6"/>
  <c r="N32" i="6"/>
  <c r="A32" i="6" s="1"/>
  <c r="D32" i="6" s="1"/>
  <c r="N31" i="6"/>
  <c r="A31" i="6" s="1"/>
  <c r="N28" i="6"/>
  <c r="A28" i="6" s="1"/>
  <c r="D28" i="6" s="1"/>
  <c r="N27" i="6"/>
  <c r="A27" i="6" s="1"/>
  <c r="D27" i="6" s="1"/>
  <c r="N25" i="6"/>
  <c r="A25" i="6" s="1"/>
  <c r="D25" i="6"/>
  <c r="N24" i="6"/>
  <c r="A24" i="6" s="1"/>
  <c r="D24" i="6"/>
  <c r="N22" i="6"/>
  <c r="A22" i="6" s="1"/>
  <c r="D22" i="6"/>
  <c r="N21" i="6"/>
  <c r="A21" i="6" s="1"/>
  <c r="D21" i="6" s="1"/>
  <c r="N20" i="6"/>
  <c r="A20" i="6" s="1"/>
  <c r="D20" i="6"/>
  <c r="N16" i="6"/>
  <c r="A16" i="6" s="1"/>
  <c r="D16" i="6"/>
  <c r="N15" i="6"/>
  <c r="A15" i="6" s="1"/>
  <c r="D15" i="6" s="1"/>
  <c r="N14" i="6"/>
  <c r="A14" i="6" s="1"/>
  <c r="D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E1637" i="6"/>
  <c r="D1637" i="6"/>
  <c r="N1636" i="6"/>
  <c r="A1636" i="6" s="1"/>
  <c r="D1636" i="6"/>
  <c r="E1635" i="6"/>
  <c r="D1635" i="6"/>
  <c r="E1629" i="6"/>
  <c r="D1629" i="6"/>
  <c r="N1628" i="6"/>
  <c r="A1628" i="6" s="1"/>
  <c r="D1628" i="6"/>
  <c r="N1627" i="6"/>
  <c r="A1627" i="6" s="1"/>
  <c r="D1627" i="6"/>
  <c r="N1620" i="6"/>
  <c r="A1620" i="6" s="1"/>
  <c r="D1620" i="6"/>
  <c r="N1619" i="6"/>
  <c r="A1619" i="6" s="1"/>
  <c r="D1619" i="6"/>
  <c r="E1613" i="6"/>
  <c r="D1613" i="6"/>
  <c r="N1612" i="6"/>
  <c r="A1612" i="6" s="1"/>
  <c r="D1612" i="6"/>
  <c r="N1611" i="6"/>
  <c r="A1611" i="6" s="1"/>
  <c r="D1611" i="6"/>
  <c r="N1604" i="6"/>
  <c r="A1604" i="6" s="1"/>
  <c r="D1604" i="6"/>
  <c r="N1603" i="6"/>
  <c r="A1603" i="6" s="1"/>
  <c r="D1603" i="6"/>
  <c r="E1597" i="6"/>
  <c r="D1597" i="6"/>
  <c r="N1596" i="6"/>
  <c r="A1596" i="6" s="1"/>
  <c r="D1596" i="6"/>
  <c r="N1595" i="6"/>
  <c r="A1595" i="6" s="1"/>
  <c r="D1595" i="6"/>
  <c r="N1588" i="6"/>
  <c r="A1588" i="6" s="1"/>
  <c r="D1588" i="6"/>
  <c r="N1587" i="6"/>
  <c r="A1587" i="6" s="1"/>
  <c r="D1587" i="6"/>
  <c r="E1581" i="6"/>
  <c r="D1581" i="6"/>
  <c r="N1580" i="6"/>
  <c r="A1580" i="6" s="1"/>
  <c r="D1580" i="6"/>
  <c r="N1579" i="6"/>
  <c r="A1579" i="6" s="1"/>
  <c r="D1579" i="6"/>
  <c r="N1572" i="6"/>
  <c r="A1572" i="6" s="1"/>
  <c r="D1572" i="6"/>
  <c r="N1571" i="6"/>
  <c r="A1571" i="6" s="1"/>
  <c r="D1571" i="6"/>
  <c r="E1565" i="6"/>
  <c r="D1565" i="6"/>
  <c r="N1564" i="6"/>
  <c r="A1564" i="6" s="1"/>
  <c r="D1564" i="6"/>
  <c r="N1563" i="6"/>
  <c r="A1563" i="6" s="1"/>
  <c r="D1563" i="6"/>
  <c r="N1556" i="6"/>
  <c r="A1556" i="6" s="1"/>
  <c r="D1556" i="6"/>
  <c r="N1555" i="6"/>
  <c r="A1555" i="6" s="1"/>
  <c r="D1555" i="6"/>
  <c r="N1657" i="6"/>
  <c r="A1657" i="6" s="1"/>
  <c r="D1657" i="6"/>
  <c r="N1656" i="6"/>
  <c r="A1656" i="6" s="1"/>
  <c r="D1656" i="6"/>
  <c r="E1655" i="6"/>
  <c r="D1655" i="6"/>
  <c r="N1654" i="6"/>
  <c r="A1654" i="6" s="1"/>
  <c r="D1654" i="6"/>
  <c r="E1653" i="6"/>
  <c r="D1653" i="6"/>
  <c r="E1652" i="6"/>
  <c r="D1652" i="6"/>
  <c r="E1651" i="6"/>
  <c r="D1651" i="6"/>
  <c r="E1650" i="6"/>
  <c r="D1650" i="6"/>
  <c r="N1649" i="6"/>
  <c r="A1649" i="6" s="1"/>
  <c r="N1648" i="6"/>
  <c r="A1648" i="6" s="1"/>
  <c r="E1647" i="6"/>
  <c r="D1647" i="6"/>
  <c r="N1646" i="6"/>
  <c r="A1646" i="6" s="1"/>
  <c r="D1646" i="6"/>
  <c r="E1645" i="6"/>
  <c r="D1645" i="6"/>
  <c r="E1644" i="6"/>
  <c r="D1644" i="6"/>
  <c r="E1643" i="6"/>
  <c r="D1643" i="6"/>
  <c r="E1642" i="6"/>
  <c r="D1642" i="6"/>
  <c r="N1641" i="6"/>
  <c r="A1641" i="6" s="1"/>
  <c r="D1641" i="6"/>
  <c r="N1640" i="6"/>
  <c r="A1640" i="6" s="1"/>
  <c r="E1639" i="6"/>
  <c r="N1638" i="6"/>
  <c r="A1638" i="6" s="1"/>
  <c r="D1638" i="6"/>
  <c r="E1668" i="6"/>
  <c r="E1666" i="6"/>
  <c r="D1666" i="6"/>
  <c r="E1665" i="6"/>
  <c r="E1664" i="6"/>
  <c r="D1664" i="6"/>
  <c r="E1663" i="6"/>
  <c r="D1663" i="6"/>
  <c r="E1661" i="6"/>
  <c r="D1661" i="6"/>
  <c r="E1660" i="6"/>
  <c r="D1660" i="6"/>
  <c r="E1659" i="6"/>
  <c r="D1659" i="6"/>
  <c r="E1658" i="6"/>
  <c r="D1658" i="6"/>
  <c r="E1548" i="6"/>
  <c r="E1542" i="6"/>
  <c r="E1492" i="6"/>
  <c r="E1460" i="6"/>
  <c r="E1444" i="6"/>
  <c r="D1444" i="6" s="1"/>
  <c r="E1412" i="6"/>
  <c r="D1412" i="6" s="1"/>
  <c r="E887" i="6"/>
  <c r="E1271" i="6"/>
  <c r="E1063" i="6"/>
  <c r="E975" i="6"/>
  <c r="E735" i="6"/>
  <c r="E655" i="6"/>
  <c r="E823" i="6"/>
  <c r="E919" i="6"/>
  <c r="E591" i="6"/>
  <c r="D591" i="6" s="1"/>
  <c r="E1007" i="6"/>
  <c r="D1007" i="6" s="1"/>
  <c r="E295" i="6"/>
  <c r="E855" i="6"/>
  <c r="E183" i="6"/>
  <c r="E623" i="6"/>
  <c r="E471" i="6"/>
  <c r="E319" i="6"/>
  <c r="E207" i="6"/>
  <c r="E15" i="6"/>
  <c r="E890" i="6"/>
  <c r="E1524" i="6"/>
  <c r="E1508" i="6"/>
  <c r="E1532" i="6"/>
  <c r="E1518" i="6"/>
  <c r="E1504" i="6"/>
  <c r="E1428" i="6"/>
  <c r="E1414" i="6"/>
  <c r="E1372" i="6"/>
  <c r="D1372" i="6" s="1"/>
  <c r="E1356" i="6"/>
  <c r="E1535" i="6"/>
  <c r="E1463" i="6"/>
  <c r="E1303" i="6"/>
  <c r="D1303" i="6" s="1"/>
  <c r="E687" i="6"/>
  <c r="E527" i="6"/>
  <c r="E431" i="6"/>
  <c r="E343" i="6"/>
  <c r="E1511" i="6"/>
  <c r="E1439" i="6"/>
  <c r="E1415" i="6"/>
  <c r="E1391" i="6"/>
  <c r="E1335" i="6"/>
  <c r="E1215" i="6"/>
  <c r="E1159" i="6"/>
  <c r="D1159" i="6" s="1"/>
  <c r="E1127" i="6"/>
  <c r="D1127" i="6" s="1"/>
  <c r="E1095" i="6"/>
  <c r="E951" i="6"/>
  <c r="E767" i="6"/>
  <c r="E551" i="6"/>
  <c r="E407" i="6"/>
  <c r="E119" i="6"/>
  <c r="D119" i="6" s="1"/>
  <c r="E1487" i="6"/>
  <c r="E1367" i="6"/>
  <c r="E1247" i="6"/>
  <c r="E1191" i="6"/>
  <c r="D1191" i="6" s="1"/>
  <c r="E1071" i="6"/>
  <c r="D1071" i="6" s="1"/>
  <c r="E1047" i="6"/>
  <c r="D1047" i="6" s="1"/>
  <c r="E1015" i="6"/>
  <c r="D1015" i="6" s="1"/>
  <c r="E983" i="6"/>
  <c r="D983" i="6" s="1"/>
  <c r="E895" i="6"/>
  <c r="D895" i="6" s="1"/>
  <c r="E863" i="6"/>
  <c r="E831" i="6"/>
  <c r="E799" i="6"/>
  <c r="E743" i="6"/>
  <c r="E719" i="6"/>
  <c r="E663" i="6"/>
  <c r="E631" i="6"/>
  <c r="E599" i="6"/>
  <c r="E503" i="6"/>
  <c r="E455" i="6"/>
  <c r="E279" i="6"/>
  <c r="D279" i="6" s="1"/>
  <c r="E167" i="6"/>
  <c r="D167" i="6" s="1"/>
  <c r="E95" i="6"/>
  <c r="D95" i="6" s="1"/>
  <c r="E79" i="6"/>
  <c r="E39" i="6"/>
  <c r="E1543" i="6"/>
  <c r="E1343" i="6"/>
  <c r="E1103" i="6"/>
  <c r="D1103" i="6" s="1"/>
  <c r="E775" i="6"/>
  <c r="E479" i="6"/>
  <c r="E303" i="6"/>
  <c r="E239" i="6"/>
  <c r="D239" i="6" s="1"/>
  <c r="E1311" i="6"/>
  <c r="E1223" i="6"/>
  <c r="E351" i="6"/>
  <c r="E327" i="6"/>
  <c r="E215" i="6"/>
  <c r="E1471" i="6"/>
  <c r="E1199" i="6"/>
  <c r="E1023" i="6"/>
  <c r="D1023" i="6" s="1"/>
  <c r="E991" i="6"/>
  <c r="E903" i="6"/>
  <c r="D903" i="6" s="1"/>
  <c r="E871" i="6"/>
  <c r="E671" i="6"/>
  <c r="E607" i="6"/>
  <c r="D607" i="6" s="1"/>
  <c r="E583" i="6"/>
  <c r="D583" i="6" s="1"/>
  <c r="E559" i="6"/>
  <c r="E439" i="6"/>
  <c r="D439" i="6" s="1"/>
  <c r="E63" i="6"/>
  <c r="E1423" i="6"/>
  <c r="D1423" i="6" s="1"/>
  <c r="E1279" i="6"/>
  <c r="E1167" i="6"/>
  <c r="E1135" i="6"/>
  <c r="E927" i="6"/>
  <c r="E535" i="6"/>
  <c r="D535" i="6" s="1"/>
  <c r="E263" i="6"/>
  <c r="E143" i="6"/>
  <c r="E1519" i="6"/>
  <c r="E1447" i="6"/>
  <c r="E1399" i="6"/>
  <c r="E1255" i="6"/>
  <c r="E1079" i="6"/>
  <c r="E959" i="6"/>
  <c r="E839" i="6"/>
  <c r="E807" i="6"/>
  <c r="E751" i="6"/>
  <c r="E695" i="6"/>
  <c r="E639" i="6"/>
  <c r="E415" i="6"/>
  <c r="E375" i="6"/>
  <c r="E103" i="6"/>
  <c r="E1495" i="6"/>
  <c r="E1375" i="6"/>
  <c r="E1351" i="6"/>
  <c r="D1351" i="6" s="1"/>
  <c r="E1319" i="6"/>
  <c r="E1287" i="6"/>
  <c r="E1231" i="6"/>
  <c r="D1231" i="6" s="1"/>
  <c r="E1175" i="6"/>
  <c r="E1143" i="6"/>
  <c r="E1111" i="6"/>
  <c r="E1055" i="6"/>
  <c r="E935" i="6"/>
  <c r="E783" i="6"/>
  <c r="E727" i="6"/>
  <c r="E511" i="6"/>
  <c r="E487" i="6"/>
  <c r="E463" i="6"/>
  <c r="E199" i="6"/>
  <c r="E175" i="6"/>
  <c r="E151" i="6"/>
  <c r="E1431" i="6"/>
  <c r="E1263" i="6"/>
  <c r="E1207" i="6"/>
  <c r="E1087" i="6"/>
  <c r="E1031" i="6"/>
  <c r="E999" i="6"/>
  <c r="E967" i="6"/>
  <c r="E911" i="6"/>
  <c r="D911" i="6" s="1"/>
  <c r="E879" i="6"/>
  <c r="E847" i="6"/>
  <c r="E815" i="6"/>
  <c r="E703" i="6"/>
  <c r="E647" i="6"/>
  <c r="E615" i="6"/>
  <c r="E543" i="6"/>
  <c r="E399" i="6"/>
  <c r="E311" i="6"/>
  <c r="E271" i="6"/>
  <c r="E247" i="6"/>
  <c r="D247" i="6" s="1"/>
  <c r="E111" i="6"/>
  <c r="E87" i="6"/>
  <c r="E1527" i="6"/>
  <c r="E1503" i="6"/>
  <c r="E1479" i="6"/>
  <c r="E1455" i="6"/>
  <c r="E1407" i="6"/>
  <c r="E1383" i="6"/>
  <c r="E1359" i="6"/>
  <c r="E1327" i="6"/>
  <c r="E1295" i="6"/>
  <c r="E1239" i="6"/>
  <c r="E1151" i="6"/>
  <c r="E1119" i="6"/>
  <c r="E943" i="6"/>
  <c r="E759" i="6"/>
  <c r="E679" i="6"/>
  <c r="D679" i="6" s="1"/>
  <c r="E567" i="6"/>
  <c r="E519" i="6"/>
  <c r="E495" i="6"/>
  <c r="E447" i="6"/>
  <c r="D447" i="6" s="1"/>
  <c r="E423" i="6"/>
  <c r="E383" i="6"/>
  <c r="E359" i="6"/>
  <c r="E335" i="6"/>
  <c r="E135" i="6"/>
  <c r="E71" i="6"/>
  <c r="E31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D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D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D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D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D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D981" i="6" s="1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D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D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D834" i="6" s="1"/>
  <c r="E826" i="6"/>
  <c r="N826" i="6"/>
  <c r="A826" i="6" s="1"/>
  <c r="D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D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D690" i="6" s="1"/>
  <c r="E674" i="6"/>
  <c r="N674" i="6"/>
  <c r="A674" i="6" s="1"/>
  <c r="D674" i="6" s="1"/>
  <c r="E666" i="6"/>
  <c r="N666" i="6"/>
  <c r="A666" i="6" s="1"/>
  <c r="E658" i="6"/>
  <c r="N658" i="6"/>
  <c r="A658" i="6" s="1"/>
  <c r="D658" i="6" s="1"/>
  <c r="E650" i="6"/>
  <c r="N650" i="6"/>
  <c r="A650" i="6" s="1"/>
  <c r="D650" i="6" s="1"/>
  <c r="E642" i="6"/>
  <c r="N642" i="6"/>
  <c r="A642" i="6" s="1"/>
  <c r="E626" i="6"/>
  <c r="N626" i="6"/>
  <c r="A626" i="6" s="1"/>
  <c r="E618" i="6"/>
  <c r="N618" i="6"/>
  <c r="A618" i="6" s="1"/>
  <c r="D618" i="6" s="1"/>
  <c r="E610" i="6"/>
  <c r="N610" i="6"/>
  <c r="A610" i="6" s="1"/>
  <c r="D610" i="6" s="1"/>
  <c r="E602" i="6"/>
  <c r="N602" i="6"/>
  <c r="A602" i="6" s="1"/>
  <c r="E594" i="6"/>
  <c r="N594" i="6"/>
  <c r="A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D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D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D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D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D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D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D242" i="6" s="1"/>
  <c r="E234" i="6"/>
  <c r="N234" i="6"/>
  <c r="A234" i="6" s="1"/>
  <c r="D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D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D753" i="6" s="1"/>
  <c r="E721" i="6"/>
  <c r="N721" i="6"/>
  <c r="A721" i="6" s="1"/>
  <c r="E585" i="6"/>
  <c r="N585" i="6"/>
  <c r="A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D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D605" i="6" s="1"/>
  <c r="E589" i="6"/>
  <c r="N589" i="6"/>
  <c r="A589" i="6" s="1"/>
  <c r="D589" i="6" s="1"/>
  <c r="E573" i="6"/>
  <c r="N573" i="6"/>
  <c r="A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D301" i="6" s="1"/>
  <c r="E245" i="6"/>
  <c r="N245" i="6"/>
  <c r="A245" i="6" s="1"/>
  <c r="D245" i="6" s="1"/>
  <c r="E1493" i="6"/>
  <c r="E1301" i="6"/>
  <c r="D1301" i="6" s="1"/>
  <c r="E661" i="6"/>
  <c r="E277" i="6"/>
  <c r="D277" i="6" s="1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D212" i="6" s="1"/>
  <c r="E180" i="6"/>
  <c r="N180" i="6"/>
  <c r="A180" i="6" s="1"/>
  <c r="D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D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D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D98" i="6" s="1"/>
  <c r="E90" i="6"/>
  <c r="N90" i="6"/>
  <c r="A90" i="6" s="1"/>
  <c r="D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D35" i="6" s="1"/>
  <c r="E385" i="6"/>
  <c r="N385" i="6"/>
  <c r="A385" i="6" s="1"/>
  <c r="E377" i="6"/>
  <c r="N377" i="6"/>
  <c r="A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E201" i="6"/>
  <c r="N201" i="6"/>
  <c r="A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E81" i="6"/>
  <c r="N81" i="6"/>
  <c r="A81" i="6" s="1"/>
  <c r="D81" i="6" s="1"/>
  <c r="E73" i="6"/>
  <c r="N73" i="6"/>
  <c r="A73" i="6" s="1"/>
  <c r="D73" i="6" s="1"/>
  <c r="E57" i="6"/>
  <c r="N57" i="6"/>
  <c r="A57" i="6" s="1"/>
  <c r="E41" i="6"/>
  <c r="N41" i="6"/>
  <c r="A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D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D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D978" i="6" s="1"/>
  <c r="N962" i="6"/>
  <c r="A962" i="6" s="1"/>
  <c r="D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D933" i="6" s="1"/>
  <c r="N893" i="6"/>
  <c r="A893" i="6" s="1"/>
  <c r="D893" i="6" s="1"/>
  <c r="N733" i="6"/>
  <c r="A733" i="6" s="1"/>
  <c r="N701" i="6"/>
  <c r="A701" i="6" s="1"/>
  <c r="N637" i="6"/>
  <c r="A637" i="6" s="1"/>
  <c r="N613" i="6"/>
  <c r="A613" i="6" s="1"/>
  <c r="N509" i="6"/>
  <c r="A509" i="6" s="1"/>
  <c r="D509" i="6" s="1"/>
  <c r="N493" i="6"/>
  <c r="A493" i="6" s="1"/>
  <c r="N293" i="6"/>
  <c r="A293" i="6" s="1"/>
  <c r="N269" i="6"/>
  <c r="A269" i="6" s="1"/>
  <c r="N189" i="6"/>
  <c r="A189" i="6" s="1"/>
  <c r="N173" i="6"/>
  <c r="A173" i="6" s="1"/>
  <c r="D173" i="6" s="1"/>
  <c r="N165" i="6"/>
  <c r="A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D61" i="6" s="1"/>
  <c r="N45" i="6"/>
  <c r="A45" i="6" s="1"/>
  <c r="E785" i="6"/>
  <c r="E321" i="6"/>
  <c r="E121" i="6"/>
  <c r="D121" i="6" s="1"/>
  <c r="N738" i="6"/>
  <c r="A738" i="6" s="1"/>
  <c r="N722" i="6"/>
  <c r="A722" i="6" s="1"/>
  <c r="N714" i="6"/>
  <c r="A714" i="6" s="1"/>
  <c r="D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D162" i="6" s="1"/>
  <c r="N122" i="6"/>
  <c r="A122" i="6" s="1"/>
  <c r="D122" i="6" s="1"/>
  <c r="N66" i="6"/>
  <c r="A66" i="6" s="1"/>
  <c r="D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D1649" i="6" s="1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D1031" i="6" l="1"/>
  <c r="D540" i="6"/>
  <c r="D207" i="6"/>
  <c r="D170" i="6"/>
  <c r="D407" i="6"/>
  <c r="D687" i="6"/>
  <c r="D637" i="6"/>
  <c r="D511" i="6"/>
  <c r="D661" i="6"/>
  <c r="D682" i="6"/>
  <c r="D189" i="6"/>
  <c r="D373" i="6"/>
  <c r="D629" i="6"/>
  <c r="D1021" i="6"/>
  <c r="D244" i="6"/>
  <c r="D412" i="6"/>
  <c r="D783" i="6"/>
  <c r="D871" i="6"/>
  <c r="D799" i="6"/>
  <c r="D951" i="6"/>
  <c r="D863" i="6"/>
  <c r="D879" i="6"/>
  <c r="D59" i="6"/>
  <c r="D663" i="6"/>
  <c r="D751" i="6"/>
  <c r="D63" i="6"/>
  <c r="D631" i="6"/>
  <c r="D519" i="6"/>
  <c r="D335" i="6"/>
  <c r="D375" i="6"/>
  <c r="D634" i="6"/>
  <c r="D785" i="6"/>
  <c r="D941" i="6"/>
  <c r="D510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383" i="6"/>
  <c r="D639" i="6"/>
  <c r="D975" i="6"/>
  <c r="D229" i="6"/>
  <c r="D997" i="6"/>
  <c r="D276" i="6"/>
  <c r="D501" i="6"/>
  <c r="D869" i="6"/>
  <c r="D6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710" i="6" l="1"/>
  <c r="D1708" i="6"/>
  <c r="D1751" i="6"/>
  <c r="D1767" i="6"/>
  <c r="D1720" i="6"/>
  <c r="D1718" i="6"/>
  <c r="D1670" i="6"/>
  <c r="D1764" i="6"/>
  <c r="D1743" i="6"/>
  <c r="D1734" i="6"/>
  <c r="D1671" i="6"/>
  <c r="D1750" i="6"/>
  <c r="D1722" i="6"/>
  <c r="D1728" i="6"/>
  <c r="D1705" i="6"/>
  <c r="D1732" i="6"/>
  <c r="D1711" i="6"/>
  <c r="D1673" i="6"/>
  <c r="D1738" i="6"/>
  <c r="D1702" i="6"/>
  <c r="D1752" i="6"/>
  <c r="D1758" i="6"/>
  <c r="D1735" i="6"/>
  <c r="D1761" i="6"/>
  <c r="D1703" i="6"/>
  <c r="D1672" i="6"/>
  <c r="D1756" i="6"/>
  <c r="D1712" i="6"/>
  <c r="D1736" i="6"/>
  <c r="D1740" i="6"/>
  <c r="D1714" i="6"/>
  <c r="D1730" i="6"/>
  <c r="D1746" i="6"/>
  <c r="D1760" i="6"/>
  <c r="D1766" i="6"/>
  <c r="D1729" i="6"/>
  <c r="D1721" i="6"/>
  <c r="D1537" i="6"/>
  <c r="D1521" i="6"/>
  <c r="D1513" i="6"/>
  <c r="D1468" i="6"/>
  <c r="D1440" i="6"/>
  <c r="D1435" i="6"/>
  <c r="D1430" i="6"/>
  <c r="D1403" i="6"/>
  <c r="D1393" i="6"/>
  <c r="D1388" i="6"/>
  <c r="D1363" i="6"/>
  <c r="D1347" i="6"/>
  <c r="D1339" i="6"/>
  <c r="D1297" i="6"/>
  <c r="D1289" i="6"/>
  <c r="D1272" i="6"/>
  <c r="D1268" i="6"/>
  <c r="D1264" i="6"/>
  <c r="D1260" i="6"/>
  <c r="D1255" i="6"/>
  <c r="D1227" i="6"/>
  <c r="D1217" i="6"/>
  <c r="D1158" i="6"/>
  <c r="D1152" i="6"/>
  <c r="D1120" i="6"/>
  <c r="D1064" i="6"/>
  <c r="D936" i="6"/>
  <c r="D907" i="6"/>
  <c r="D823" i="6"/>
  <c r="D788" i="6"/>
  <c r="D710" i="6"/>
  <c r="D323" i="6"/>
  <c r="D1640" i="6"/>
  <c r="D1536" i="6"/>
  <c r="D1531" i="6"/>
  <c r="D1516" i="6"/>
  <c r="D1472" i="6"/>
  <c r="D1467" i="6"/>
  <c r="D1462" i="6"/>
  <c r="D1387" i="6"/>
  <c r="D1358" i="6"/>
  <c r="D1342" i="6"/>
  <c r="D1300" i="6"/>
  <c r="D1296" i="6"/>
  <c r="D1292" i="6"/>
  <c r="D1259" i="6"/>
  <c r="D1254" i="6"/>
  <c r="D1248" i="6"/>
  <c r="D1236" i="6"/>
  <c r="D1222" i="6"/>
  <c r="D1216" i="6"/>
  <c r="D1156" i="6"/>
  <c r="D1124" i="6"/>
  <c r="D1119" i="6"/>
  <c r="D1094" i="6"/>
  <c r="D1063" i="6"/>
  <c r="D1001" i="6"/>
  <c r="D905" i="6"/>
  <c r="D891" i="6"/>
  <c r="D787" i="6"/>
  <c r="D210" i="6"/>
  <c r="D1529" i="6"/>
  <c r="D1515" i="6"/>
  <c r="D1465" i="6"/>
  <c r="D1443" i="6"/>
  <c r="D1438" i="6"/>
  <c r="D1406" i="6"/>
  <c r="D1396" i="6"/>
  <c r="D1366" i="6"/>
  <c r="D1361" i="6"/>
  <c r="D1345" i="6"/>
  <c r="D1299" i="6"/>
  <c r="D1291" i="6"/>
  <c r="D1270" i="6"/>
  <c r="D1262" i="6"/>
  <c r="D1257" i="6"/>
  <c r="D1252" i="6"/>
  <c r="D1225" i="6"/>
  <c r="D1220" i="6"/>
  <c r="D1215" i="6"/>
  <c r="D1160" i="6"/>
  <c r="D1155" i="6"/>
  <c r="D1150" i="6"/>
  <c r="D1128" i="6"/>
  <c r="D1123" i="6"/>
  <c r="D1118" i="6"/>
  <c r="D1097" i="6"/>
  <c r="D1027" i="6"/>
  <c r="D1006" i="6"/>
  <c r="D952" i="6"/>
  <c r="D815" i="6"/>
  <c r="D556" i="6"/>
  <c r="D504" i="6"/>
  <c r="D158" i="6"/>
  <c r="D1107" i="6"/>
  <c r="D1096" i="6"/>
  <c r="D1025" i="6"/>
  <c r="D937" i="6"/>
  <c r="D908" i="6"/>
  <c r="D830" i="6"/>
  <c r="D503" i="6"/>
  <c r="D31" i="6"/>
  <c r="D1539" i="6"/>
  <c r="D1534" i="6"/>
  <c r="D1528" i="6"/>
  <c r="D1510" i="6"/>
  <c r="D1470" i="6"/>
  <c r="D1441" i="6"/>
  <c r="D1436" i="6"/>
  <c r="D1404" i="6"/>
  <c r="D1395" i="6"/>
  <c r="D1390" i="6"/>
  <c r="D1364" i="6"/>
  <c r="D1344" i="6"/>
  <c r="D1340" i="6"/>
  <c r="D1294" i="6"/>
  <c r="D1265" i="6"/>
  <c r="D1256" i="6"/>
  <c r="D1251" i="6"/>
  <c r="D1228" i="6"/>
  <c r="D1224" i="6"/>
  <c r="D1219" i="6"/>
  <c r="D1153" i="6"/>
  <c r="D1121" i="6"/>
  <c r="D1102" i="6"/>
  <c r="D1065" i="6"/>
  <c r="D1009" i="6"/>
  <c r="D404" i="6"/>
  <c r="D1668" i="6"/>
  <c r="D1105" i="6"/>
  <c r="D1051" i="6"/>
  <c r="D992" i="6"/>
  <c r="D676" i="6"/>
  <c r="D502" i="6"/>
  <c r="D403" i="6"/>
  <c r="D103" i="6"/>
  <c r="D1639" i="6"/>
  <c r="D1665" i="6"/>
  <c r="D1466" i="6"/>
  <c r="D1662" i="6"/>
  <c r="D1218" i="6"/>
  <c r="D831" i="6"/>
  <c r="D1290" i="6"/>
  <c r="D1447" i="6"/>
  <c r="D746" i="6"/>
  <c r="D1261" i="6"/>
  <c r="D890" i="6"/>
  <c r="D1295" i="6"/>
  <c r="D1471" i="6"/>
  <c r="D1213" i="6"/>
  <c r="D1258" i="6"/>
  <c r="D1095" i="6"/>
  <c r="D1362" i="6"/>
  <c r="D1343" i="6"/>
  <c r="D1522" i="6"/>
  <c r="D677" i="6"/>
  <c r="D813" i="6"/>
  <c r="D709" i="6"/>
  <c r="D1527" i="6"/>
  <c r="D1392" i="6"/>
  <c r="D706" i="6"/>
  <c r="D1405" i="6"/>
  <c r="D1442" i="6"/>
  <c r="D1511" i="6"/>
  <c r="D1341" i="6"/>
  <c r="D1367" i="6"/>
  <c r="D1223" i="6"/>
  <c r="D786" i="6"/>
  <c r="D949" i="6"/>
  <c r="D1335" i="6"/>
  <c r="D1391" i="6"/>
  <c r="D1464" i="6"/>
  <c r="D1549" i="6"/>
  <c r="D1546" i="6"/>
  <c r="D1214" i="6"/>
  <c r="D1514" i="6"/>
  <c r="D1548" i="6"/>
  <c r="D1271" i="6"/>
  <c r="D1151" i="6"/>
  <c r="D1229" i="6"/>
  <c r="D906" i="6"/>
  <c r="D1517" i="6"/>
  <c r="D557" i="6"/>
  <c r="D1518" i="6"/>
  <c r="D1463" i="6"/>
  <c r="D1439" i="6"/>
  <c r="D1520" i="6"/>
  <c r="D1538" i="6"/>
  <c r="D1365" i="6"/>
  <c r="D1338" i="6"/>
  <c r="D1547" i="6"/>
  <c r="D935" i="6"/>
  <c r="D1026" i="6"/>
  <c r="D1469" i="6"/>
  <c r="D1532" i="6"/>
  <c r="D1535" i="6"/>
  <c r="D1512" i="6"/>
  <c r="D1050" i="6"/>
  <c r="D1157" i="6"/>
  <c r="D1359" i="6"/>
  <c r="D1250" i="6"/>
  <c r="D1519" i="6"/>
  <c r="D1106" i="6"/>
  <c r="D1226" i="6"/>
  <c r="D1460" i="6"/>
  <c r="D1093" i="6"/>
  <c r="D1407" i="6"/>
  <c r="D1154" i="6"/>
  <c r="D1221" i="6"/>
  <c r="D1298" i="6"/>
  <c r="D30" i="6"/>
  <c r="D1269" i="6"/>
  <c r="D1530" i="6"/>
  <c r="D1293" i="6"/>
  <c r="D1253" i="6"/>
  <c r="D1461" i="6"/>
  <c r="D1346" i="6"/>
  <c r="D1122" i="6"/>
  <c r="D1263" i="6"/>
  <c r="D1394" i="6"/>
  <c r="D1437" i="6"/>
  <c r="D1445" i="6"/>
  <c r="D1533" i="6"/>
  <c r="D1509" i="6"/>
  <c r="D1360" i="6"/>
  <c r="D1389" i="6"/>
  <c r="D29" i="6"/>
  <c r="D1852" i="6"/>
  <c r="D1847" i="6"/>
  <c r="D1841" i="6"/>
  <c r="D1704" i="6"/>
  <c r="D1697" i="6"/>
  <c r="D1749" i="6"/>
  <c r="D1844" i="6"/>
  <c r="D1853" i="6"/>
  <c r="D1733" i="6"/>
  <c r="D1849" i="6"/>
  <c r="D1846" i="6"/>
  <c r="D1762" i="6"/>
  <c r="D1848" i="6"/>
  <c r="D1851" i="6"/>
  <c r="D1707" i="6"/>
  <c r="D1842" i="6"/>
  <c r="D1737" i="6"/>
  <c r="D1843" i="6"/>
  <c r="D1706" i="6"/>
  <c r="D1763" i="6"/>
  <c r="D1850" i="6"/>
  <c r="D1696" i="6"/>
  <c r="D1765" i="6"/>
  <c r="D1731" i="6"/>
  <c r="D1845" i="6"/>
  <c r="D1695" i="6"/>
  <c r="D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<sst xmlns="http://schemas.openxmlformats.org/spreadsheetml/2006/main" count="58671" uniqueCount="16625">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</sst>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E11">
            <v>49500033</v>
          </cell>
          <cell r="Q11">
            <v>49500220</v>
          </cell>
        </row>
        <row r="12">
          <cell r="B12">
            <v>49500110</v>
          </cell>
          <cell r="E12">
            <v>49500132</v>
          </cell>
          <cell r="Q12">
            <v>49500116</v>
          </cell>
        </row>
        <row r="13">
          <cell r="B13">
            <v>49500143</v>
          </cell>
          <cell r="E13">
            <v>49500225</v>
          </cell>
          <cell r="Q13">
            <v>49500120</v>
          </cell>
        </row>
        <row r="14">
          <cell r="B14">
            <v>49500204</v>
          </cell>
          <cell r="E14">
            <v>49500165</v>
          </cell>
          <cell r="Q14">
            <v>49500105</v>
          </cell>
        </row>
        <row r="15">
          <cell r="B15">
            <v>49500206</v>
          </cell>
          <cell r="E15">
            <v>49500127</v>
          </cell>
          <cell r="Q15">
            <v>49500107</v>
          </cell>
        </row>
        <row r="16">
          <cell r="B16">
            <v>49500176</v>
          </cell>
          <cell r="E16">
            <v>49500059</v>
          </cell>
          <cell r="Q16">
            <v>49500121</v>
          </cell>
        </row>
        <row r="17">
          <cell r="B17">
            <v>49500155</v>
          </cell>
          <cell r="E17">
            <v>49500057</v>
          </cell>
          <cell r="Q17">
            <v>49500103</v>
          </cell>
        </row>
        <row r="18">
          <cell r="B18">
            <v>49500134</v>
          </cell>
          <cell r="E18">
            <v>49500130</v>
          </cell>
          <cell r="Q18">
            <v>49500114</v>
          </cell>
        </row>
        <row r="19">
          <cell r="B19">
            <v>49500172</v>
          </cell>
          <cell r="E19">
            <v>49500196</v>
          </cell>
          <cell r="Q19">
            <v>49500118</v>
          </cell>
        </row>
        <row r="20">
          <cell r="B20">
            <v>49500162</v>
          </cell>
          <cell r="E20">
            <v>49500203</v>
          </cell>
          <cell r="Q20">
            <v>49500117</v>
          </cell>
        </row>
        <row r="21">
          <cell r="B21">
            <v>49500137</v>
          </cell>
          <cell r="E21">
            <v>49500166</v>
          </cell>
          <cell r="Q21">
            <v>49500104</v>
          </cell>
        </row>
        <row r="22">
          <cell r="B22">
            <v>49500116</v>
          </cell>
          <cell r="E22">
            <v>49500212</v>
          </cell>
          <cell r="Q22">
            <v>49500115</v>
          </cell>
        </row>
        <row r="23">
          <cell r="B23">
            <v>49500087</v>
          </cell>
          <cell r="E23">
            <v>49500035</v>
          </cell>
          <cell r="Q23">
            <v>49500119</v>
          </cell>
        </row>
        <row r="24">
          <cell r="B24">
            <v>49500095</v>
          </cell>
          <cell r="E24">
            <v>49500065</v>
          </cell>
          <cell r="Q24">
            <v>49500124</v>
          </cell>
        </row>
        <row r="25">
          <cell r="B25">
            <v>49500142</v>
          </cell>
          <cell r="E25">
            <v>49500194</v>
          </cell>
          <cell r="Q25">
            <v>49500122</v>
          </cell>
        </row>
        <row r="26">
          <cell r="B26">
            <v>49500076</v>
          </cell>
          <cell r="E26">
            <v>49500096</v>
          </cell>
          <cell r="Q26">
            <v>49500123</v>
          </cell>
        </row>
        <row r="27">
          <cell r="B27">
            <v>49500120</v>
          </cell>
          <cell r="E27">
            <v>49500169</v>
          </cell>
          <cell r="Q27">
            <v>49500106</v>
          </cell>
        </row>
        <row r="28">
          <cell r="B28">
            <v>49500091</v>
          </cell>
          <cell r="E28">
            <v>49500097</v>
          </cell>
        </row>
        <row r="29">
          <cell r="B29">
            <v>49500105</v>
          </cell>
          <cell r="E29">
            <v>49500167</v>
          </cell>
        </row>
        <row r="30">
          <cell r="B30">
            <v>49500075</v>
          </cell>
          <cell r="E30">
            <v>49500202</v>
          </cell>
        </row>
        <row r="31">
          <cell r="B31">
            <v>49500107</v>
          </cell>
          <cell r="E31">
            <v>49500191</v>
          </cell>
        </row>
        <row r="32">
          <cell r="B32">
            <v>49500078</v>
          </cell>
          <cell r="E32">
            <v>49500195</v>
          </cell>
        </row>
        <row r="33">
          <cell r="B33">
            <v>49500121</v>
          </cell>
          <cell r="E33">
            <v>49500038</v>
          </cell>
        </row>
        <row r="34">
          <cell r="B34">
            <v>49500147</v>
          </cell>
          <cell r="E34">
            <v>49500071</v>
          </cell>
        </row>
        <row r="35">
          <cell r="B35">
            <v>49500103</v>
          </cell>
          <cell r="E35">
            <v>49500045</v>
          </cell>
        </row>
        <row r="36">
          <cell r="B36">
            <v>49500114</v>
          </cell>
          <cell r="E36">
            <v>49500037</v>
          </cell>
        </row>
        <row r="37">
          <cell r="B37">
            <v>49500118</v>
          </cell>
          <cell r="E37">
            <v>49500158</v>
          </cell>
        </row>
        <row r="38">
          <cell r="B38">
            <v>49500089</v>
          </cell>
          <cell r="E38">
            <v>49500048</v>
          </cell>
        </row>
        <row r="39">
          <cell r="B39">
            <v>49500108</v>
          </cell>
          <cell r="E39">
            <v>49500018</v>
          </cell>
        </row>
        <row r="40">
          <cell r="B40">
            <v>49500171</v>
          </cell>
          <cell r="E40">
            <v>49500211</v>
          </cell>
        </row>
        <row r="41">
          <cell r="B41">
            <v>49500079</v>
          </cell>
          <cell r="E41">
            <v>49500034</v>
          </cell>
        </row>
        <row r="42">
          <cell r="B42">
            <v>49500073</v>
          </cell>
          <cell r="E42">
            <v>49500224</v>
          </cell>
        </row>
        <row r="43">
          <cell r="B43">
            <v>49500093</v>
          </cell>
          <cell r="E43">
            <v>49500056</v>
          </cell>
        </row>
        <row r="44">
          <cell r="B44">
            <v>49500117</v>
          </cell>
          <cell r="E44">
            <v>49500044</v>
          </cell>
        </row>
        <row r="45">
          <cell r="B45">
            <v>49500088</v>
          </cell>
          <cell r="E45">
            <v>49500199</v>
          </cell>
        </row>
        <row r="46">
          <cell r="B46">
            <v>49500104</v>
          </cell>
          <cell r="E46">
            <v>49500160</v>
          </cell>
        </row>
        <row r="47">
          <cell r="B47">
            <v>49500115</v>
          </cell>
          <cell r="E47">
            <v>49500051</v>
          </cell>
        </row>
        <row r="48">
          <cell r="B48">
            <v>49500119</v>
          </cell>
          <cell r="E48">
            <v>49500050</v>
          </cell>
        </row>
        <row r="49">
          <cell r="B49">
            <v>49500090</v>
          </cell>
          <cell r="E49">
            <v>49500052</v>
          </cell>
        </row>
        <row r="50">
          <cell r="B50">
            <v>49500074</v>
          </cell>
          <cell r="E50">
            <v>49500053</v>
          </cell>
        </row>
        <row r="51">
          <cell r="B51">
            <v>49500094</v>
          </cell>
          <cell r="E51">
            <v>49500061</v>
          </cell>
        </row>
        <row r="52">
          <cell r="B52">
            <v>49500124</v>
          </cell>
          <cell r="E52">
            <v>49500063</v>
          </cell>
        </row>
        <row r="53">
          <cell r="B53">
            <v>49500122</v>
          </cell>
          <cell r="E53">
            <v>49500062</v>
          </cell>
        </row>
        <row r="54">
          <cell r="B54">
            <v>49500123</v>
          </cell>
          <cell r="E54">
            <v>49500201</v>
          </cell>
        </row>
        <row r="55">
          <cell r="B55">
            <v>49500133</v>
          </cell>
          <cell r="E55">
            <v>49500036</v>
          </cell>
        </row>
        <row r="56">
          <cell r="B56">
            <v>49500125</v>
          </cell>
          <cell r="E56">
            <v>49500049</v>
          </cell>
        </row>
        <row r="57">
          <cell r="B57">
            <v>49500151</v>
          </cell>
          <cell r="E57">
            <v>49500197</v>
          </cell>
        </row>
        <row r="58">
          <cell r="B58">
            <v>49500150</v>
          </cell>
          <cell r="E58">
            <v>49500054</v>
          </cell>
        </row>
        <row r="59">
          <cell r="B59">
            <v>49500152</v>
          </cell>
          <cell r="E59">
            <v>49500198</v>
          </cell>
        </row>
        <row r="60">
          <cell r="B60">
            <v>49500149</v>
          </cell>
          <cell r="E60">
            <v>49500174</v>
          </cell>
        </row>
        <row r="61">
          <cell r="B61">
            <v>49500148</v>
          </cell>
          <cell r="E61">
            <v>49500175</v>
          </cell>
        </row>
        <row r="62">
          <cell r="B62">
            <v>49500102</v>
          </cell>
          <cell r="E62">
            <v>49500055</v>
          </cell>
        </row>
        <row r="63">
          <cell r="B63">
            <v>49500136</v>
          </cell>
          <cell r="E63">
            <v>49500043</v>
          </cell>
        </row>
        <row r="64">
          <cell r="B64">
            <v>49500159</v>
          </cell>
          <cell r="E64">
            <v>49500210</v>
          </cell>
        </row>
        <row r="65">
          <cell r="B65">
            <v>49500164</v>
          </cell>
          <cell r="E65">
            <v>49500039</v>
          </cell>
        </row>
        <row r="66">
          <cell r="B66">
            <v>49500163</v>
          </cell>
          <cell r="E66">
            <v>49500223</v>
          </cell>
        </row>
        <row r="67">
          <cell r="B67">
            <v>49500135</v>
          </cell>
          <cell r="E67">
            <v>49500200</v>
          </cell>
        </row>
        <row r="68">
          <cell r="B68">
            <v>49500168</v>
          </cell>
          <cell r="E68">
            <v>49500222</v>
          </cell>
        </row>
        <row r="69">
          <cell r="B69">
            <v>49500106</v>
          </cell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94931018517" backgroundQuery="1" createdVersion="7" refreshedVersion="7" minRefreshableVersion="3" recordCount="1853" xr:uid="{10F6E090-6D65-4CC6-A8E2-BD205C500059}">
  <cacheSource type="external" connectionId="15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1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  <s v="L4"/>
    <n v="29500481"/>
    <n v="28"/>
    <n v="12"/>
    <d v="2021-08-19T00:00:00"/>
    <s v="VOS &gt; Einsatz"/>
    <s v="höhere Produktion an Abschnitten als Einsatz im Rework"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spezifischer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  <s v="L1"/>
    <n v="49500052"/>
    <n v="305"/>
    <n v="12"/>
    <d v="2021-08-19T00:00:00"/>
    <s v="spezifischer Einsatz"/>
    <s v="seltene Verwendung / Abschnitte nur für Creme noblesse"/>
    <s v="ABS HAV-DILL-VAKU"/>
  </r>
  <r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keine Verwendung"/>
    <s v="&lt;300kg/Monat"/>
    <s v="ABS CAMBOZOLA-VAKU"/>
  </r>
  <r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"/>
    <m/>
    <s v="VOS VEG-SCH-MILD-VAKU"/>
  </r>
  <r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  <s v="L1"/>
    <n v="49900002"/>
    <n v="150"/>
    <n v="12"/>
    <d v="2021-08-19T00:00:00"/>
    <s v="VOS &gt; Einsatz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s v="keinen Abnehmer/Schälen"/>
    <s v="Div. Zipfel, Endstücke"/>
  </r>
  <r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m/>
    <m/>
    <s v="Diverses aus Abfüllung"/>
  </r>
  <r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m/>
    <m/>
    <s v="Diverses aus Abfüllung"/>
  </r>
  <r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  <s v="Abfüllung"/>
    <s v="Diverses aus Abfüllung"/>
    <n v="8"/>
    <n v="22"/>
    <d v="2021-08-19T00:00:00"/>
    <s v="Fremdkörper"/>
    <s v="Metall"/>
    <s v="Diverses aus Abfüllung"/>
  </r>
  <r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Sensorik"/>
    <s v="Sensorik"/>
    <s v="Diverses QM"/>
  </r>
  <r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Laborprobe"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  <s v="RWV"/>
    <s v="Räucher Ammerland"/>
    <n v="54"/>
    <n v="22"/>
    <d v="2021-08-19T00:00:00"/>
    <s v="geschälte Rinde"/>
    <s v="keine Verwendung möglich"/>
    <s v="Räucher Ammerland"/>
  </r>
  <r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  <s v="L33"/>
    <n v="29501032"/>
    <n v="28"/>
    <n v="22"/>
    <d v="2021-08-20T00:00:00"/>
    <s v="Fremdkörper"/>
    <s v="Schmutz"/>
    <s v="ABS CHED-ROT MIT ß-CARO"/>
  </r>
  <r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Retoure"/>
    <s v="Freigabe QM über Produktion Weisenhorn(Ethylinoxid)"/>
    <s v="AM FK-Röllchen England"/>
  </r>
  <r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Luftzieher/Folienriss durch Transport"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s v="keinen Abnehmer/Schälen"/>
    <s v="Div. Zipfel, Endstücke"/>
  </r>
  <r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5"/>
    <n v="22"/>
    <d v="2021-08-20T00:00:00"/>
    <s v="geschälte Rinde"/>
    <s v="keine Verwendung möglich"/>
    <s v="Div. Zipfel, Endstücke"/>
  </r>
  <r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20"/>
    <n v="22"/>
    <d v="2021-08-20T00:00:00"/>
    <s v="geschälte Rinde"/>
    <s v="keine Verwendung möglich"/>
    <s v="Div. Zipfel, Endstücke"/>
  </r>
  <r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Fremdkörper"/>
    <s v="Schmutz"/>
    <s v="Div. Zipfel, Endstücke"/>
  </r>
  <r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  <s v="Bu3"/>
    <s v="Diverses"/>
    <n v="75"/>
    <n v="30"/>
    <d v="2021-08-20T00:00:00"/>
    <m/>
    <m/>
    <s v="Diverses"/>
  </r>
  <r>
    <x v="2"/>
    <n v="1"/>
    <d v="2021-08-20T00:00:00"/>
    <x v="6"/>
    <s v="Diverses"/>
    <x v="2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m/>
    <m/>
    <s v="Diverses aus Abfüllung"/>
  </r>
  <r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m/>
    <m/>
    <s v="Diverses aus Abfüllung"/>
  </r>
  <r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0"/>
    <n v="74"/>
    <d v="2021-08-20T00:00:00"/>
    <s v="Sensorik"/>
    <s v="Sensorik"/>
    <s v="Diverses QM"/>
  </r>
  <r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Rückstellproben"/>
    <s v="Rückstellproben"/>
    <s v="Rückstellproben"/>
  </r>
  <r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Rückstellproben"/>
    <s v="Rückstellproben"/>
    <s v="Rückstellproben"/>
  </r>
  <r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Rückstellproben"/>
    <s v="Rückstellproben"/>
    <s v="Rückstellproben"/>
  </r>
  <r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Rückstellproben"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keinen Abnehmer/kein Schälpersonal"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keinen Abnehmer/kein Schälpersonal"/>
    <s v="keinen Abnehmer/Schälen"/>
    <s v="VOS Räucher Schinken Vo"/>
  </r>
  <r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  <s v="L1"/>
    <n v="29500776"/>
    <n v="50"/>
    <n v="120"/>
    <d v="2021-08-23T00:00:00"/>
    <s v="-"/>
    <m/>
    <s v="ABS Cheddar rot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  <s v="L33"/>
    <n v="29501003"/>
    <n v="241"/>
    <n v="81"/>
    <d v="2021-08-23T00:00:00"/>
    <s v="gemischtes Produkt"/>
    <m/>
    <s v="ABS CHED-PF-KRÄUK gemis"/>
  </r>
  <r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  <s v="L33"/>
    <n v="29501003"/>
    <n v="17"/>
    <n v="81"/>
    <d v="2021-08-23T00:00:00"/>
    <s v="gemischtes Produkt"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keinen Abnehmer/kein Schälpersonal"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keinen Abnehmer/kein Schälpersonal"/>
    <s v="keinen Abnehmer/Schälen"/>
    <s v="VOS RW NATUR AMM CO REZ"/>
  </r>
  <r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  <s v="L33"/>
    <n v="29501032"/>
    <n v="60"/>
    <n v="22"/>
    <d v="2021-08-23T00:00:00"/>
    <s v="Fremdkörper"/>
    <s v="Schmutz"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keinen Abnehmer/kein Schälpersonal"/>
    <s v="keinen Abnehmer/Schälen"/>
    <s v="VOS RW-ROT-CHEDD 8,1KG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  <s v="L16"/>
    <n v="29501055"/>
    <n v="63"/>
    <n v="12"/>
    <d v="2021-08-23T00:00:00"/>
    <s v="VOS &gt; Einsatz"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s v="keinen Abnehmer/Schälen"/>
    <s v="VOS VS-CHILI ZIPFEL"/>
  </r>
  <r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  <s v="L1"/>
    <n v="29900002"/>
    <n v="72.5"/>
    <n v="12"/>
    <d v="2021-08-23T00:00:00"/>
    <s v="VOS &gt; Einsatz"/>
    <m/>
    <s v="VOS VEG-SCH MILD"/>
  </r>
  <r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keine Verarbeitung"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s v="keinen Abnehmer/Schälen"/>
    <s v="Div. Zipfel, Endstücke"/>
  </r>
  <r>
    <x v="2"/>
    <n v="2"/>
    <d v="2021-08-23T00:00:00"/>
    <x v="6"/>
    <s v="Diverses"/>
    <x v="2"/>
    <x v="6"/>
    <s v="-"/>
    <x v="1"/>
    <x v="0"/>
    <x v="0"/>
    <x v="0"/>
    <s v="0"/>
    <s v="BU4"/>
    <s v="Diverses"/>
    <n v="30"/>
    <s v="BU4"/>
    <s v="Diverses"/>
    <n v="2"/>
    <n v="30"/>
    <d v="2021-08-23T00:00:00"/>
    <m/>
    <m/>
    <s v="Diverses"/>
  </r>
  <r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m/>
    <m/>
    <s v="Diverses aus Abfüllung"/>
  </r>
  <r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m/>
    <m/>
    <s v="Diverses aus Abfüllung"/>
  </r>
  <r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  <s v="RWV"/>
    <s v="Rinde"/>
    <n v="44.7"/>
    <n v="22"/>
    <d v="2021-08-23T00:00:00"/>
    <s v="geschälte Rinde"/>
    <s v="keine Verwendung möglich"/>
    <s v="Rinde"/>
  </r>
  <r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etoure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"/>
    <m/>
    <s v="VOS VEG-SCH-WÜRZIG-VAKU"/>
  </r>
  <r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  <s v="RWV"/>
    <n v="29500498"/>
    <n v="46"/>
    <n v="22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  <s v="RWV"/>
    <n v="29500917"/>
    <n v="44"/>
    <n v="22"/>
    <d v="2021-08-25T00:00:00"/>
    <s v="geschälte Rinde"/>
    <s v="keine Verwendung möglich"/>
    <s v="VOS-ABS ENTSORGUNG"/>
  </r>
  <r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s v="Bodenabfall Abfüllung"/>
    <s v="Darm geplatzt"/>
    <s v="Würste 6700g Räucher na"/>
  </r>
  <r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  <s v="L1"/>
    <n v="49900002"/>
    <n v="450"/>
    <n v="22"/>
    <d v="2021-08-25T00:00:00"/>
    <s v="Fremdkörper"/>
    <s v="Schmutz"/>
    <s v="VOS VEG-SCH-WÜRZIG-VAKU"/>
  </r>
  <r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Fremdkörper"/>
    <s v="Schmutz"/>
    <s v="VOS VEG-SCH-WÜRZIG-VAKU"/>
  </r>
  <r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6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ausgefettet"/>
    <s v="ausgefettet"/>
    <s v="Räucher Blauschimmel"/>
  </r>
  <r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Ware konnte nicht vakuumiert werden, nicht genügend LA"/>
    <s v="Ware konnte nicht vakuumiert werden, nicht genügend LA"/>
    <s v="VOS SKZ AMMERLAND"/>
  </r>
  <r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keinen Verwendungszweck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s v="keinen Verwendungszweck"/>
    <s v="&lt;300kg/Monat"/>
    <s v="ABS HEUBLUM"/>
  </r>
  <r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keinen Verwendungszweck"/>
    <s v="&lt;300kg/Monat"/>
    <s v="ABS MEDI-KRÄUK"/>
  </r>
  <r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keinen Verwendungszweck"/>
    <s v="&lt;300kg/Monat"/>
    <s v="ABS PECO"/>
  </r>
  <r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s v="keinen Verwendungszweck"/>
    <s v="&lt;20kg/Monat"/>
    <s v="ABS BRIE"/>
  </r>
  <r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keinen Verwendungszweck"/>
    <s v="&lt;300kg/Monat"/>
    <s v="ABS ROVIN"/>
  </r>
  <r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s v="keinen Verwendungszweck"/>
    <s v="&lt;50kg/Monat"/>
    <s v="ABS TI-AD"/>
  </r>
  <r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keinen Verwendungszweck"/>
    <s v="&lt;300kg/Monat"/>
    <s v="ABS SCH-PAUL"/>
  </r>
  <r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s v="keinen Verwendungszweck"/>
    <s v="&lt;20kg/Monat"/>
    <s v="ABS APPEN"/>
  </r>
  <r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s v="keinen Verwendungszweck"/>
    <s v="&lt;50kg/Monat"/>
    <s v="ABS GOU HALAL"/>
  </r>
  <r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s v="keinen Verwendungszweck"/>
    <s v="&lt;50kg/Monat"/>
    <s v="ABS BIOLAND-RINGELB"/>
  </r>
  <r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keinen Verwendungszweck"/>
    <s v="&lt;300kg/Monat"/>
    <s v="ABS Whisky-Nuts"/>
  </r>
  <r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keinen Verwendungszweck"/>
    <s v="&lt;20kg/Monat"/>
    <s v="ABS AT-ROTWEIN"/>
  </r>
  <r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keinen Verwendungszweck"/>
    <s v="keinen Verwendungszweck"/>
    <s v="VOS WAL-THEKE"/>
  </r>
  <r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keinen Verwendungszweck"/>
    <s v="&lt;300kg/Monat"/>
    <s v="ABS KELLERGEIST"/>
  </r>
  <r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s v="keinen Verwendungszweck"/>
    <s v="&lt;300kg/Monat"/>
    <s v="ABS BRUSCHETTA"/>
  </r>
  <r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keinen Verwendungszweck"/>
    <s v="&lt;100kg/Monat"/>
    <s v="ABS ORANG-PESTO"/>
  </r>
  <r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keinen Verwendungszweck"/>
    <s v="&lt;1000kg/Monat"/>
    <s v="ABS OLD-AMSTERDAM"/>
  </r>
  <r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keinen Verwendungszweck"/>
    <s v="&lt;100kg/Monat"/>
    <s v="ABS CHILI-ROUVEEN"/>
  </r>
  <r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s v="Bodenabfall Abfüllung"/>
    <s v="Clip gerissen"/>
    <s v="Würste 9100g USA- Räuch"/>
  </r>
  <r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  <s v="RWV"/>
    <s v="RW Natriumarm Rinde"/>
    <n v="19"/>
    <n v="22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  <s v="RWV"/>
    <n v="49500056"/>
    <n v="47"/>
    <n v="12"/>
    <d v="2021-09-01T00:00:00"/>
    <s v="spezifischer Einsatz"/>
    <s v="nur bei bestimmten Produkten"/>
    <s v="ABS GOU-MI-VAKU"/>
  </r>
  <r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  <s v="RWV"/>
    <n v="49500056"/>
    <n v="106"/>
    <n v="12"/>
    <d v="2021-09-01T00:00:00"/>
    <s v="spezifischer Einsatz"/>
    <s v="nur bei bestimmten Produkten"/>
    <s v="ABS GOU-MI-VAKU"/>
  </r>
  <r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20"/>
    <n v="22"/>
    <d v="2021-09-01T00:00:00"/>
    <s v="geschälte Rinde"/>
    <s v="keine Verwendung möglich"/>
    <s v="RW Natrium"/>
  </r>
  <r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  <s v="L18"/>
    <n v="29500754"/>
    <n v="65"/>
    <n v="61"/>
    <d v="2021-09-02T00:00:00"/>
    <s v="keinen Verkauf, keinen Einsatz möglich"/>
    <s v="keinen Abnehmer/Schälen"/>
    <s v="ABS Bio Gouda 48%, mitt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s v="Bodenabfall Abfüllung"/>
    <s v="Schlaufe gerissen"/>
    <s v="Würste 9300g Räucher na"/>
  </r>
  <r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iss in Alufolie"/>
    <s v="Riss in Alufolie"/>
    <s v="TORT WAL 1,93KG JER DE"/>
  </r>
  <r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  <s v="RWV"/>
    <s v="Rächer Natrium"/>
    <n v="20"/>
    <n v="22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18"/>
    <n v="22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  <s v="RWV"/>
    <n v="23500062"/>
    <n v="47"/>
    <n v="22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  <s v="L33"/>
    <n v="29501032"/>
    <n v="30"/>
    <n v="22"/>
    <d v="2021-09-03T00:00:00"/>
    <s v="Fremdkörper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Verformung"/>
    <s v="Verformung"/>
    <s v="RW BERGK 9,1KG"/>
  </r>
  <r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  <s v="Abfüllung"/>
    <s v="Skinkeost 250g"/>
    <n v="11.4"/>
    <n v="22"/>
    <d v="2021-09-03T00:00:00"/>
    <s v="Fremdkörper"/>
    <s v="Metall"/>
    <s v="Skinkeost 250g"/>
  </r>
  <r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keinen Verwendungszweck"/>
    <s v="keinen Verwendungszweck"/>
    <s v="VOS Schwarzer Pfeffer R"/>
  </r>
  <r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s v="keinen Verwendungszweck"/>
    <s v="&lt;500kg/Monat"/>
    <s v="ABS MEDI-KRÄUK"/>
  </r>
  <r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keinen Verwendungszweck"/>
    <s v="&lt;300kg/Monat"/>
    <s v="ABS PECO"/>
  </r>
  <r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s v="keinen Verwendungszweck"/>
    <s v="&lt;300kg/Monat"/>
    <s v="ABS ROVIN"/>
  </r>
  <r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keinen Verwendungszweck"/>
    <s v="&lt;500kg/Monat"/>
    <s v="ABS Unser Blütenkäse"/>
  </r>
  <r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s v="keinen Verwendungszweck"/>
    <s v="&lt;500kg/Monat"/>
    <s v="ABS Unser Blütenkäse"/>
  </r>
  <r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keinen Verwendungszweck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s v="keinen Verwendungszweck"/>
    <s v="&lt;300kg/Monat"/>
    <s v="ABS Whisky-Nuts"/>
  </r>
  <r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keinen Verwendungszweck"/>
    <s v="&lt;20kg/Monat"/>
    <s v="ABS AT-ROTWEIN"/>
  </r>
  <r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s v="keinen Verwendungszweck"/>
    <s v="&lt;100kg/Monat"/>
    <s v="ABS ORANG-PESTO"/>
  </r>
  <r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  <s v="L33"/>
    <n v="29501032"/>
    <n v="36"/>
    <n v="22"/>
    <d v="2021-09-06T00:00:00"/>
    <s v="Fremdkörper"/>
    <s v="Schmutz"/>
    <s v="ABS CHED-ROT MIT ß-CARO"/>
  </r>
  <r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keinen Verwendungszweck"/>
    <s v="&lt;20kg/Monat"/>
    <s v="ABS SAINT ANDRÉ"/>
  </r>
  <r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s v="keinen Verwendungszweck"/>
    <s v="&lt;100kg/Monat"/>
    <s v="ABS CHILI-ROUVEEN"/>
  </r>
  <r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s v="keinen Verwendungszweck"/>
    <s v="&lt;50kg/Monat"/>
    <s v="ABS BRIE-PAP"/>
  </r>
  <r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s v="Bodenabfall Abfüllung"/>
    <s v="Clip gerissen"/>
    <s v="GRW NATUR 7,2KG"/>
  </r>
  <r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s v="Bodenabfall Abfüllung"/>
    <s v="Clip gerissen"/>
    <s v="GRW NATUR 7,2KG"/>
  </r>
  <r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s v="Bodenabfall Abfüllung"/>
    <s v="Clip gerissen"/>
    <s v="GRW NATUR 7,2KG"/>
  </r>
  <r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s v="Bodenabfall Abfüllung"/>
    <s v="Clip gerissen"/>
    <s v="GRW NATUR 7,2KG"/>
  </r>
  <r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s v="Bodenabfall Abfüllung"/>
    <s v="Darm geplatzt"/>
    <s v="RW NATUR 10,0KG AN"/>
  </r>
  <r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  <s v="Abfüllung"/>
    <n v="35000343"/>
    <n v="13.5"/>
    <n v="22"/>
    <d v="2021-09-06T00:00:00"/>
    <s v="keinen Verwendungszweck"/>
    <s v="keine weitere Verwendung"/>
    <s v="REZ CN-SHRIMPS DK ALDI"/>
  </r>
  <r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s v="keinen Verwendungszweck"/>
    <s v="&lt;500kg/Monat"/>
    <s v="ABS MEDI-KRÄUK"/>
  </r>
  <r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keinen Verwendungszweck"/>
    <s v="&lt;300kg/Monat"/>
    <s v="ABS ROVIN"/>
  </r>
  <r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keinen Verwendungszweck"/>
    <s v="&lt;500kg/Monat"/>
    <s v="ABS Unser Blütenkäse"/>
  </r>
  <r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s v="keinen Verwendungszweck"/>
    <s v="&lt;300kg/Monat"/>
    <s v="ABS GRÜN-PESTO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s v="keinen Verwendungszweck"/>
    <s v="&lt;300kg/Monat"/>
    <s v="ABS BRUSCHETTA"/>
  </r>
  <r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s v="keinen Verwendungszweck"/>
    <s v="&lt;100kg/Monat"/>
    <s v="ABS ORANG-PESTO"/>
  </r>
  <r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keinen Verwendungszweck"/>
    <s v="&lt;1000kg/Monat"/>
    <s v="ABS OLD-AMSTERDAM"/>
  </r>
  <r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s v="Bodenabfall Abfüllung"/>
    <s v="Darm geplatzt"/>
    <s v="RW CHILI 10,0KG AN"/>
  </r>
  <r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  <s v="RWV"/>
    <s v="Diverse Rinde"/>
    <n v="18"/>
    <n v="22"/>
    <d v="2021-09-07T00:00:00"/>
    <s v="geschälte Rinde"/>
    <s v="keine Verwendung möglich"/>
    <s v="Diverse Rinde"/>
  </r>
  <r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  <s v="L1"/>
    <n v="23000103"/>
    <n v="10"/>
    <n v="22"/>
    <d v="2021-09-08T00:00:00"/>
    <s v="Fremdkörper"/>
    <s v="Schmutz"/>
    <s v="Tilsiter 45% Fett i.Tr."/>
  </r>
  <r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keinen Verwendungszweck"/>
    <s v="&lt;100kg/Monat"/>
    <s v="ABS BLU-FOU"/>
  </r>
  <r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s v="keinen Verwendungszweck"/>
    <s v="&lt;100kg/Monat"/>
    <s v="ABS ZIEGENR"/>
  </r>
  <r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  <s v="RWV"/>
    <n v="29500917"/>
    <n v="12"/>
    <n v="22"/>
    <d v="2021-09-08T00:00:00"/>
    <s v="geschälte Rinde"/>
    <s v="keine Verwendung möglich"/>
    <s v="VOS-ABS ENTSORGUNG"/>
  </r>
  <r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  <s v="RWV"/>
    <n v="29500917"/>
    <n v="35"/>
    <n v="22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s v="keinen Verwendungszweck"/>
    <s v="&lt;20kg/Monat"/>
    <s v="ABS Crémeux"/>
  </r>
  <r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  <s v="L4"/>
    <n v="29501017"/>
    <n v="17"/>
    <n v="61"/>
    <d v="2021-09-08T00:00:00"/>
    <s v="keinen Verkauf, keinen Einsatz möglich"/>
    <s v="keinen Abnehmer/Schälen"/>
    <s v="ABS Pfeffer-Bruch"/>
  </r>
  <r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keinen Verwendungszweck"/>
    <s v="&lt;300kg/Monat"/>
    <s v="ABS CAMBOZOLA"/>
  </r>
  <r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s v="Bodenabfall Abfüllung"/>
    <s v="Darm geplatzt"/>
    <s v="GRW NATUR 7,2KG"/>
  </r>
  <r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s v="Bodenabfall Abfüllung"/>
    <s v="Darm geplatzt"/>
    <s v="RW JALA-NAT 9,3KG JER D"/>
  </r>
  <r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  <s v="L33"/>
    <n v="49500166"/>
    <n v="42"/>
    <n v="12"/>
    <d v="2021-09-08T00:00:00"/>
    <s v="spezifischer Einsatz"/>
    <s v="wurde nicht eingesetzt"/>
    <s v="ABS BUN-PF 50% L33 vaku"/>
  </r>
  <r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VOS &gt; Einsatz"/>
    <s v="VOS &gt; Einsatz"/>
    <s v="Div. Zipfel, Endstücke"/>
  </r>
  <r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s v="Bodenabfall Abfüllung"/>
    <s v="Schlaufe gerissen"/>
    <s v="Diverses aus Abfüllung"/>
  </r>
  <r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  <s v="WVP"/>
    <s v="Reste Zipfel"/>
    <n v="10"/>
    <n v="61"/>
    <d v="2021-09-08T00:00:00"/>
    <s v="Reste von Würste beim Köpfen"/>
    <s v="Reste von Würste beim Köpfen"/>
    <s v="Reste Zipfel"/>
  </r>
  <r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s v="Bodenabfall Abfüllung"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s v="keinen Verwendungszweck"/>
    <s v="&lt;500kg/Monat"/>
    <s v="ABS MEDI-KRÄUK"/>
  </r>
  <r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keinen Verwendungszweck"/>
    <s v="&lt;300kg/Monat"/>
    <s v="ABS PECO"/>
  </r>
  <r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s v="keinen Verwendungszweck"/>
    <s v="&lt;300kg/Monat"/>
    <s v="ABS ROVIN"/>
  </r>
  <r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keinen Verwendungszweck"/>
    <s v="&lt;20kg/Monat"/>
    <s v="ABS AT-ROTWEIN"/>
  </r>
  <r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"/>
    <m/>
    <s v="VOS VEG-SCH WÜRZIG"/>
  </r>
  <r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  <s v="RWV"/>
    <n v="29500917"/>
    <n v="22"/>
    <n v="22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  <s v="Abfüllung"/>
    <n v="49500173"/>
    <n v="13"/>
    <n v="22"/>
    <d v="2021-09-10T00:00:00"/>
    <s v="Fremdkörper"/>
    <s v="Schmutz"/>
    <s v="ABS BERGBAU-MAAS-VAKU"/>
  </r>
  <r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"/>
    <s v="-"/>
    <s v="VOS VEG-SCH-MILD-VAKU"/>
  </r>
  <r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"/>
    <s v="-"/>
    <s v="VOS VEG-SCH-WÜRZIG-VAKU"/>
  </r>
  <r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  <s v="Schmelze"/>
    <n v="23500290"/>
    <n v="72"/>
    <n v="22"/>
    <d v="2021-09-13T00:00:00"/>
    <s v="Fremdkörper"/>
    <s v="Metall"/>
    <s v="PFEF-RING WOLFEN LOCH-1"/>
  </r>
  <r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  <s v="L34"/>
    <n v="29500622"/>
    <n v="27.2"/>
    <n v="22"/>
    <d v="2021-09-13T00:00:00"/>
    <s v="MHD abgelaufen"/>
    <s v="Retoure"/>
    <s v="VOS GRW Natur 45% OGT"/>
  </r>
  <r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  <s v="RWV"/>
    <n v="29500917"/>
    <n v="11"/>
    <n v="22"/>
    <d v="2021-09-13T00:00:00"/>
    <s v="geschälte Rinde"/>
    <s v="keine Verwendung möglich"/>
    <s v="VOS-ABS ENTSORGUNG"/>
  </r>
  <r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  <s v="RWV"/>
    <n v="29500917"/>
    <n v="42"/>
    <n v="22"/>
    <d v="2021-09-13T00:00:00"/>
    <s v="geschälte Rinde"/>
    <s v="keine Verwendung möglich"/>
    <s v="VOS-ABS ENTSORGUNG"/>
  </r>
  <r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  <s v="RWV"/>
    <n v="29500917"/>
    <n v="45"/>
    <n v="22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  <s v="L33"/>
    <n v="29501032"/>
    <n v="36"/>
    <n v="22"/>
    <d v="2021-09-13T00:00:00"/>
    <s v="Fremdkörper"/>
    <s v="Schmutz"/>
    <s v="ABS CHED-ROT MIT ß-CARO"/>
  </r>
  <r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  <s v="L33"/>
    <n v="29501032"/>
    <n v="30"/>
    <n v="22"/>
    <d v="2021-09-13T00:00:00"/>
    <s v="Fremdkörper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  <s v="L1"/>
    <n v="29900003"/>
    <n v="54"/>
    <n v="61"/>
    <d v="2021-09-13T00:00:00"/>
    <s v="VOS &gt; Einsatz"/>
    <s v="-"/>
    <s v="VOS VEG-SCH WÜRZIG"/>
  </r>
  <r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m/>
    <s v="unterfüllt"/>
    <s v="Würste 6000g Räucher fü"/>
  </r>
  <r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s v="Bodenabfall Abfüllung"/>
    <s v="Darm geplatzt"/>
    <s v="GRW CHILI-NAT 7,2GK NEU"/>
  </r>
  <r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VOS &gt; Einsatz"/>
    <s v="VOS &gt; Einsatz"/>
    <s v="Div. Zipfel, Endstücke"/>
  </r>
  <r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VOS &gt; Einsatz"/>
    <s v="VOS &gt; Einsatz"/>
    <s v="Div. Zipfel, Endstücke"/>
  </r>
  <r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keinen Verwendungszweck"/>
    <s v="keinen Verwendungszweck"/>
    <s v="VOS Schwarzer Pfeffer R"/>
  </r>
  <r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keinen Verwendungszweck"/>
    <s v="keinen Verwendungszweck"/>
    <s v="VOS Schwarzer Pfeffer R"/>
  </r>
  <r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s v="keinen Verwendungszweck"/>
    <s v="&lt;300kg/Monat"/>
    <s v="ABS HEUBL"/>
  </r>
  <r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s v="keinen Verwendungszweck"/>
    <s v="&lt;50kg/Monat"/>
    <s v="ABS TI-AD"/>
  </r>
  <r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keinen Verwendungszweck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s v="keinen Verwendungszweck"/>
    <s v="&lt;300kg/Monat"/>
    <s v="ABS GRÜN-PESTO"/>
  </r>
  <r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s v="keinen Verwendungszweck"/>
    <s v="&lt;300kg/Monat"/>
    <s v="ABS Whisky-Nuts"/>
  </r>
  <r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keinen Verwendungszweck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s v="keinen Verwendungszweck"/>
    <s v="&lt;300kg/Monat"/>
    <s v="ABS BRUSCHETTA"/>
  </r>
  <r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s v="keinen Verwendungszweck"/>
    <s v="&lt;100kg/Monat"/>
    <s v="ABS ORANG-PESTO"/>
  </r>
  <r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s v="keinen Verwendungszweck"/>
    <s v="&lt;100kg/Monat"/>
    <s v="ABS ORANG-PESTO"/>
  </r>
  <r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s v="keinen Verwendungszweck"/>
    <s v="&lt;100kg/Monat"/>
    <s v="ABS ORANG-PESTO"/>
  </r>
  <r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keinen Verwendungszweck"/>
    <s v="&lt;20kg/Monat"/>
    <s v="ABS SAINT ANDRÉ"/>
  </r>
  <r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keinen Verwendungszweck"/>
    <s v="&lt;1000kg/Monat"/>
    <s v="ABS OLD-AMSTERDAM"/>
  </r>
  <r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Rest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  <s v="Abfüllung"/>
    <n v="23500351"/>
    <n v="25.4"/>
    <n v="22"/>
    <d v="2021-09-15T00:00:00"/>
    <s v="Keinen Einsatz"/>
    <s v="Keinen Einsatz"/>
    <s v="ZUB TOM-BAS 1KG"/>
  </r>
  <r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keinen Verwendungszweck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  <s v="Abfüllung"/>
    <n v="29500823"/>
    <n v="300"/>
    <n v="22"/>
    <d v="2021-09-15T00:00:00"/>
    <s v="Fremdkörper"/>
    <s v="Kunststoff"/>
    <s v="ABS Butterkäse 45% OGT"/>
  </r>
  <r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s v="keinen Verwendungszweck"/>
    <s v="&lt;300kg/Monat"/>
    <s v="ABS HEUBL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keinen Verwendungszweck"/>
    <s v="&lt;300kg/Monat"/>
    <s v="ABS PECO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keinen Verwendungszweck"/>
    <s v="&lt;300kg/Monat"/>
    <s v="ABS PECO"/>
  </r>
  <r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s v="keinen Verwendungszweck"/>
    <s v="&lt;300kg/Monat"/>
    <s v="ABS ROVIN"/>
  </r>
  <r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keinen Verwendungszweck"/>
    <s v="&lt;300kg/Monat"/>
    <s v="ABS SCH-PAUL"/>
  </r>
  <r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s v="keinen Verwendungszweck"/>
    <s v="&lt;500kg/Monat"/>
    <s v="ABS Unser Blütenkäse"/>
  </r>
  <r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s v="keinen Verwendungszweck"/>
    <s v="&lt;300kg/Monat"/>
    <s v="ABS GRÜN-PESTO"/>
  </r>
  <r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keinen Verwendungszweck"/>
    <s v="&lt;300kg/Monat"/>
    <s v="ABS GRÜN-PESTO"/>
  </r>
  <r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s v="keinen Verwendungszweck"/>
    <s v="&lt;20kg/Monat"/>
    <s v="ABS Crémeux"/>
  </r>
  <r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s v="keinen Verwendungszweck"/>
    <s v="&lt;300kg/Monat"/>
    <s v="ABS Whisky-Nuts"/>
  </r>
  <r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keinen Verwendungszweck"/>
    <s v="keinen Verwendungszweck"/>
    <s v="VOS WAL-THEKE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s v="keinen Verwendungszweck"/>
    <s v="&lt;300kg/Monat"/>
    <s v="ABS BRUSCHETTA"/>
  </r>
  <r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keinen Verwendungszweck"/>
    <s v="&lt;100kg/Monat"/>
    <s v="ABS ORANG-PESTO"/>
  </r>
  <r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keinen Verwendungszweck"/>
    <s v="&lt;1000kg/Monat"/>
    <s v="ABS OLD-AMSTERDAM"/>
  </r>
  <r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keinen Verwendungszweck"/>
    <s v="&lt;20kg/Monat"/>
    <s v="ABS MUNSTER"/>
  </r>
  <r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s v="keinen Verwendungszweck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s v="Bodenabfall Abfüllung"/>
    <s v="Schlaufe gerissen"/>
    <s v="Würste 6700g Räucher na"/>
  </r>
  <r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s v="Bodenabfall Abfüllung"/>
    <s v="Darm geplatzt"/>
    <s v="SKZ GOU 3,9KG WÜRSTE"/>
  </r>
  <r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zu heiß geräuchert"/>
    <s v="zu heiß geräuchert"/>
    <s v="SKZ 2,5LB"/>
  </r>
  <r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s v="Bodenabfall Abfüllung"/>
    <s v="aus der Hand gerutscht"/>
    <s v="GRW SCHI-NAT 7,2GK NEUE"/>
  </r>
  <r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s v="Bodenabfall Abfüllung"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9"/>
    <n v="22"/>
    <d v="2021-09-15T00:00:00"/>
    <s v="geschälte Rinde"/>
    <s v="keine Verwendung möglich"/>
    <s v="Div. Zipfel, Endstücke"/>
  </r>
  <r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5"/>
    <n v="22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keinen Verwendungszweck"/>
    <s v="&lt;300kg/Monat"/>
    <s v="ABS HEUBL"/>
  </r>
  <r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s v="keinen Verwendungszweck"/>
    <s v="&lt;500kg/Monat"/>
    <s v="ABS MEDI-KRÄUK"/>
  </r>
  <r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keinen Verwendungszweck"/>
    <s v="&lt;300kg/Monat"/>
    <s v="ABS SCH-PAUL"/>
  </r>
  <r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keinen Verwendungszweck"/>
    <s v="&lt;300kg/Monat"/>
    <s v="ABS SCH-PAUL"/>
  </r>
  <r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keinen Verwendungszweck"/>
    <s v="&lt;500kg/Monat"/>
    <s v="ABS Unser Blütenkäse"/>
  </r>
  <r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keinen Verwendungszweck"/>
    <s v="&lt;100kg/Monat"/>
    <s v="ABS ZIEGENR"/>
  </r>
  <r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keinen Verwendungszweck"/>
    <s v="&lt;1000kg/Monat"/>
    <s v="ABS OLD-AMSTERDAM"/>
  </r>
  <r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keinen Verwendungszweck"/>
    <s v="&lt;1000kg/Monat"/>
    <s v="ABS OLD-AMSTERDAM"/>
  </r>
  <r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s v="Bodenabfall Abfüllung"/>
    <s v="aus der Hand gerutscht"/>
    <s v="GRW NATUR 7,2KG"/>
  </r>
  <r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s v="Bodenabfall Abfüllung"/>
    <s v="Schlaufe gerissen"/>
    <s v="GRW CHILI-NAT 7,2GK NEU"/>
  </r>
  <r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s v="Bodenabfall Abfüllung"/>
    <s v="Clip gerissen"/>
    <s v="Diverses aus Abfüllung"/>
  </r>
  <r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  <s v="L1"/>
    <n v="29500776"/>
    <n v="13"/>
    <n v="12"/>
    <d v="2021-09-17T00:00:00"/>
    <s v="spezifischer Einsatz"/>
    <s v="unrelmäßige Produktion"/>
    <s v="ABS Cheddar rot"/>
  </r>
  <r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keinen Verwendungszweck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keinen Verwendungszweck"/>
    <s v="&lt;1000kg/Monat"/>
    <s v="ABS OLD-AMSTERDAM"/>
  </r>
  <r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s v="keinen Verwendungszweck"/>
    <s v="&lt;50kg/Monat"/>
    <s v="ABS BRIE-PAP"/>
  </r>
  <r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s v="keinen Verwendungszweck"/>
    <s v="&lt;50kg/Monat"/>
    <s v="ABS BRIE-PAP"/>
  </r>
  <r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s v="keinen Verwendungszweck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0"/>
    <n v="22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  <s v="WVP"/>
    <s v="Reste Zipfel"/>
    <n v="35"/>
    <n v="61"/>
    <d v="2021-09-17T00:00:00"/>
    <s v="Reste von Würste beim Köpfen"/>
    <s v="Reste von Würste beim Köpfen"/>
    <s v="Reste Zipfel"/>
  </r>
  <r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keinen Verwendungszweck"/>
    <s v="&lt;300kg/Monat"/>
    <s v="ABS PECO"/>
  </r>
  <r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  <s v="RWV"/>
    <n v="29500917"/>
    <n v="60"/>
    <n v="22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keinen Verwendungszweck"/>
    <s v="&lt;300kg/Monat"/>
    <s v="ABS BRUSCHETTA"/>
  </r>
  <r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  <s v="L33"/>
    <n v="29501032"/>
    <n v="30"/>
    <n v="22"/>
    <d v="2021-09-20T00:00:00"/>
    <s v="Fremdkörper"/>
    <s v="Schmutz"/>
    <s v="ABS CHED-ROT MIT ß-CARO"/>
  </r>
  <r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keinen Verwendungszweck"/>
    <s v="&lt;1000kg/Monat"/>
    <s v="ABS OLD-AMSTERDAM"/>
  </r>
  <r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  <s v="Abfüllung"/>
    <n v="32000066"/>
    <n v="45"/>
    <n v="22"/>
    <d v="2021-09-20T00:00:00"/>
    <s v="Fremdkörper"/>
    <s v="Metall"/>
    <s v="RW JALA-NAT 9,3KG JER D"/>
  </r>
  <r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  <s v="L33"/>
    <s v="Diverses"/>
    <n v="20.5"/>
    <n v="22"/>
    <d v="2021-09-20T00:00:00"/>
    <s v="Qualitätsprobleme"/>
    <s v="wurde nicht eingesetzt"/>
    <s v="Diverses"/>
  </r>
  <r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s v="Bodenabfall Abfüllung"/>
    <s v="Clip gerissen"/>
    <s v="Diverses aus Abfüllung"/>
  </r>
  <r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  <s v="WVP"/>
    <s v="Reste Zipfel"/>
    <n v="80"/>
    <n v="61"/>
    <d v="2021-09-20T00:00:00"/>
    <s v="Reste von Würste beim Köpfen"/>
    <s v="Reste von Würste beim Köpfen"/>
    <s v="Reste Zipfel"/>
  </r>
  <r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keinen Verwendungszweck"/>
    <s v="keinen Verwendungszweck"/>
    <s v="VOS Schwarzer Pfeffer R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s v="keinen Verwendungszweck"/>
    <s v="&lt;500kg/Monat"/>
    <s v="ABS MEDI-KRÄUK"/>
  </r>
  <r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keinen Verwendungszweck"/>
    <s v="&lt;300kg/Monat"/>
    <s v="ABS PECO"/>
  </r>
  <r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s v="keinen Verwendungszweck"/>
    <s v="&lt;300kg/Monat"/>
    <s v="ABS SCH-PAUL"/>
  </r>
  <r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  <s v="RWV"/>
    <n v="29500917"/>
    <n v="59"/>
    <n v="22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s v="keinen Verwendungszweck"/>
    <s v="&lt;300kg/Monat"/>
    <s v="ABS BRUSCHETTA"/>
  </r>
  <r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  <s v="Strudelline"/>
    <s v="Diverses"/>
    <n v="6.4"/>
    <n v="22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keinen Verwendungszweck"/>
    <s v="&lt;300kg/Monat"/>
    <s v="ABS PECO"/>
  </r>
  <r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keinen Verwendungszweck"/>
    <s v="&lt;300kg/Monat"/>
    <s v="ABS ROVIN"/>
  </r>
  <r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s v="keinen Verwendungszweck"/>
    <s v="&lt;500kg/Monat"/>
    <s v="ABS Unser Blütenkäse"/>
  </r>
  <r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s v="keinen Verwendungszweck"/>
    <s v="&lt;100kg/Monat"/>
    <s v="ABS ZIEGENR"/>
  </r>
  <r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  <s v="RWV"/>
    <n v="29500917"/>
    <n v="19"/>
    <n v="22"/>
    <d v="2021-09-22T00:00:00"/>
    <s v="geschälte Rinde"/>
    <s v="keine Verwendung möglich"/>
    <s v="VOS-ABS ENTSORGUNG"/>
  </r>
  <r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  <s v="RWV"/>
    <n v="29500917"/>
    <n v="39"/>
    <n v="22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keinen Verwendungszweck"/>
    <s v="&lt;1000kg/Monat"/>
    <s v="ABS OLD-AMSTERDAM"/>
  </r>
  <r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keinen Verwendungszweck"/>
    <s v="&lt;1000kg/Monat"/>
    <s v="ABS OLD-AMSTERDAM"/>
  </r>
  <r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"/>
    <m/>
    <s v="VOS VEG-SCH MILD"/>
  </r>
  <r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s v="Bodenabfall Abfüllung"/>
    <s v="Clip gerissen"/>
    <s v="Würste 9300g Räucher na"/>
  </r>
  <r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s v="Bodenabfall Abfüllung"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  <s v="Strudelline"/>
    <s v="Diverses"/>
    <n v="12"/>
    <n v="22"/>
    <d v="2021-09-22T00:00:00"/>
    <s v="Rohware zu weich"/>
    <s v="-"/>
    <s v="Diverses"/>
  </r>
  <r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  <s v="Schmelze"/>
    <s v="Diverses aus Schmelze"/>
    <n v="19.5"/>
    <n v="22"/>
    <d v="2021-09-22T00:00:00"/>
    <s v="Fremdkörper"/>
    <s v="Interleaver im Produkt von L34"/>
    <s v="Diverses aus Schmelze"/>
  </r>
  <r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keine Verarbeitung"/>
    <s v="Keinen Einsatz"/>
    <s v="Diverses Schimmel BU4"/>
  </r>
  <r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  <s v="Abfüllung"/>
    <s v="Schinken Stange"/>
    <n v="8"/>
    <n v="12"/>
    <d v="2021-09-22T00:00:00"/>
    <s v="Rest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  <s v="L21"/>
    <n v="29500886"/>
    <n v="28"/>
    <n v="61"/>
    <d v="2021-09-23T00:00:00"/>
    <s v="keinen Verwendungszweck"/>
    <s v="&lt;500kg/Monat"/>
    <s v="ABS MEDI-KRÄUK"/>
  </r>
  <r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  <s v="RWV"/>
    <n v="29500917"/>
    <n v="32"/>
    <n v="22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  <s v="L21"/>
    <n v="29501009"/>
    <n v="9"/>
    <n v="61"/>
    <d v="2021-09-23T00:00:00"/>
    <s v="keinen Verwendungszweck"/>
    <s v="&lt;300kg/Monat"/>
    <s v="ABS Whisky-Nuts"/>
  </r>
  <r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  <s v="L21"/>
    <n v="29501029"/>
    <n v="36"/>
    <n v="61"/>
    <d v="2021-09-23T00:00:00"/>
    <s v="keinen Verwendungszweck"/>
    <s v="&lt;300kg/Monat"/>
    <s v="ABS BRUSCHETTA"/>
  </r>
  <r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s v="Bodenabfall Abfüllung"/>
    <s v="Darm geplatzt"/>
    <s v="Würste 9300g Räucher na"/>
  </r>
  <r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s v="Bodenabfall Abfüllung"/>
    <s v="aus der Hand gerutscht"/>
    <s v="Diverses aus Abfüllung"/>
  </r>
  <r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  <s v="RWV"/>
    <n v="29500917"/>
    <n v="27"/>
    <n v="22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s v="Bodenabfall Abfüllung"/>
    <s v="Clip gerissen"/>
    <s v="Würste 9300g Räucher na"/>
  </r>
  <r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s v="Bodenabfall Abfüllung"/>
    <s v="Clip gerissen"/>
    <s v="GRW NATUR 7,2KG"/>
  </r>
  <r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  <s v="RWV"/>
    <n v="29500917"/>
    <n v="28"/>
    <n v="22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s v="Bodenabfall Abfüllung"/>
    <s v="Darm geplatzt"/>
    <s v="GRW CHILI-NAT 7,2GK NEU"/>
  </r>
  <r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  <s v="L1"/>
    <s v="ABS Tilster"/>
    <n v="120"/>
    <n v="22"/>
    <d v="2021-09-27T00:00:00"/>
    <s v="Fremdkörper"/>
    <s v="Kunststoff"/>
    <s v="ABS Tilster"/>
  </r>
  <r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80"/>
    <n v="61"/>
    <d v="2021-09-27T00:00:00"/>
    <s v="Reste von Würste beim Köpfen"/>
    <s v="Reste von Würste beim Köpfen"/>
    <s v="Reste Zipfel"/>
  </r>
  <r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keinen Verwendungszweck"/>
    <s v="keinen Verwendungszweck"/>
    <s v="VOS Schwarzer Pfeffer R"/>
  </r>
  <r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keinen Verwendungszweck"/>
    <s v="keinen Verwendungszweck"/>
    <s v="VOS Schwarzer Pfeffer R"/>
  </r>
  <r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keinen Verwendungszweck"/>
    <s v="&lt;500kg/Monat"/>
    <s v="ABS MEDI-KRÄUK"/>
  </r>
  <r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keinen Verwendungszweck"/>
    <s v="&lt;300kg/Monat"/>
    <s v="ABS PECO"/>
  </r>
  <r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s v="keinen Verwendungszweck"/>
    <s v="&lt;20kg/Monat"/>
    <s v="ABS BRIE"/>
  </r>
  <r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s v="keinen Verwendungszweck"/>
    <s v="&lt;300kg/Monat"/>
    <s v="ABS ROVIN"/>
  </r>
  <r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s v="keinen Verwendungszweck"/>
    <s v="&lt;300kg/Monat"/>
    <s v="ABS ROVIN"/>
  </r>
  <r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s v="keinen Verwendungszweck"/>
    <s v="&lt;300kg/Monat"/>
    <s v="ABS SCH-PAUL"/>
  </r>
  <r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s v="keinen Verwendungszweck"/>
    <s v="&lt;500kg/Monat"/>
    <s v="ABS Unser Blütenkäse"/>
  </r>
  <r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  <s v="RWV"/>
    <n v="29500917"/>
    <n v="84"/>
    <n v="22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keinen Verwendungszweck"/>
    <s v="&lt;300kg/Monat"/>
    <s v="ABS GRÜN-PESTO"/>
  </r>
  <r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s v="keinen Verwendungszweck"/>
    <s v="&lt;300kg/Monat"/>
    <s v="ABS Whisky-Nuts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keinen Verwendungszweck"/>
    <s v="&lt;300kg/Monat"/>
    <s v="ABS CAMBOZOLA"/>
  </r>
  <r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keinen Verwendungszweck"/>
    <s v="&lt;300kg/Monat"/>
    <s v="ABS KELLERGEIST"/>
  </r>
  <r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s v="keinen Verwendungszweck"/>
    <s v="&lt;300kg/Monat"/>
    <s v="ABS BRUSCHETTA"/>
  </r>
  <r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s v="keinen Verwendungszweck"/>
    <s v="&lt;300kg/Monat"/>
    <s v="ABS BRUSCHETTA"/>
  </r>
  <r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s v="keinen Verwendungszweck"/>
    <s v="&lt;100kg/Monat"/>
    <s v="ABS ORANG-PESTO"/>
  </r>
  <r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keinen Verwendungszweck"/>
    <s v="&lt;1000kg/Monat"/>
    <s v="ABS OLD-AMSTERDAM"/>
  </r>
  <r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keinen Verwendungszweck"/>
    <s v="&lt;1000kg/Monat"/>
    <s v="ABS OLD-AMSTERDAM"/>
  </r>
  <r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keinen Verwendungszweck"/>
    <s v="&lt;50kg/Monat"/>
    <s v="ABS BRIE-PAP"/>
  </r>
  <r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"/>
    <m/>
    <s v="VOS VEG-SCH WÜRZIG"/>
  </r>
  <r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s v="Bodenabfall Abfüllung"/>
    <s v="Clip gerissen"/>
    <s v="GRW SCHI-NAT 7,2GK NEUE"/>
  </r>
  <r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  <s v="RWV"/>
    <s v="Diverse Rinde"/>
    <n v="54"/>
    <n v="22"/>
    <d v="2021-09-28T00:00:00"/>
    <s v="geschälte Rinde"/>
    <s v="keine Verwendung möglich"/>
    <s v="Diverse Rinde"/>
  </r>
  <r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  <s v="Bu3"/>
    <n v="29500529"/>
    <n v="283"/>
    <n v="12"/>
    <d v="2021-09-29T00:00:00"/>
    <s v="spezifischer EInsatz"/>
    <s v="wenig Verwendung"/>
    <s v="VOS Adler Schinkenräuch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  <s v="Schmelze"/>
    <n v="29500539"/>
    <n v="22"/>
    <n v="12"/>
    <d v="2021-09-29T00:00:00"/>
    <s v="VOS &gt; Einsatz"/>
    <m/>
    <s v="VOS SKZ Mozzarella 40%"/>
  </r>
  <r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  <s v="Bu3"/>
    <n v="29500620"/>
    <n v="242"/>
    <n v="12"/>
    <d v="2021-09-29T00:00:00"/>
    <s v="spezifischer EInsatz"/>
    <s v="wenig Verwendun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  <s v="L31"/>
    <n v="29500823"/>
    <n v="41.4"/>
    <n v="22"/>
    <d v="2021-09-29T00:00:00"/>
    <s v="Fremdkörper"/>
    <s v="Schmutz"/>
    <s v="ABS Butterkäse 45% OGT"/>
  </r>
  <r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keinen Verwendungszweck"/>
    <s v="&lt;300kg/Monat"/>
    <s v="ABS HEUBL"/>
  </r>
  <r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keinen Verwendungszweck"/>
    <s v="&lt;300kg/Monat"/>
    <s v="ABS PECO"/>
  </r>
  <r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s v="keinen Verwendungszweck"/>
    <s v="&lt;500kg/Monat"/>
    <s v="ABS Unser Blütenkäse"/>
  </r>
  <r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keinen Verwendungszweck"/>
    <s v="&lt;100kg/Monat"/>
    <s v="ABS ZIEGENR"/>
  </r>
  <r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  <s v="RWV"/>
    <n v="29500917"/>
    <n v="71"/>
    <n v="22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s v="keinen Verwendungszweck"/>
    <s v="&lt;300kg/Monat"/>
    <s v="ABS Whisky-Nuts"/>
  </r>
  <r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keinen Verwendungszweck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s v="Bodenabfall Abfüllung"/>
    <s v="Schlaufe gerissen"/>
    <s v="GRW NATUR 7,2KG"/>
  </r>
  <r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s v="Bodenabfall Abfüllung"/>
    <m/>
    <s v="ganze Wurst gourme natur"/>
  </r>
  <r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s v="Bodenabfall Abfüllung"/>
    <m/>
    <s v="ganze Wurst gourme natur"/>
  </r>
  <r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s v="Bodenabfall Abfüllung"/>
    <m/>
    <s v="ganze Wurst Schinken"/>
  </r>
  <r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  <s v="Schmelze"/>
    <n v="29500816"/>
    <n v="22"/>
    <n v="22"/>
    <d v="2021-09-30T00:00:00"/>
    <s v="Grund unbekannt"/>
    <s v="guter Zustand"/>
    <s v="ABS Gouda 48% OGT"/>
  </r>
  <r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s v="keinen Verwendungszweck"/>
    <s v="&lt;500kg/Monat"/>
    <s v="ABS MEDI-KRÄUK"/>
  </r>
  <r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  <s v="RWV"/>
    <n v="29500917"/>
    <n v="44"/>
    <n v="22"/>
    <d v="2021-09-30T00:00:00"/>
    <s v="geschälte Rinde"/>
    <s v="keine Verwendung möglich"/>
    <s v="VOS-ABS ENTSORGUNG"/>
  </r>
  <r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  <s v="RWV"/>
    <n v="29500917"/>
    <n v="46"/>
    <n v="22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  <s v="RWV"/>
    <n v="29501021"/>
    <n v="25"/>
    <n v="12"/>
    <d v="2021-09-30T00:00:00"/>
    <s v="VOS &gt; Einsatz"/>
    <s v="MHD abgelaufen"/>
    <s v="VOS URW NATUR AMM CO RE"/>
  </r>
  <r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s v="keinen Verwendungszweck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"/>
    <m/>
    <s v="VOS VEG-SCH WÜRZIG"/>
  </r>
  <r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  <s v="Schmelze"/>
    <n v="49500034"/>
    <n v="16"/>
    <n v="22"/>
    <d v="2021-09-30T00:00:00"/>
    <s v="Grund unbekannt"/>
    <s v="Luftzieher, aber trotzdem guter Zustand"/>
    <s v="ABS GOU VAKU-OGT"/>
  </r>
  <r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18"/>
    <n v="12"/>
    <d v="2021-09-30T00:00:00"/>
    <s v="-"/>
    <s v="-"/>
    <s v="Cheddar Matured"/>
  </r>
  <r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304"/>
    <n v="12"/>
    <d v="2021-09-30T00:00:00"/>
    <s v="-"/>
    <s v="-"/>
    <s v="Cheddar Matured"/>
  </r>
  <r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s v="Bodenabfall Abfüllung"/>
    <m/>
    <s v="ganze Wurst Schinken"/>
  </r>
  <r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6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18"/>
    <n v="61"/>
    <d v="2021-09-30T00:00:00"/>
    <s v="Reste von Würste beim Köpfen"/>
    <s v="Reste von Würste beim Köpfen"/>
    <s v="Reste Zipfel"/>
  </r>
  <r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s v="Bodenabfall Abfüllung"/>
    <m/>
    <s v="ganze Wurst BDK"/>
  </r>
  <r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s v="Bodenabfall Abfüllung"/>
    <m/>
    <s v="ganze Wurst Räucher"/>
  </r>
  <r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4T00:00:00"/>
    <s v="geschälte Rinde"/>
    <s v="-"/>
    <s v="VOS-ABS ENTSORGUNG"/>
  </r>
  <r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  <s v="RWV"/>
    <n v="29500917"/>
    <n v="62"/>
    <n v="22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spezifischer Einsatz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  <s v="L33"/>
    <n v="29501032"/>
    <n v="29"/>
    <n v="22"/>
    <d v="2021-10-04T00:00:00"/>
    <s v="Fremdkörper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8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  <s v="Abfüllung"/>
    <s v="Diverses"/>
    <n v="20"/>
    <n v="31"/>
    <d v="2021-10-04T00:00:00"/>
    <s v="Bodenabfall Abfüllung"/>
    <s v="-"/>
    <s v="Diverses"/>
  </r>
  <r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  <s v="L16"/>
    <s v="Diverses"/>
    <n v="65"/>
    <n v="12"/>
    <d v="2021-10-04T00:00:00"/>
    <m/>
    <s v="-"/>
    <s v="Diverses"/>
  </r>
  <r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  <s v="WVP"/>
    <s v="Reste Zipfel"/>
    <n v="8"/>
    <n v="61"/>
    <d v="2021-10-04T00:00:00"/>
    <s v="Reste von Würste beim Köpfen"/>
    <s v="-"/>
    <s v="Reste Zipfel"/>
  </r>
  <r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22"/>
    <s v="RWV"/>
    <s v="RW"/>
    <n v="21"/>
    <n v="22"/>
    <d v="2021-10-04T00:00:00"/>
    <s v="geschälte Rinde"/>
    <s v="-"/>
    <s v="RW"/>
  </r>
  <r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6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  <s v="RWV"/>
    <n v="29500917"/>
    <n v="49"/>
    <n v="22"/>
    <d v="2021-10-05T00:00:00"/>
    <s v="geschälte Rinde"/>
    <s v="-"/>
    <s v="VOS-ABS ENTSORGUNG"/>
  </r>
  <r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  <s v="RWV"/>
    <n v="29500917"/>
    <n v="61"/>
    <n v="22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  <s v="BU4"/>
    <n v="49500196"/>
    <n v="325"/>
    <n v="12"/>
    <d v="2021-10-05T00:00:00"/>
    <s v="VOS &gt; Einsatz"/>
    <s v="-"/>
    <s v="ABS BLU-FOU-VAKU"/>
  </r>
  <r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s v="Bodenabfall Abfüllung"/>
    <m/>
    <s v="ganze Wurst Gourme Kräuter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s v="Bodenabfall Abfüllung"/>
    <m/>
    <s v="ganze Wurst Gourme Paprika"/>
  </r>
  <r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  <s v="Schmelze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  <s v="BU3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  <s v="RWV"/>
    <n v="29500917"/>
    <n v="21"/>
    <n v="22"/>
    <d v="2021-10-06T00:00:00"/>
    <s v="geschälte Rinde"/>
    <s v="-"/>
    <s v="VOS-ABS ENTSORGUNG"/>
  </r>
  <r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  <s v="RWV"/>
    <n v="29500917"/>
    <n v="13"/>
    <n v="22"/>
    <d v="2021-10-06T00:00:00"/>
    <s v="geschälte Rinde"/>
    <s v="-"/>
    <s v="VOS-ABS ENTSORGUNG"/>
  </r>
  <r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  <s v="RWV"/>
    <n v="29500917"/>
    <n v="6"/>
    <n v="22"/>
    <d v="2021-10-06T00:00:00"/>
    <s v="geschälte Rinde"/>
    <s v="-"/>
    <s v="VOS-ABS ENTSORGUNG"/>
  </r>
  <r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  <s v="RWV"/>
    <n v="29500917"/>
    <n v="25"/>
    <n v="22"/>
    <d v="2021-10-06T00:00:00"/>
    <s v="geschälte Rinde"/>
    <s v="-"/>
    <s v="VOS-ABS ENTSORGUNG"/>
  </r>
  <r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  <s v="Schmelze"/>
    <n v="49500171"/>
    <n v="130"/>
    <n v="12"/>
    <d v="2021-10-06T00:00:00"/>
    <s v="spezifischer Einsatz"/>
    <s v="-"/>
    <s v="VOS RW-NATUR-STAUBK-GES"/>
  </r>
  <r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8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s v="Bodenabfall Abfüllung"/>
    <m/>
    <s v="ganze Wurst Gourme Schinken"/>
  </r>
  <r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s v="Bodenabfall Abfüllung"/>
    <m/>
    <s v="ganze Wurst Gourmet Schinken"/>
  </r>
  <r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s v="Bodenabfall Abfüllung"/>
    <m/>
    <s v="ganze Wurst NA Extra"/>
  </r>
  <r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s v="Bodenabfall Abfüllung"/>
    <s v="Clip gerissen"/>
    <s v="GRW SCHI-NAT 7,2GK NEUE"/>
  </r>
  <r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8T00:00:00"/>
    <s v="geschälte Rinde"/>
    <s v="-"/>
    <s v="VOS-ABS ENTSORGUNG"/>
  </r>
  <r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  <s v="L33"/>
    <n v="29501032"/>
    <n v="55"/>
    <n v="22"/>
    <d v="2021-10-08T00:00:00"/>
    <s v="Fremdkörper"/>
    <s v="Schmutz"/>
    <s v="ABS CHED-ROT MIT ß-CARO"/>
  </r>
  <r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  <s v="RWV"/>
    <n v="29600003"/>
    <n v="130"/>
    <n v="12"/>
    <d v="2021-10-08T00:00:00"/>
    <m/>
    <m/>
    <s v="ABS 45-48% OGT"/>
  </r>
  <r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8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4"/>
    <s v="-"/>
    <x v="7"/>
    <x v="0"/>
    <x v="0"/>
    <x v="0"/>
    <s v="0"/>
    <s v="RWV"/>
    <s v="Rinde"/>
    <n v="60"/>
    <s v="RWV"/>
    <s v="Rinde"/>
    <n v="80"/>
    <n v="60"/>
    <d v="2021-10-08T00:00:00"/>
    <s v="-"/>
    <s v="-"/>
    <s v="Rinde"/>
  </r>
  <r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6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  <s v="BU3"/>
    <n v="29500719"/>
    <n v="292"/>
    <n v="42"/>
    <d v="2021-10-11T00:00:00"/>
    <m/>
    <s v="Reklamation erhalten"/>
    <s v="ABS Havarti Natur 55%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  <s v="BU4"/>
    <n v="29500893"/>
    <n v="102"/>
    <n v="12"/>
    <d v="2021-10-11T00:00:00"/>
    <s v="zu wenig Menge für LKW"/>
    <m/>
    <s v="ABS REBLOCH"/>
  </r>
  <r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  <s v="BU4"/>
    <n v="29500894"/>
    <n v="452"/>
    <n v="12"/>
    <d v="2021-10-11T00:00:00"/>
    <s v="zu wenig Menge für LKW"/>
    <m/>
    <s v="ABS BACK-BLÜT"/>
  </r>
  <r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  <s v="BU4"/>
    <n v="29501049"/>
    <n v="424"/>
    <n v="12"/>
    <d v="2021-10-11T00:00:00"/>
    <s v="zu wenig Menge für LKW"/>
    <m/>
    <s v="ABS GOU-ROYAL"/>
  </r>
  <r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  <s v="BU4"/>
    <n v="49500192"/>
    <n v="246"/>
    <n v="12"/>
    <d v="2021-10-11T00:00:00"/>
    <s v="zu wenig Menge für LKW"/>
    <m/>
    <s v="ABS JARLSBERG-VAKU"/>
  </r>
  <r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  <s v="Schmelze"/>
    <s v="Diverse Nüsse"/>
    <n v="136"/>
    <n v="63"/>
    <d v="2021-10-11T00:00:00"/>
    <s v="weniger Produktion als geplant"/>
    <m/>
    <s v="Diverse Nüsse"/>
  </r>
  <r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6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  <s v="BU3"/>
    <s v="ganze Wurst"/>
    <n v="20"/>
    <n v="32"/>
    <d v="2021-10-11T00:00:00"/>
    <s v="Bodenabfall Abfüllung"/>
    <m/>
    <s v="ganze Wurst"/>
  </r>
  <r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s v="Bodenabfall Abfüllung"/>
    <m/>
    <s v="ganze Wurst Gourme Natur"/>
  </r>
  <r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s v="Bodenabfall Abfüllung"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  <s v="bu3"/>
    <n v="29500606"/>
    <n v="424"/>
    <n v="12"/>
    <d v="2021-10-12T00:00:00"/>
    <s v="spezifischer Einsatz"/>
    <m/>
    <s v="VOS Würste Jalapeno nat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  <s v="bu3"/>
    <n v="29500734"/>
    <n v="30"/>
    <n v="12"/>
    <d v="2021-10-12T00:00:00"/>
    <s v="spezifischer Einsatz"/>
    <s v="nur für Vorschmelzwürste"/>
    <s v="ABS Havarti Natur 30%"/>
  </r>
  <r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  <s v="RWV"/>
    <n v="29500917"/>
    <n v="39"/>
    <n v="60"/>
    <d v="2021-10-12T00:00:00"/>
    <s v="Rinde Maasdamer"/>
    <m/>
    <s v="VOS-ABS ENTSORGUNG"/>
  </r>
  <r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  <s v="RWV"/>
    <n v="29500917"/>
    <n v="17"/>
    <n v="60"/>
    <d v="2021-10-12T00:00:00"/>
    <m/>
    <s v="mehr VOS als Rework"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  <s v="BU3"/>
    <n v="29500967"/>
    <n v="20"/>
    <n v="12"/>
    <d v="2021-10-12T00:00:00"/>
    <m/>
    <s v="Endstücke"/>
    <s v="ABS BERGK BERGLANDMILCH"/>
  </r>
  <r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"/>
    <m/>
    <s v="VOS VEG-SCH MILD"/>
  </r>
  <r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"/>
    <m/>
    <s v="VOS VEG-SCH WÜRZIG"/>
  </r>
  <r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"/>
    <m/>
    <s v="VOS VEG-SCH-MILD-VAKU"/>
  </r>
  <r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"/>
    <m/>
    <s v="VOS VEG-SCH-WÜRZIG-VAKU"/>
  </r>
  <r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Abnehmer ist kurzfristig abgesprungen"/>
    <s v="-"/>
    <s v="Abschnitte Landkäse Ber"/>
  </r>
  <r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  <s v="bu3"/>
    <s v="Vorschmelz Diverses"/>
    <n v="333"/>
    <n v="12"/>
    <d v="2021-10-12T00:00:00"/>
    <m/>
    <s v="mehr VOS als Rework"/>
    <s v="Vorschmelz Diverses"/>
  </r>
  <r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s v="Bodenabfall Abfüllung"/>
    <m/>
    <s v="Konzentrat in Würsten 1"/>
  </r>
  <r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  <s v="WVP"/>
    <n v="29500490"/>
    <n v="20"/>
    <n v="12"/>
    <d v="2021-10-13T00:00:00"/>
    <m/>
    <m/>
    <s v="VOS Räucher Schinken"/>
  </r>
  <r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s v="Bodenabfall Abfüllung"/>
    <m/>
    <s v="Würste 9300g Räucher na"/>
  </r>
  <r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  <s v="Abfüllung"/>
    <n v="32000036"/>
    <n v="24"/>
    <n v="31"/>
    <d v="2021-10-13T00:00:00"/>
    <s v="Bodenabfall Abfüllung"/>
    <m/>
    <s v="Würste 8400g Schinkenrä"/>
  </r>
  <r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  <s v="Abfüllung"/>
    <n v="32000049"/>
    <n v="200"/>
    <n v="31"/>
    <d v="2021-10-13T00:00:00"/>
    <s v="Bodenabfall Abfüllung"/>
    <m/>
    <s v="GRW NATUR 7,2KG"/>
  </r>
  <r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  <s v="Abfüllung"/>
    <n v="32000106"/>
    <n v="50"/>
    <n v="31"/>
    <d v="2021-10-13T00:00:00"/>
    <s v="Bodenabfall Abfüllung"/>
    <m/>
    <s v="GRW SCHI-NAT 7,2GK NEUE"/>
  </r>
  <r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s v="Bodenabfall Abfüllung"/>
    <m/>
    <s v="GRW SCHI-NAT 7,2GK NEUE"/>
  </r>
  <r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  <s v="bu3"/>
    <n v="49500166"/>
    <n v="211"/>
    <n v="12"/>
    <d v="2021-10-13T00:00:00"/>
    <s v="spezifischer Einsatz"/>
    <m/>
    <s v="ABS BUN-PF 50% L33 vaku"/>
  </r>
  <r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  <s v="bu3"/>
    <n v="49500166"/>
    <n v="495"/>
    <n v="12"/>
    <d v="2021-10-13T00:00:00"/>
    <s v="spezifischer Einsatz"/>
    <m/>
    <s v="ABS BUN-PF 50% L33 vaku"/>
  </r>
  <r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  <s v="RWV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  <s v="BU2"/>
    <s v="Diverses"/>
    <n v="125"/>
    <n v="11"/>
    <d v="2021-10-13T00:00:00"/>
    <m/>
    <m/>
    <s v="Diverses"/>
  </r>
  <r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6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  <s v="RWV"/>
    <n v="23000020"/>
    <n v="60"/>
    <n v="12"/>
    <d v="2021-10-14T00:00:00"/>
    <m/>
    <m/>
    <s v="Cheddar jung 50% F. i.T"/>
  </r>
  <r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  <s v="L18"/>
    <n v="29500594"/>
    <n v="136"/>
    <n v="61"/>
    <d v="2021-10-14T00:00:00"/>
    <m/>
    <m/>
    <s v="VOS Früchte Blöcke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  <s v="Abfüllung"/>
    <n v="29500605"/>
    <n v="9"/>
    <n v="12"/>
    <d v="2021-10-14T00:00:00"/>
    <s v="VOS &gt; Einsatz"/>
    <m/>
    <s v="VOS SKZ Camembert für W"/>
  </r>
  <r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  <s v="RWV"/>
    <n v="29500917"/>
    <n v="23"/>
    <n v="60"/>
    <d v="2021-10-14T00:00:00"/>
    <s v="Rinde Natriumarm"/>
    <m/>
    <s v="VOS-ABS ENTSORGUNG"/>
  </r>
  <r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  <s v="RWV"/>
    <n v="29501021"/>
    <n v="25"/>
    <n v="12"/>
    <d v="2021-10-14T00:00:00"/>
    <s v="VOS &gt; Einsatz"/>
    <m/>
    <s v="VOS URW NATUR AMM CO RE"/>
  </r>
  <r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6"/>
    <s v="-"/>
    <x v="2"/>
    <x v="6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6"/>
    <s v="-"/>
    <x v="3"/>
    <x v="8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3"/>
    <x v="44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  <s v="BU2"/>
    <s v="verschiedene Fertigware"/>
    <n v="85"/>
    <n v="12"/>
    <d v="2021-10-14T00:00:00"/>
    <s v="Luftzieher"/>
    <m/>
    <s v="verschiedene Fertigware"/>
  </r>
  <r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  <s v="BU3"/>
    <n v="23000206"/>
    <n v="105"/>
    <n v="12"/>
    <d v="2021-10-15T00:00:00"/>
    <m/>
    <m/>
    <s v="Bergkäse 45% Fett i. Tr"/>
  </r>
  <r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  <s v="BU3"/>
    <n v="29500817"/>
    <n v="90"/>
    <n v="12"/>
    <d v="2021-10-15T00:00:00"/>
    <m/>
    <m/>
    <s v="ABS Edamer 40% OGT"/>
  </r>
  <r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  <n v="3020"/>
    <n v="32000068"/>
    <n v="39"/>
    <n v="32"/>
    <d v="2021-10-15T00:00:00"/>
    <s v="Bodenabfall Abfüllung"/>
    <m/>
    <s v="RW SCHI 10,0KG AN"/>
  </r>
  <r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  <s v="RWV"/>
    <n v="49500190"/>
    <n v="164"/>
    <n v="12"/>
    <d v="2021-10-15T00:00:00"/>
    <m/>
    <m/>
    <s v="ABS ALL-EMM-VAKU"/>
  </r>
  <r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"/>
    <m/>
    <s v="VOS VEG-SCH-WÜRZIG-VAKU"/>
  </r>
  <r>
    <x v="0"/>
    <n v="4.5"/>
    <d v="2021-10-15T00:00:00"/>
    <x v="16"/>
    <s v="-"/>
    <x v="2"/>
    <x v="6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6"/>
    <s v="-"/>
    <x v="2"/>
    <x v="6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6"/>
    <s v="-"/>
    <x v="2"/>
    <x v="6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6"/>
    <s v="-"/>
    <x v="2"/>
    <x v="6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6"/>
    <s v="-"/>
    <x v="2"/>
    <x v="6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6"/>
    <s v="-"/>
    <x v="3"/>
    <x v="8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3"/>
    <x v="8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  <s v="BU3"/>
    <n v="23500285"/>
    <n v="117"/>
    <n v="12"/>
    <d v="2021-10-18T00:00:00"/>
    <s v="Maschinenausfälle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  <s v="L33"/>
    <n v="29501032"/>
    <n v="28"/>
    <n v="22"/>
    <d v="2021-10-18T00:00:00"/>
    <s v="Fremdkörper"/>
    <s v="Schmutz"/>
    <s v="ABS CHED-ROT MIT ß-CARO"/>
  </r>
  <r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  <s v="BU3"/>
    <n v="49500143"/>
    <n v="292"/>
    <n v="12"/>
    <d v="2021-10-18T00:00:00"/>
    <m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6"/>
    <s v="-"/>
    <x v="2"/>
    <x v="6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6"/>
    <s v="-"/>
    <x v="0"/>
    <x v="0"/>
    <s v="-"/>
    <x v="9"/>
    <x v="0"/>
    <x v="0"/>
    <x v="0"/>
    <s v="0"/>
    <s v="Abfüllung"/>
    <s v="-"/>
    <n v="12"/>
    <s v="Abfüllung"/>
    <s v="-"/>
    <n v="60"/>
    <n v="12"/>
    <d v="2021-10-18T00:00:00"/>
    <s v="VOS &gt; Einsatz"/>
    <m/>
    <s v="-"/>
  </r>
  <r>
    <x v="0"/>
    <n v="64"/>
    <d v="2021-10-18T00:00:00"/>
    <x v="16"/>
    <s v="-"/>
    <x v="2"/>
    <x v="15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6"/>
    <s v="-"/>
    <x v="3"/>
    <x v="8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3"/>
    <x v="43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3"/>
    <x v="8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58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  <s v="BU2"/>
    <s v="Fertigpackung"/>
    <n v="162"/>
    <n v="12"/>
    <d v="2021-10-18T00:00:00"/>
    <s v="Luftzieher"/>
    <m/>
    <s v="Fertigpackung"/>
  </r>
  <r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  <s v="BU4"/>
    <n v="29500482"/>
    <n v="13"/>
    <n v="12"/>
    <d v="2021-10-19T00:00:00"/>
    <m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  <s v="BU4"/>
    <n v="29500885"/>
    <n v="19"/>
    <n v="12"/>
    <d v="2021-10-19T00:00:00"/>
    <m/>
    <m/>
    <s v="ABS HEUBL"/>
  </r>
  <r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  <s v="BU4"/>
    <n v="29500886"/>
    <n v="19"/>
    <n v="12"/>
    <d v="2021-10-19T00:00:00"/>
    <m/>
    <m/>
    <s v="ABS MEDI-KRÄUK"/>
  </r>
  <r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  <s v="BU4"/>
    <n v="29500891"/>
    <n v="24"/>
    <n v="12"/>
    <d v="2021-10-19T00:00:00"/>
    <m/>
    <m/>
    <s v="ABS PECO"/>
  </r>
  <r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  <s v="BU4"/>
    <n v="29500892"/>
    <n v="209"/>
    <n v="12"/>
    <d v="2021-10-19T00:00:00"/>
    <m/>
    <m/>
    <s v="ABS BLU-FOU"/>
  </r>
  <r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  <s v="BU4"/>
    <n v="29500893"/>
    <n v="5"/>
    <n v="12"/>
    <d v="2021-10-19T00:00:00"/>
    <m/>
    <m/>
    <s v="ABS REBLOCH"/>
  </r>
  <r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  <s v="BU4"/>
    <n v="29500895"/>
    <n v="61"/>
    <n v="12"/>
    <d v="2021-10-19T00:00:00"/>
    <m/>
    <m/>
    <s v="ABS BRIE"/>
  </r>
  <r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  <s v="BU4"/>
    <n v="29500900"/>
    <n v="38"/>
    <n v="12"/>
    <d v="2021-10-19T00:00:00"/>
    <m/>
    <m/>
    <s v="ABS ROVIN"/>
  </r>
  <r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  <s v="BU4"/>
    <n v="29500906"/>
    <n v="52"/>
    <n v="12"/>
    <d v="2021-10-19T00:00:00"/>
    <m/>
    <m/>
    <s v="ABS SCH-PAUL"/>
  </r>
  <r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  <s v="BU4"/>
    <n v="29500908"/>
    <n v="14"/>
    <n v="12"/>
    <d v="2021-10-19T00:00:00"/>
    <m/>
    <m/>
    <s v="ABS GRUY"/>
  </r>
  <r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  <s v="BU4"/>
    <n v="29500910"/>
    <n v="51"/>
    <n v="12"/>
    <d v="2021-10-19T00:00:00"/>
    <m/>
    <m/>
    <s v="ABS Unser Blütenkäse"/>
  </r>
  <r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  <s v="RWV"/>
    <n v="29500913"/>
    <n v="28"/>
    <n v="12"/>
    <d v="2021-10-19T00:00:00"/>
    <m/>
    <m/>
    <s v="ABS ZIEGENR"/>
  </r>
  <r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  <s v="BU4"/>
    <n v="29500957"/>
    <n v="17"/>
    <n v="12"/>
    <d v="2021-10-19T00:00:00"/>
    <m/>
    <m/>
    <s v="ABS Crémeux"/>
  </r>
  <r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  <s v="RWV"/>
    <n v="29600030"/>
    <n v="701"/>
    <n v="12"/>
    <d v="2021-10-19T00:00:00"/>
    <m/>
    <m/>
    <s v="VS SKZ Premium Würfel"/>
  </r>
  <r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  <s v="BU3"/>
    <n v="29900002"/>
    <n v="303"/>
    <n v="61"/>
    <d v="2021-10-19T00:00:00"/>
    <m/>
    <m/>
    <s v="VOS VEG-SCH MILD"/>
  </r>
  <r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  <s v="BU3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  <s v="BU3"/>
    <n v="29900003"/>
    <n v="640"/>
    <n v="61"/>
    <d v="2021-10-19T00:00:00"/>
    <m/>
    <m/>
    <s v="VOS VEG-SCH WÜRZIG"/>
  </r>
  <r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"/>
    <m/>
    <s v="VOS VEG-SCH-MILD-VAKU"/>
  </r>
  <r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0"/>
    <s v="-"/>
    <x v="9"/>
    <x v="0"/>
    <x v="0"/>
    <x v="0"/>
    <s v="0"/>
    <s v="RWV"/>
    <s v="-"/>
    <n v="12"/>
    <s v="RWV"/>
    <s v="-"/>
    <n v="163"/>
    <n v="12"/>
    <d v="2021-10-19T00:00:00"/>
    <s v="VOS &gt; Einsatz"/>
    <m/>
    <s v="-"/>
  </r>
  <r>
    <x v="1"/>
    <n v="346"/>
    <d v="2021-10-19T00:00:00"/>
    <x v="16"/>
    <s v="-"/>
    <x v="0"/>
    <x v="0"/>
    <s v="-"/>
    <x v="9"/>
    <x v="0"/>
    <x v="0"/>
    <x v="0"/>
    <s v="0"/>
    <s v="RWV"/>
    <s v="-"/>
    <n v="12"/>
    <s v="RWV"/>
    <s v="-"/>
    <n v="346"/>
    <n v="12"/>
    <d v="2021-10-19T00:00:00"/>
    <s v="VOS &gt; Einsatz"/>
    <m/>
    <s v="-"/>
  </r>
  <r>
    <x v="1"/>
    <n v="28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6"/>
    <s v="-"/>
    <x v="2"/>
    <x v="6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6"/>
    <s v="-"/>
    <x v="4"/>
    <x v="23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0"/>
    <n v="184"/>
    <d v="2021-10-19T00:00:00"/>
    <x v="16"/>
    <s v="-"/>
    <x v="3"/>
    <x v="24"/>
    <s v="-"/>
    <x v="9"/>
    <x v="0"/>
    <x v="0"/>
    <x v="0"/>
    <s v="0"/>
    <s v="WVP"/>
    <s v="-"/>
    <n v="72"/>
    <s v="WVP"/>
    <s v="-"/>
    <n v="184"/>
    <n v="72"/>
    <d v="2021-10-19T00:00:00"/>
    <m/>
    <m/>
    <s v="-"/>
  </r>
  <r>
    <x v="5"/>
    <n v="4"/>
    <d v="2021-10-19T00:00:00"/>
    <x v="16"/>
    <s v="-"/>
    <x v="3"/>
    <x v="8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6"/>
    <s v="-"/>
    <x v="2"/>
    <x v="6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6"/>
    <s v="-"/>
    <x v="2"/>
    <x v="6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6"/>
    <s v="-"/>
    <x v="2"/>
    <x v="6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6"/>
    <s v="-"/>
    <x v="1"/>
    <x v="11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6"/>
    <s v="-"/>
    <x v="2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2"/>
    <n v="29500631"/>
    <x v="0"/>
    <x v="39"/>
    <s v="-"/>
    <x v="9"/>
    <x v="0"/>
    <x v="0"/>
    <x v="0"/>
    <s v="0"/>
    <s v="BU2"/>
    <n v="29500631"/>
    <n v="12"/>
    <s v="BU2"/>
    <n v="29500631"/>
    <n v="60"/>
    <n v="12"/>
    <d v="2021-10-20T00:00:00"/>
    <m/>
    <m/>
    <s v="29500631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  <s v="BU4"/>
    <n v="29500886"/>
    <n v="123"/>
    <n v="62"/>
    <d v="2021-10-20T00:00:00"/>
    <m/>
    <m/>
    <s v="ABS MEDI-KRÄUK"/>
  </r>
  <r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  <s v="BU3"/>
    <n v="29900002"/>
    <n v="138"/>
    <n v="61"/>
    <d v="2021-10-20T00:00:00"/>
    <m/>
    <m/>
    <s v="VOS VEG-SCH MILD"/>
  </r>
  <r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  <s v="BU3"/>
    <n v="29900003"/>
    <n v="70"/>
    <n v="61"/>
    <d v="2021-10-20T00:00:00"/>
    <m/>
    <m/>
    <s v="VOS VEG-SCH WÜRZIG"/>
  </r>
  <r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0"/>
    <s v="-"/>
    <x v="9"/>
    <x v="0"/>
    <x v="0"/>
    <x v="0"/>
    <s v="0"/>
    <s v="RWV"/>
    <s v="-"/>
    <n v="12"/>
    <s v="RWV"/>
    <s v="-"/>
    <n v="24.8"/>
    <n v="12"/>
    <d v="2021-10-20T00:00:00"/>
    <s v="VOS &gt; Einsatz"/>
    <m/>
    <s v="-"/>
  </r>
  <r>
    <x v="1"/>
    <n v="123"/>
    <d v="2021-10-20T00:00:00"/>
    <x v="16"/>
    <s v="-"/>
    <x v="0"/>
    <x v="0"/>
    <s v="-"/>
    <x v="9"/>
    <x v="0"/>
    <x v="0"/>
    <x v="0"/>
    <s v="0"/>
    <s v="RWV"/>
    <s v="-"/>
    <n v="12"/>
    <s v="RWV"/>
    <s v="-"/>
    <n v="123"/>
    <n v="12"/>
    <d v="2021-10-20T00:00:00"/>
    <s v="VOS &gt; Einsatz"/>
    <m/>
    <s v="-"/>
  </r>
  <r>
    <x v="1"/>
    <n v="84"/>
    <d v="2021-10-20T00:00:00"/>
    <x v="16"/>
    <s v="-"/>
    <x v="0"/>
    <x v="0"/>
    <s v="-"/>
    <x v="9"/>
    <x v="0"/>
    <x v="0"/>
    <x v="0"/>
    <s v="0"/>
    <s v="RWV"/>
    <s v="-"/>
    <n v="12"/>
    <s v="RWV"/>
    <s v="-"/>
    <n v="84"/>
    <n v="12"/>
    <d v="2021-10-20T00:00:00"/>
    <s v="VOS &gt; Einsatz"/>
    <m/>
    <s v="-"/>
  </r>
  <r>
    <x v="1"/>
    <n v="90"/>
    <d v="2021-10-20T00:00:00"/>
    <x v="16"/>
    <s v="-"/>
    <x v="2"/>
    <x v="6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6"/>
    <s v="-"/>
    <x v="2"/>
    <x v="6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6"/>
    <s v="-"/>
    <x v="2"/>
    <x v="19"/>
    <s v="-"/>
    <x v="9"/>
    <x v="0"/>
    <x v="0"/>
    <x v="0"/>
    <s v="0"/>
    <s v="3020"/>
    <s v="-"/>
    <n v="31"/>
    <n v="3020"/>
    <s v="-"/>
    <n v="29"/>
    <n v="31"/>
    <d v="2021-10-20T00:00:00"/>
    <s v="Bodenabfall Abfüllung"/>
    <m/>
    <s v="-"/>
  </r>
  <r>
    <x v="1"/>
    <n v="21.6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6"/>
    <s v="-"/>
    <x v="3"/>
    <x v="8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6"/>
    <s v="-"/>
    <x v="2"/>
    <x v="6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6"/>
    <s v="-"/>
    <x v="2"/>
    <x v="6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2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3"/>
    <x v="43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3"/>
    <x v="43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3"/>
    <x v="8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  <n v="3010"/>
    <n v="24000493"/>
    <n v="40"/>
    <n v="34"/>
    <d v="2021-10-22T00:00:00"/>
    <s v="Bodenabfall Abfüllung"/>
    <m/>
    <s v="Konzentrat in Würsten 1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  <s v="Abfüllung"/>
    <n v="29500539"/>
    <n v="10"/>
    <n v="12"/>
    <d v="2021-10-22T00:00:00"/>
    <s v="VOS &gt; Einsatz"/>
    <m/>
    <s v="VOS SKZ Mozzarella 40%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  <s v="Abfüllung"/>
    <n v="29500605"/>
    <n v="20"/>
    <n v="12"/>
    <d v="2021-10-22T00:00:00"/>
    <s v="VOS &gt; Einsatz"/>
    <m/>
    <s v="VOS SKZ Camembert für W"/>
  </r>
  <r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  <s v="Abfüllung"/>
    <n v="29500918"/>
    <n v="20"/>
    <n v="12"/>
    <d v="2021-10-22T00:00:00"/>
    <s v="VOS &gt; Einsatz"/>
    <m/>
    <s v="VOS SKZ-GOU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  <s v="Abfüllung"/>
    <n v="29500918"/>
    <n v="24"/>
    <n v="12"/>
    <d v="2021-10-22T00:00:00"/>
    <s v="VOS &gt; Einsatz"/>
    <m/>
    <s v="VOS SKZ-GOU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  <s v="Abfüllung"/>
    <n v="29500939"/>
    <n v="20"/>
    <n v="12"/>
    <d v="2021-10-22T00:00:00"/>
    <s v="VOS &gt; Einsatz"/>
    <m/>
    <s v="VOS URW-GRS-KRÄU OGT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  <s v="Abfüllung"/>
    <n v="29500945"/>
    <n v="16"/>
    <n v="12"/>
    <d v="2021-10-22T00:00:00"/>
    <s v="VOS &gt; Einsatz"/>
    <m/>
    <s v="VOS URW-SCHI-NAT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VOS &gt; Einsatz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  <s v="L33"/>
    <n v="29501032"/>
    <n v="32"/>
    <n v="22"/>
    <d v="2021-10-22T00:00:00"/>
    <s v="Fremdkörper"/>
    <s v="Schmutz"/>
    <s v="ABS CHED-ROT MIT ß-CARO"/>
  </r>
  <r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VOS &gt; Einsatz"/>
    <m/>
    <s v="VS Chili geschält"/>
  </r>
  <r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  <n v="3020"/>
    <n v="32000106"/>
    <n v="60"/>
    <n v="34"/>
    <d v="2021-10-22T00:00:00"/>
    <s v="Bodenabfall Abfüllung"/>
    <m/>
    <s v="GRW SCHI-NAT 7,2GK NEUE"/>
  </r>
  <r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6"/>
    <s v="-"/>
    <x v="2"/>
    <x v="6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6"/>
    <s v="-"/>
    <x v="2"/>
    <x v="6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6"/>
    <s v="-"/>
    <x v="2"/>
    <x v="6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6"/>
    <s v="-"/>
    <x v="0"/>
    <x v="0"/>
    <s v="-"/>
    <x v="9"/>
    <x v="0"/>
    <x v="0"/>
    <x v="0"/>
    <s v="0"/>
    <s v="Abfüllung"/>
    <s v="-"/>
    <n v="12"/>
    <s v="Abfüllung"/>
    <s v="-"/>
    <n v="80"/>
    <n v="12"/>
    <d v="2021-10-22T00:00:00"/>
    <s v="VOS &gt; Einsatz"/>
    <m/>
    <s v="-"/>
  </r>
  <r>
    <x v="5"/>
    <n v="7.5"/>
    <d v="2021-10-22T00:00:00"/>
    <x v="16"/>
    <s v="-"/>
    <x v="3"/>
    <x v="8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6"/>
    <s v="-"/>
    <x v="2"/>
    <x v="6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6"/>
    <s v="-"/>
    <x v="2"/>
    <x v="19"/>
    <s v="-"/>
    <x v="9"/>
    <x v="0"/>
    <x v="0"/>
    <x v="0"/>
    <s v="0"/>
    <s v="3020"/>
    <s v="-"/>
    <n v="34"/>
    <n v="3020"/>
    <s v="-"/>
    <n v="46"/>
    <n v="34"/>
    <d v="2021-10-22T00:00:00"/>
    <s v="Bodenabfall Abfüllung"/>
    <m/>
    <s v="-"/>
  </r>
  <r>
    <x v="2"/>
    <n v="35"/>
    <d v="2021-10-22T00:00:00"/>
    <x v="16"/>
    <s v="-"/>
    <x v="2"/>
    <x v="6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6"/>
    <s v="-"/>
    <x v="3"/>
    <x v="43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  <s v="Verkauf"/>
    <s v="Räu-End"/>
    <n v="9"/>
    <n v="99"/>
    <d v="2021-10-22T00:00:00"/>
    <m/>
    <m/>
    <s v="Räu-End"/>
  </r>
  <r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  <s v="schmelze"/>
    <n v="29500532"/>
    <n v="101.8"/>
    <n v="12"/>
    <d v="2021-10-25T00:00:00"/>
    <s v="nicht vakuumiert von Schmelze"/>
    <m/>
    <s v="VOS mit Lachskonzentrat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  <s v="BU3"/>
    <n v="29500606"/>
    <n v="245"/>
    <n v="12"/>
    <d v="2021-10-25T00:00:00"/>
    <s v="spezifischer Einsatz"/>
    <m/>
    <s v="VOS Würste Jalapeno nat"/>
  </r>
  <r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  <s v="Schmelze"/>
    <n v="29600004"/>
    <n v="250"/>
    <n v="12"/>
    <d v="2021-10-25T00:00:00"/>
    <m/>
    <m/>
    <s v="ABS 45-48% Konventionel"/>
  </r>
  <r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  <s v="Abfüllung"/>
    <n v="32000049"/>
    <n v="26.5"/>
    <n v="33"/>
    <d v="2021-10-25T00:00:00"/>
    <s v="Bodenabfall Abfüllung"/>
    <m/>
    <s v="GRW NATUR 7,2KG"/>
  </r>
  <r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2"/>
    <x v="19"/>
    <s v="-"/>
    <x v="10"/>
    <x v="0"/>
    <x v="0"/>
    <x v="0"/>
    <s v="0"/>
    <s v="3010"/>
    <s v="-"/>
    <n v="31"/>
    <n v="3010"/>
    <s v="-"/>
    <n v="23"/>
    <n v="31"/>
    <d v="2021-10-25T00:00:00"/>
    <s v="Bodenabfall Abfüllung"/>
    <m/>
    <s v="-"/>
  </r>
  <r>
    <x v="1"/>
    <n v="227"/>
    <d v="2021-10-25T00:00:00"/>
    <x v="16"/>
    <s v="-"/>
    <x v="2"/>
    <x v="6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6"/>
    <s v="-"/>
    <x v="2"/>
    <x v="6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6"/>
    <s v="-"/>
    <x v="2"/>
    <x v="6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6"/>
    <s v="-"/>
    <x v="2"/>
    <x v="6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6"/>
    <s v="-"/>
    <x v="2"/>
    <x v="6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6"/>
    <s v="-"/>
    <x v="2"/>
    <x v="6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6"/>
    <s v="-"/>
    <x v="2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3"/>
    <x v="8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  <s v="Abfüllung"/>
    <n v="29900002"/>
    <n v="184.2"/>
    <n v="61"/>
    <d v="2021-10-26T00:00:00"/>
    <s v="VOS &gt; Einsatz"/>
    <m/>
    <s v="VOS VEG-SCH MILD"/>
  </r>
  <r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"/>
    <m/>
    <s v="VOS VEG-SCH WÜRZIG"/>
  </r>
  <r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  <s v="bu3"/>
    <n v="49500166"/>
    <n v="121"/>
    <n v="12"/>
    <d v="2021-10-26T00:00:00"/>
    <s v="spezifischer Einsatz"/>
    <m/>
    <s v="ABS BUN-PF 50% L33 vaku"/>
  </r>
  <r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6"/>
    <s v="-"/>
    <x v="2"/>
    <x v="6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6"/>
    <s v="-"/>
    <x v="2"/>
    <x v="6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6"/>
    <s v="-"/>
    <x v="2"/>
    <x v="6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6"/>
    <s v="-"/>
    <x v="3"/>
    <x v="8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2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2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3"/>
    <x v="8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  <s v="bu3"/>
    <s v="Div Zipfe, ES"/>
    <n v="38"/>
    <n v="12"/>
    <d v="2021-10-26T00:00:00"/>
    <m/>
    <m/>
    <s v="Div Zipfe, ES"/>
  </r>
  <r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"/>
    <m/>
    <s v="VOS VEG-SCH MILD"/>
  </r>
  <r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  <s v="Abfüllung"/>
    <n v="29900003"/>
    <n v="10"/>
    <n v="61"/>
    <d v="2021-10-27T00:00:00"/>
    <s v="VOS &gt; Einsatz"/>
    <m/>
    <s v="VOS VEG-SCH WÜRZI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6"/>
    <s v="-"/>
    <x v="2"/>
    <x v="6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6"/>
    <s v="-"/>
    <x v="2"/>
    <x v="6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  <s v="Schmelze"/>
    <s v="Kapa EMM"/>
    <n v="80"/>
    <n v="11"/>
    <d v="2021-10-27T00:00:00"/>
    <m/>
    <m/>
    <s v="Kapa EMM"/>
  </r>
  <r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  <s v="BU3"/>
    <n v="29501070"/>
    <n v="331"/>
    <n v="12"/>
    <d v="2021-10-28T00:00:00"/>
    <m/>
    <m/>
    <s v="VOS GRW-SCHI-NAT ENDSTÜ"/>
  </r>
  <r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  <s v="BU3"/>
    <n v="29501083"/>
    <n v="175"/>
    <n v="12"/>
    <d v="2021-10-28T00:00:00"/>
    <m/>
    <m/>
    <s v="VOS RW-NATUR-EXTRA ENDS"/>
  </r>
  <r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  <s v="BU4"/>
    <n v="49500192"/>
    <n v="642"/>
    <n v="12"/>
    <d v="2021-10-28T00:00:00"/>
    <m/>
    <m/>
    <s v="ABS JARLSBERG-VAKU"/>
  </r>
  <r>
    <x v="4"/>
    <n v="70"/>
    <d v="2021-10-28T00:00:00"/>
    <x v="16"/>
    <s v="-"/>
    <x v="2"/>
    <x v="6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6"/>
    <s v="-"/>
    <x v="2"/>
    <x v="16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  <s v="BU2"/>
    <s v="Blöcke"/>
    <n v="15"/>
    <n v="12"/>
    <d v="2021-10-28T00:00:00"/>
    <m/>
    <m/>
    <s v="Blöcke"/>
  </r>
  <r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  <s v="BU3"/>
    <s v="Zipfel, Endstücke"/>
    <n v="306"/>
    <n v="12"/>
    <d v="2021-10-28T00:00:00"/>
    <m/>
    <m/>
    <s v="Zipfel, Endstücke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  <n v="3020"/>
    <n v="29500531"/>
    <n v="60"/>
    <n v="12"/>
    <d v="2021-10-29T00:00:00"/>
    <s v="VOS &gt; Einsatz"/>
    <m/>
    <s v="VOS mit Walnusskonzentr"/>
  </r>
  <r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  <s v="BU3"/>
    <n v="29900003"/>
    <n v="14"/>
    <n v="61"/>
    <d v="2021-10-29T00:00:00"/>
    <m/>
    <m/>
    <s v="VOS VEG-SCH WÜRZIG"/>
  </r>
  <r>
    <x v="1"/>
    <n v="20.399999999999999"/>
    <d v="2021-10-29T00:00:00"/>
    <x v="12"/>
    <n v="31000022"/>
    <x v="1"/>
    <x v="40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s v="31000022"/>
  </r>
  <r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"/>
    <m/>
    <s v="VOS VEG-SCH-WÜRZIG-VAKU"/>
  </r>
  <r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6"/>
    <s v="-"/>
    <x v="2"/>
    <x v="6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6"/>
    <s v="-"/>
    <x v="2"/>
    <x v="6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3"/>
    <x v="8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3"/>
    <x v="43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6"/>
    <s v="-"/>
    <x v="2"/>
    <x v="6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12"/>
    <s v="RW naur"/>
    <x v="2"/>
    <x v="6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6"/>
    <s v="-"/>
    <x v="2"/>
    <x v="6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90"/>
    <n v="12"/>
    <d v="2021-11-02T00:00:00"/>
    <m/>
    <m/>
    <s v="-"/>
  </r>
  <r>
    <x v="1"/>
    <n v="156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156"/>
    <n v="12"/>
    <d v="2021-11-02T00:00:00"/>
    <m/>
    <m/>
    <s v="-"/>
  </r>
  <r>
    <x v="1"/>
    <n v="40"/>
    <d v="2021-11-02T00:00:00"/>
    <x v="16"/>
    <s v="-"/>
    <x v="2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6"/>
    <s v="-"/>
    <x v="2"/>
    <x v="6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6"/>
    <s v="-"/>
    <x v="2"/>
    <x v="6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6"/>
    <s v="-"/>
    <x v="2"/>
    <x v="65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40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6"/>
    <s v="-"/>
    <x v="2"/>
    <x v="6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6"/>
    <s v="-"/>
    <x v="2"/>
    <x v="6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  <s v="RWV"/>
    <n v="29500531"/>
    <n v="33"/>
    <n v="12"/>
    <d v="2021-11-03T00:00:00"/>
    <m/>
    <m/>
    <s v="VOS mit Walnusskonzentr"/>
  </r>
  <r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  <s v="Abfüllung"/>
    <n v="29500917"/>
    <n v="25"/>
    <n v="12"/>
    <d v="2021-11-03T00:00:00"/>
    <m/>
    <m/>
    <s v="VOS-ABS ENTSORGUNG"/>
  </r>
  <r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  <s v="Abfüllung"/>
    <n v="29500917"/>
    <n v="10"/>
    <n v="12"/>
    <d v="2021-11-03T00:00:00"/>
    <m/>
    <m/>
    <s v="VOS-ABS ENTSORGUNG"/>
  </r>
  <r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  <s v="Abfüllung"/>
    <n v="29500917"/>
    <n v="33"/>
    <n v="12"/>
    <d v="2021-11-03T00:00:00"/>
    <m/>
    <m/>
    <s v="VOS-ABS ENTSORGUNG"/>
  </r>
  <r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  <s v="Abfüllung"/>
    <n v="29500918"/>
    <n v="25"/>
    <n v="12"/>
    <d v="2021-11-03T00:00:00"/>
    <m/>
    <m/>
    <s v="VOS SKZ-GOU"/>
  </r>
  <r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  <s v="Abfüllung"/>
    <n v="29500918"/>
    <n v="23"/>
    <n v="12"/>
    <d v="2021-11-03T00:00:00"/>
    <m/>
    <m/>
    <s v="VOS SKZ-GOU"/>
  </r>
  <r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  <s v="Abfüllung"/>
    <n v="49500102"/>
    <n v="48.6"/>
    <n v="12"/>
    <d v="2021-11-03T00:00:00"/>
    <m/>
    <m/>
    <s v="VOS SKZ MF-GOU-VAKU"/>
  </r>
  <r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  <s v="RWV"/>
    <n v="49500102"/>
    <n v="75"/>
    <n v="12"/>
    <d v="2021-11-03T00:00:00"/>
    <m/>
    <m/>
    <s v="VOS SKZ MF-GOU-VAKU"/>
  </r>
  <r>
    <x v="1"/>
    <n v="131"/>
    <d v="2021-11-03T00:00:00"/>
    <x v="16"/>
    <s v="-"/>
    <x v="2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5"/>
    <x v="36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2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6"/>
    <s v="-"/>
    <x v="2"/>
    <x v="6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6"/>
    <s v="-"/>
    <x v="2"/>
    <x v="6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6"/>
    <s v="-"/>
    <x v="3"/>
    <x v="43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6"/>
    <s v="-"/>
    <x v="2"/>
    <x v="6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6"/>
    <s v="-"/>
    <x v="4"/>
    <x v="23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3"/>
    <x v="8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3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  <s v="Abfüllung"/>
    <n v="23500286"/>
    <n v="97"/>
    <n v="12"/>
    <d v="2021-11-04T00:00:00"/>
    <s v="Produktion ausgefallen"/>
    <m/>
    <s v="WALNUSS GEWOLFT 13MM"/>
  </r>
  <r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2"/>
    <x v="3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6"/>
    <s v="-"/>
    <x v="2"/>
    <x v="6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6"/>
    <s v="-"/>
    <x v="2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6"/>
    <s v="-"/>
    <x v="2"/>
    <x v="6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6"/>
    <s v="-"/>
    <x v="3"/>
    <x v="8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3"/>
    <x v="43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6"/>
    <s v="-"/>
    <x v="2"/>
    <x v="6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6"/>
    <s v="-"/>
    <x v="3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3"/>
    <x v="8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  <s v="BU3"/>
    <n v="29500730"/>
    <n v="282"/>
    <n v="12"/>
    <d v="2021-11-05T00:00:00"/>
    <m/>
    <m/>
    <s v="ABS Mozzarella 46%"/>
  </r>
  <r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6"/>
    <s v="-"/>
    <x v="2"/>
    <x v="6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6"/>
    <s v="-"/>
    <x v="2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6"/>
    <s v="-"/>
    <x v="2"/>
    <x v="6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6"/>
    <s v="-"/>
    <x v="2"/>
    <x v="6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  <m/>
    <n v="29500498"/>
    <n v="45"/>
    <n v="12"/>
    <d v="2021-11-08T00:00:00"/>
    <m/>
    <m/>
    <s v="VOS Räucher Natur Natri"/>
  </r>
  <r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  <m/>
    <n v="29500498"/>
    <n v="20"/>
    <n v="12"/>
    <d v="2021-11-08T00:00:00"/>
    <m/>
    <m/>
    <s v="VOS Räucher Natur Natri"/>
  </r>
  <r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  <m/>
    <n v="29500498"/>
    <n v="35"/>
    <n v="12"/>
    <d v="2021-11-08T00:00:00"/>
    <m/>
    <m/>
    <s v="VOS Räucher Natur Natri"/>
  </r>
  <r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  <m/>
    <n v="29500498"/>
    <n v="55"/>
    <n v="12"/>
    <d v="2021-11-08T00:00:00"/>
    <m/>
    <m/>
    <s v="VOS Räucher Natur Natri"/>
  </r>
  <r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  <m/>
    <n v="29500498"/>
    <n v="44"/>
    <n v="12"/>
    <d v="2021-11-08T00:00:00"/>
    <m/>
    <m/>
    <s v="VOS Räucher Natur Natri"/>
  </r>
  <r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  <m/>
    <n v="29500498"/>
    <n v="18"/>
    <n v="12"/>
    <d v="2021-11-08T00:00:00"/>
    <m/>
    <m/>
    <s v="VOS Räucher Natur Natri"/>
  </r>
  <r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  <m/>
    <n v="29500498"/>
    <n v="15"/>
    <n v="12"/>
    <d v="2021-11-08T00:00:00"/>
    <m/>
    <m/>
    <s v="VOS Räucher Natur Natri"/>
  </r>
  <r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  <m/>
    <n v="29500498"/>
    <n v="33"/>
    <n v="12"/>
    <d v="2021-11-08T00:00:00"/>
    <m/>
    <m/>
    <s v="VOS Räucher Natur Natri"/>
  </r>
  <r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  <m/>
    <n v="29500498"/>
    <n v="101"/>
    <n v="12"/>
    <d v="2021-11-08T00:00:00"/>
    <m/>
    <m/>
    <s v="VOS Räucher Natur Natri"/>
  </r>
  <r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  <m/>
    <n v="29500498"/>
    <n v="106"/>
    <n v="12"/>
    <d v="2021-11-08T00:00:00"/>
    <m/>
    <m/>
    <s v="VOS Räucher Natur Natri"/>
  </r>
  <r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  <m/>
    <n v="29500529"/>
    <n v="33"/>
    <n v="12"/>
    <d v="2021-11-08T00:00:00"/>
    <m/>
    <m/>
    <s v="VOS Adler Schinkenräuch"/>
  </r>
  <r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  <m/>
    <n v="29500529"/>
    <n v="30"/>
    <n v="12"/>
    <d v="2021-11-08T00:00:00"/>
    <m/>
    <m/>
    <s v="VOS Adler Schinkenräuch"/>
  </r>
  <r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  <m/>
    <n v="29500529"/>
    <n v="40"/>
    <n v="12"/>
    <d v="2021-11-08T00:00:00"/>
    <m/>
    <m/>
    <s v="VOS Adler Schinkenräuch"/>
  </r>
  <r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  <m/>
    <n v="29500529"/>
    <n v="63"/>
    <n v="12"/>
    <d v="2021-11-08T00:00:00"/>
    <m/>
    <m/>
    <s v="VOS Adler Schinkenräuch"/>
  </r>
  <r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  <m/>
    <n v="29500606"/>
    <n v="10"/>
    <n v="12"/>
    <d v="2021-11-08T00:00:00"/>
    <m/>
    <m/>
    <s v="VOS Würste Jalapeno nat"/>
  </r>
  <r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  <m/>
    <n v="29500606"/>
    <n v="30"/>
    <n v="12"/>
    <d v="2021-11-08T00:00:00"/>
    <m/>
    <m/>
    <s v="VOS Würste Jalapeno nat"/>
  </r>
  <r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  <m/>
    <n v="29500606"/>
    <n v="46"/>
    <n v="12"/>
    <d v="2021-11-08T00:00:00"/>
    <m/>
    <m/>
    <s v="VOS Würste Jalapeno nat"/>
  </r>
  <r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  <m/>
    <n v="29500606"/>
    <n v="40"/>
    <n v="12"/>
    <d v="2021-11-08T00:00:00"/>
    <m/>
    <m/>
    <s v="VOS Würste Jalapeno nat"/>
  </r>
  <r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  <m/>
    <n v="29500613"/>
    <n v="12"/>
    <n v="12"/>
    <d v="2021-11-08T00:00:00"/>
    <m/>
    <m/>
    <s v="VOS Räucher extra natri"/>
  </r>
  <r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  <m/>
    <n v="29500613"/>
    <n v="102"/>
    <n v="12"/>
    <d v="2021-11-08T00:00:00"/>
    <m/>
    <m/>
    <s v="VOS Räucher extra natri"/>
  </r>
  <r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  <m/>
    <n v="29500613"/>
    <n v="36"/>
    <n v="12"/>
    <d v="2021-11-08T00:00:00"/>
    <m/>
    <m/>
    <s v="VOS Räucher extra natri"/>
  </r>
  <r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  <m/>
    <n v="29500613"/>
    <n v="8"/>
    <n v="12"/>
    <d v="2021-11-08T00:00:00"/>
    <m/>
    <m/>
    <s v="VOS Räucher extra natri"/>
  </r>
  <r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  <m/>
    <n v="29500613"/>
    <n v="72"/>
    <n v="12"/>
    <d v="2021-11-08T00:00:00"/>
    <m/>
    <m/>
    <s v="VOS Räucher extra natri"/>
  </r>
  <r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  <m/>
    <n v="29500613"/>
    <n v="45"/>
    <n v="12"/>
    <d v="2021-11-08T00:00:00"/>
    <m/>
    <m/>
    <s v="VOS Räucher extra natri"/>
  </r>
  <r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  <m/>
    <n v="29500613"/>
    <n v="170"/>
    <n v="12"/>
    <d v="2021-11-08T00:00:00"/>
    <m/>
    <m/>
    <s v="VOS Räucher extra natri"/>
  </r>
  <r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  <m/>
    <n v="29500613"/>
    <n v="20"/>
    <n v="12"/>
    <d v="2021-11-08T00:00:00"/>
    <m/>
    <m/>
    <s v="VOS Räucher extra natri"/>
  </r>
  <r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  <m/>
    <n v="29500613"/>
    <n v="44"/>
    <n v="12"/>
    <d v="2021-11-08T00:00:00"/>
    <m/>
    <m/>
    <s v="VOS Räucher extra natri"/>
  </r>
  <r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25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4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90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0"/>
    <n v="12"/>
    <d v="2021-11-08T00:00:00"/>
    <m/>
    <m/>
    <s v="VOS RW-NATUR OGT"/>
  </r>
  <r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8"/>
    <n v="12"/>
    <d v="2021-11-08T00:00:00"/>
    <m/>
    <m/>
    <s v="VOS RW-NATUR OGT"/>
  </r>
  <r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8"/>
    <n v="12"/>
    <d v="2021-11-08T00:00:00"/>
    <m/>
    <m/>
    <s v="VOS RW-NATUR OGT"/>
  </r>
  <r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72"/>
    <n v="12"/>
    <d v="2021-11-08T00:00:00"/>
    <m/>
    <m/>
    <s v="VOS RW-NATUR OGT"/>
  </r>
  <r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  <m/>
    <n v="29500942"/>
    <n v="20"/>
    <n v="12"/>
    <d v="2021-11-08T00:00:00"/>
    <m/>
    <m/>
    <s v="VOS URW-CHILI-OGT"/>
  </r>
  <r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  <m/>
    <n v="29501058"/>
    <n v="7"/>
    <n v="12"/>
    <d v="2021-11-08T00:00:00"/>
    <m/>
    <m/>
    <s v="VOS GRW SCHI-NATRIUMARM"/>
  </r>
  <r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  <m/>
    <n v="29501058"/>
    <n v="15"/>
    <n v="12"/>
    <d v="2021-11-08T00:00:00"/>
    <m/>
    <m/>
    <s v="VOS GRW SCHI-NATRIUMARM"/>
  </r>
  <r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  <m/>
    <n v="29501058"/>
    <n v="72"/>
    <n v="12"/>
    <d v="2021-11-08T00:00:00"/>
    <m/>
    <m/>
    <s v="VOS GRW SCHI-NATRIUMARM"/>
  </r>
  <r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  <m/>
    <n v="29501058"/>
    <n v="35"/>
    <n v="12"/>
    <d v="2021-11-08T00:00:00"/>
    <m/>
    <m/>
    <s v="VOS GRW SCHI-NATRIUMARM"/>
  </r>
  <r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  <m/>
    <n v="29501058"/>
    <n v="100"/>
    <n v="12"/>
    <d v="2021-11-08T00:00:00"/>
    <m/>
    <m/>
    <s v="VOS GRW SCHI-NATRIUMARM"/>
  </r>
  <r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  <m/>
    <n v="29501058"/>
    <n v="90"/>
    <n v="12"/>
    <d v="2021-11-08T00:00:00"/>
    <m/>
    <m/>
    <s v="VOS GRW SCHI-NATRIUMARM"/>
  </r>
  <r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  <m/>
    <n v="29501058"/>
    <n v="9"/>
    <n v="12"/>
    <d v="2021-11-08T00:00:00"/>
    <m/>
    <m/>
    <s v="VOS GRW SCHI-NATRIUMARM"/>
  </r>
  <r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  <m/>
    <n v="29501070"/>
    <n v="13"/>
    <n v="12"/>
    <d v="2021-11-08T00:00:00"/>
    <m/>
    <m/>
    <s v="VOS GRW-SCHI-NAT ENDSTÜ"/>
  </r>
  <r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  <m/>
    <n v="29501070"/>
    <n v="72"/>
    <n v="12"/>
    <d v="2021-11-08T00:00:00"/>
    <m/>
    <m/>
    <s v="VOS GRW-SCHI-NAT ENDSTÜ"/>
  </r>
  <r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  <m/>
    <n v="29501080"/>
    <n v="30"/>
    <n v="12"/>
    <d v="2021-11-08T00:00:00"/>
    <m/>
    <m/>
    <s v="VOS RW-JALA-NAT ZIPFEL"/>
  </r>
  <r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  <m/>
    <n v="29501080"/>
    <n v="85"/>
    <n v="12"/>
    <d v="2021-11-08T00:00:00"/>
    <m/>
    <m/>
    <s v="VOS RW-JALA-NAT ZIPFEL"/>
  </r>
  <r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  <m/>
    <n v="29501081"/>
    <n v="12"/>
    <n v="12"/>
    <d v="2021-11-08T00:00:00"/>
    <m/>
    <m/>
    <s v="VOS RW-JALA-NAT ENDSTÜC"/>
  </r>
  <r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  <m/>
    <n v="29501081"/>
    <n v="20"/>
    <n v="12"/>
    <d v="2021-11-08T00:00:00"/>
    <m/>
    <m/>
    <s v="VOS RW-JALA-NAT ENDSTÜC"/>
  </r>
  <r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  <m/>
    <n v="29501081"/>
    <n v="45"/>
    <n v="12"/>
    <d v="2021-11-08T00:00:00"/>
    <m/>
    <m/>
    <s v="VOS RW-JALA-NAT ENDSTÜC"/>
  </r>
  <r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  <m/>
    <n v="29501081"/>
    <n v="40"/>
    <n v="12"/>
    <d v="2021-11-08T00:00:00"/>
    <m/>
    <m/>
    <s v="VOS RW-JALA-NAT ENDSTÜC"/>
  </r>
  <r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  <m/>
    <n v="29501085"/>
    <n v="34"/>
    <n v="12"/>
    <d v="2021-11-08T00:00:00"/>
    <m/>
    <m/>
    <s v="VOS RW-SCHI-NAT ENDSTÜC"/>
  </r>
  <r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  <m/>
    <n v="29501085"/>
    <n v="18"/>
    <n v="12"/>
    <d v="2021-11-08T00:00:00"/>
    <m/>
    <m/>
    <s v="VOS RW-SCHI-NAT ENDSTÜC"/>
  </r>
  <r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  <m/>
    <n v="29501085"/>
    <n v="54"/>
    <n v="12"/>
    <d v="2021-11-08T00:00:00"/>
    <m/>
    <m/>
    <s v="VOS RW-SCHI-NAT ENDSTÜC"/>
  </r>
  <r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  <m/>
    <n v="29501105"/>
    <n v="5"/>
    <n v="12"/>
    <d v="2021-11-08T00:00:00"/>
    <m/>
    <m/>
    <s v="ABS GRÜN-PFEFF"/>
  </r>
  <r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  <m/>
    <n v="29501105"/>
    <n v="4"/>
    <n v="12"/>
    <d v="2021-11-08T00:00:00"/>
    <m/>
    <m/>
    <s v="ABS GRÜN-PFEFF"/>
  </r>
  <r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0"/>
    <n v="12"/>
    <d v="2021-11-08T00:00:00"/>
    <m/>
    <m/>
    <s v="ABS LE-ROSÉ"/>
  </r>
  <r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4"/>
    <n v="12"/>
    <d v="2021-11-08T00:00:00"/>
    <m/>
    <m/>
    <s v="ABS LE-ROSÉ"/>
  </r>
  <r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20"/>
    <n v="12"/>
    <d v="2021-11-08T00:00:00"/>
    <m/>
    <m/>
    <s v="ABS LE-ROSÉ"/>
  </r>
  <r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3"/>
    <n v="12"/>
    <d v="2021-11-08T00:00:00"/>
    <m/>
    <m/>
    <s v="ABS LE-ROSÉ"/>
  </r>
  <r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  <m/>
    <n v="29900003"/>
    <n v="69"/>
    <n v="12"/>
    <d v="2021-11-08T00:00:00"/>
    <m/>
    <m/>
    <s v="VOS VEG-SCH WÜRZIG"/>
  </r>
  <r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  <m/>
    <n v="49500084"/>
    <n v="270"/>
    <n v="12"/>
    <d v="2021-11-08T00:00:00"/>
    <m/>
    <m/>
    <s v="VOS GRW-KRÄU-VAKU"/>
  </r>
  <r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  <m/>
    <n v="49500089"/>
    <n v="250"/>
    <n v="12"/>
    <d v="2021-11-08T00:00:00"/>
    <m/>
    <m/>
    <s v="VOS RW-NATUR-NAT-VAKU"/>
  </r>
  <r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  <m/>
    <n v="49500205"/>
    <n v="225"/>
    <n v="12"/>
    <d v="2021-11-08T00:00:00"/>
    <m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3"/>
    <x v="8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6"/>
    <s v="-"/>
    <x v="2"/>
    <x v="6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  <m/>
    <n v="29500861"/>
    <n v="21"/>
    <n v="12"/>
    <d v="2021-11-09T00:00:00"/>
    <m/>
    <m/>
    <s v="VOS RW-NUSS OGT"/>
  </r>
  <r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  <m/>
    <n v="29500917"/>
    <n v="76"/>
    <n v="12"/>
    <d v="2021-11-09T00:00:00"/>
    <m/>
    <m/>
    <s v="VOS-ABS ENTSORGUNG"/>
  </r>
  <r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  <m/>
    <n v="29500917"/>
    <n v="29"/>
    <n v="12"/>
    <d v="2021-11-09T00:00:00"/>
    <m/>
    <m/>
    <s v="VOS-ABS ENTSORGUNG"/>
  </r>
  <r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  <m/>
    <n v="29501073"/>
    <n v="42"/>
    <n v="12"/>
    <d v="2021-11-09T00:00:00"/>
    <m/>
    <m/>
    <s v="VOS RW-NUSS-ZIPFEL"/>
  </r>
  <r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  <m/>
    <n v="29501076"/>
    <n v="21"/>
    <n v="12"/>
    <d v="2021-11-09T00:00:00"/>
    <m/>
    <m/>
    <s v="VOS RW-NUSS-ENDSTÜCK"/>
  </r>
  <r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  <m/>
    <n v="29501080"/>
    <n v="88"/>
    <n v="12"/>
    <d v="2021-11-09T00:00:00"/>
    <m/>
    <m/>
    <s v="VOS RW-JALA-NAT ZIPFEL"/>
  </r>
  <r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  <m/>
    <n v="29501080"/>
    <n v="18"/>
    <n v="12"/>
    <d v="2021-11-09T00:00:00"/>
    <m/>
    <m/>
    <s v="VOS RW-JALA-NAT ZIPFEL"/>
  </r>
  <r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m/>
    <m/>
    <s v="VS RW Schinken mit Rind"/>
  </r>
  <r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  <m/>
    <n v="29600028"/>
    <n v="202"/>
    <n v="12"/>
    <d v="2021-11-09T00:00:00"/>
    <m/>
    <m/>
    <s v="VS Chili mit Rinde"/>
  </r>
  <r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m/>
    <m/>
    <s v="VS SKZ Premium Würfel"/>
  </r>
  <r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  <m/>
    <n v="29900002"/>
    <n v="297"/>
    <n v="61"/>
    <d v="2021-11-09T00:00:00"/>
    <m/>
    <m/>
    <s v="VOS VEG-SCH MILD"/>
  </r>
  <r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  <m/>
    <n v="49500149"/>
    <n v="303"/>
    <n v="12"/>
    <d v="2021-11-09T00:00:00"/>
    <m/>
    <m/>
    <s v="VOS SKZ EMM-VAKU"/>
  </r>
  <r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  <m/>
    <n v="49500221"/>
    <n v="269"/>
    <n v="12"/>
    <d v="2021-11-09T00:00:00"/>
    <m/>
    <m/>
    <s v="ABS BERGFEUER-VAKU"/>
  </r>
  <r>
    <x v="5"/>
    <n v="162"/>
    <d v="2021-11-09T00:00:00"/>
    <x v="16"/>
    <s v="-"/>
    <x v="3"/>
    <x v="43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2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6"/>
    <s v="-"/>
    <x v="2"/>
    <x v="6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6"/>
    <s v="-"/>
    <x v="2"/>
    <x v="6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6"/>
    <s v="-"/>
    <x v="2"/>
    <x v="6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3"/>
    <x v="8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3"/>
    <x v="8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m/>
    <m/>
    <s v="RÄU-END SCHI ENDSTÜCK R"/>
  </r>
  <r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6"/>
    <s v="-"/>
    <x v="2"/>
    <x v="6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6"/>
    <s v="-"/>
    <x v="5"/>
    <x v="67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6"/>
    <s v="-"/>
    <x v="4"/>
    <x v="23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  <s v="Schmelze"/>
    <n v="23000052"/>
    <n v="147"/>
    <n v="11"/>
    <d v="2021-11-10T00:00:00"/>
    <s v="nicht genug eingesetzt"/>
    <m/>
    <s v="Gorgonzola Dolce DOP"/>
  </r>
  <r>
    <x v="0"/>
    <n v="42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3"/>
    <x v="43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  <s v="WVP"/>
    <n v="31900001"/>
    <n v="20"/>
    <n v="20"/>
    <d v="2021-11-11T00:00:00"/>
    <m/>
    <m/>
    <s v="VEG-SCH MILD 7,2KG"/>
  </r>
  <r>
    <x v="1"/>
    <n v="60"/>
    <d v="2021-11-11T00:00:00"/>
    <x v="16"/>
    <s v="-"/>
    <x v="2"/>
    <x v="6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12"/>
    <n v="3190001"/>
    <x v="2"/>
    <x v="6"/>
    <s v="-"/>
    <x v="12"/>
    <x v="0"/>
    <x v="0"/>
    <x v="0"/>
    <s v="0"/>
    <s v="3100"/>
    <n v="3190001"/>
    <n v="30"/>
    <n v="3100"/>
    <n v="3190001"/>
    <n v="20"/>
    <n v="30"/>
    <d v="2021-11-11T00:00:00"/>
    <m/>
    <m/>
    <s v="3190001"/>
  </r>
  <r>
    <x v="1"/>
    <n v="31.2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6"/>
    <s v="-"/>
    <x v="2"/>
    <x v="6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3"/>
    <x v="8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6"/>
    <s v="-"/>
    <x v="2"/>
    <x v="6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6"/>
    <s v="-"/>
    <x v="2"/>
    <x v="16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3"/>
    <x v="44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4"/>
    <x v="23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12"/>
    <s v="Nüsse"/>
    <x v="5"/>
    <x v="47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6"/>
    <s v="-"/>
    <x v="2"/>
    <x v="6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6"/>
    <s v="-"/>
    <x v="2"/>
    <x v="6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6"/>
    <s v="-"/>
    <x v="2"/>
    <x v="6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  <s v="BU3"/>
    <n v="29900003"/>
    <n v="75"/>
    <n v="61"/>
    <d v="2021-11-12T00:00:00"/>
    <m/>
    <m/>
    <s v="VOS VEG-SCH WÜRZIG"/>
  </r>
  <r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3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3"/>
    <x v="8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  <s v="BU3"/>
    <n v="29501079"/>
    <n v="223"/>
    <n v="12"/>
    <d v="2021-11-15T00:00:00"/>
    <m/>
    <m/>
    <s v="VOS GRW-CHILI-NAT ENDST"/>
  </r>
  <r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6"/>
    <s v="-"/>
    <x v="2"/>
    <x v="6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m/>
    <m/>
    <s v="ABS 45-48% Konventionel"/>
  </r>
  <r>
    <x v="0"/>
    <n v="309"/>
    <d v="2021-11-15T00:00:00"/>
    <x v="16"/>
    <s v="-"/>
    <x v="0"/>
    <x v="39"/>
    <s v="-"/>
    <x v="13"/>
    <x v="0"/>
    <x v="0"/>
    <x v="0"/>
    <s v="0"/>
    <s v="Bu3"/>
    <s v="-"/>
    <n v="12"/>
    <s v="Bu3"/>
    <s v="-"/>
    <n v="309"/>
    <n v="12"/>
    <d v="2021-11-15T00:00:00"/>
    <m/>
    <m/>
    <s v="-"/>
  </r>
  <r>
    <x v="0"/>
    <n v="18.2"/>
    <d v="2021-11-15T00:00:00"/>
    <x v="16"/>
    <s v="-"/>
    <x v="2"/>
    <x v="6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6"/>
    <s v="-"/>
    <x v="2"/>
    <x v="6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6"/>
    <s v="-"/>
    <x v="2"/>
    <x v="6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6"/>
    <s v="-"/>
    <x v="2"/>
    <x v="6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3"/>
    <x v="44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  <s v="BU3"/>
    <n v="29500622"/>
    <n v="326"/>
    <n v="12"/>
    <d v="2021-11-15T00:00:00"/>
    <m/>
    <m/>
    <s v="VOS GRW Natur 45% OGT"/>
  </r>
  <r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  <s v="BU3"/>
    <n v="29501059"/>
    <n v="332"/>
    <n v="12"/>
    <d v="2021-11-15T00:00:00"/>
    <m/>
    <m/>
    <s v="VOS GRW CHILI-NATRIUMAR"/>
  </r>
  <r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  <s v="BU3"/>
    <n v="49500103"/>
    <n v="76"/>
    <n v="12"/>
    <d v="2021-11-15T00:00:00"/>
    <m/>
    <m/>
    <s v="VOS RW NATUR-GESCHÄLT-V"/>
  </r>
  <r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  <s v="BU3"/>
    <n v="29500498"/>
    <n v="12"/>
    <n v="12"/>
    <d v="2021-11-16T00:00:00"/>
    <m/>
    <m/>
    <s v="VOS Räucher Natur Natri"/>
  </r>
  <r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  <s v="BU3"/>
    <n v="29500498"/>
    <n v="48"/>
    <n v="12"/>
    <d v="2021-11-16T00:00:00"/>
    <m/>
    <m/>
    <s v="VOS Räucher Natur Natri"/>
  </r>
  <r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  <s v="BU4"/>
    <n v="29500904"/>
    <n v="9"/>
    <n v="12"/>
    <d v="2021-11-16T00:00:00"/>
    <m/>
    <m/>
    <s v="ABS TI-AD"/>
  </r>
  <r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  <s v="BU4"/>
    <n v="29500904"/>
    <n v="12"/>
    <n v="12"/>
    <d v="2021-11-16T00:00:00"/>
    <m/>
    <m/>
    <s v="ABS TI-AD"/>
  </r>
  <r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  <s v="BU4"/>
    <n v="29500904"/>
    <n v="17"/>
    <n v="12"/>
    <d v="2021-11-16T00:00:00"/>
    <m/>
    <m/>
    <s v="ABS TI-AD"/>
  </r>
  <r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  <s v="BU4"/>
    <n v="29500904"/>
    <n v="4"/>
    <n v="12"/>
    <d v="2021-11-16T00:00:00"/>
    <m/>
    <m/>
    <s v="ABS TI-AD"/>
  </r>
  <r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  <s v="BU4"/>
    <n v="29500908"/>
    <n v="18"/>
    <n v="12"/>
    <d v="2021-11-16T00:00:00"/>
    <m/>
    <m/>
    <s v="ABS GRUY"/>
  </r>
  <r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  <s v="BU4"/>
    <n v="29500908"/>
    <n v="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  <s v="BU4"/>
    <n v="29500908"/>
    <n v="12"/>
    <n v="12"/>
    <d v="2021-11-16T00:00:00"/>
    <m/>
    <m/>
    <s v="ABS GRUY"/>
  </r>
  <r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  <s v="BU4"/>
    <n v="29500908"/>
    <n v="14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  <s v="BU4"/>
    <n v="29500908"/>
    <n v="9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  <s v="BU4"/>
    <n v="29501040"/>
    <n v="4"/>
    <n v="12"/>
    <d v="2021-11-16T00:00:00"/>
    <m/>
    <m/>
    <s v="ABS MUNSTER"/>
  </r>
  <r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  <s v="BU4"/>
    <n v="29501040"/>
    <n v="2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  <s v="BU4"/>
    <n v="29501040"/>
    <n v="7"/>
    <n v="12"/>
    <d v="2021-11-16T00:00:00"/>
    <m/>
    <m/>
    <s v="ABS MUNSTER"/>
  </r>
  <r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  <s v="BU4"/>
    <n v="29501040"/>
    <n v="11"/>
    <n v="12"/>
    <d v="2021-11-16T00:00:00"/>
    <m/>
    <m/>
    <s v="ABS MUNSTER"/>
  </r>
  <r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  <s v="BU4"/>
    <n v="29501040"/>
    <n v="3"/>
    <n v="12"/>
    <d v="2021-11-16T00:00:00"/>
    <m/>
    <m/>
    <s v="ABS MUNSTER"/>
  </r>
  <r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  <s v="BU1"/>
    <s v="32000236"/>
    <s v="20"/>
    <n v="10"/>
    <d v="2021-11-16T00:00:00"/>
    <m/>
    <m/>
    <s v="32000236"/>
  </r>
  <r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  <s v="BU1"/>
    <s v="32000070"/>
    <s v="20"/>
    <n v="34"/>
    <d v="2021-11-16T00:00:00"/>
    <m/>
    <m/>
    <s v="32000070"/>
  </r>
  <r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  <s v="BU1"/>
    <s v="32000236"/>
    <s v="20"/>
    <n v="42"/>
    <d v="2021-11-16T00:00:00"/>
    <m/>
    <m/>
    <s v="32000236"/>
  </r>
  <r>
    <x v="1"/>
    <n v="313"/>
    <d v="2021-11-16T00:00:00"/>
    <x v="16"/>
    <s v="-"/>
    <x v="2"/>
    <x v="6"/>
    <s v="-"/>
    <x v="13"/>
    <x v="0"/>
    <x v="0"/>
    <x v="0"/>
    <s v="0"/>
    <s v="BU1"/>
    <s v="-"/>
    <n v="30"/>
    <s v="BU1"/>
    <s v="-"/>
    <s v="313"/>
    <n v="30"/>
    <d v="2021-11-16T00:00:00"/>
    <m/>
    <m/>
    <s v="-"/>
  </r>
  <r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60"/>
    <n v="33"/>
    <d v="2021-11-16T00:00:00"/>
    <m/>
    <m/>
    <s v="31000142"/>
  </r>
  <r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  <s v="BU1"/>
    <s v="31000162"/>
    <s v="20"/>
    <n v="32"/>
    <d v="2021-11-16T00:00:00"/>
    <m/>
    <m/>
    <s v="31000162"/>
  </r>
  <r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40"/>
    <n v="33"/>
    <d v="2021-11-16T00:00:00"/>
    <m/>
    <m/>
    <s v="31000142"/>
  </r>
  <r>
    <x v="5"/>
    <n v="8.4"/>
    <d v="2021-11-16T00:00:00"/>
    <x v="16"/>
    <s v="-"/>
    <x v="3"/>
    <x v="8"/>
    <s v="-"/>
    <x v="13"/>
    <x v="0"/>
    <x v="0"/>
    <x v="0"/>
    <s v="0"/>
    <s v="QM"/>
    <s v="-"/>
    <n v="74"/>
    <s v="QM"/>
    <s v="-"/>
    <s v="8,4"/>
    <n v="74"/>
    <d v="2021-11-16T00:00:00"/>
    <m/>
    <m/>
    <s v="-"/>
  </r>
  <r>
    <x v="5"/>
    <n v="2.4"/>
    <d v="2021-11-16T00:00:00"/>
    <x v="16"/>
    <s v="-"/>
    <x v="3"/>
    <x v="43"/>
    <s v="-"/>
    <x v="13"/>
    <x v="0"/>
    <x v="0"/>
    <x v="0"/>
    <s v="0"/>
    <s v="Labor"/>
    <s v="-"/>
    <n v="73"/>
    <s v="Labor"/>
    <s v="-"/>
    <s v="2,4"/>
    <n v="73"/>
    <d v="2021-11-16T00:00:00"/>
    <m/>
    <m/>
    <s v="-"/>
  </r>
  <r>
    <x v="5"/>
    <n v="104.7"/>
    <d v="2021-11-16T00:00:00"/>
    <x v="16"/>
    <s v="-"/>
    <x v="3"/>
    <x v="8"/>
    <s v="-"/>
    <x v="13"/>
    <x v="0"/>
    <x v="0"/>
    <x v="0"/>
    <s v="0"/>
    <s v="Labor"/>
    <s v="-"/>
    <n v="74"/>
    <s v="Labor"/>
    <s v="-"/>
    <s v="104,7"/>
    <n v="74"/>
    <d v="2021-11-16T00:00:00"/>
    <m/>
    <m/>
    <s v="-"/>
  </r>
  <r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  <s v="BU1"/>
    <s v="29600004"/>
    <s v="112"/>
    <n v="12"/>
    <d v="2021-11-16T00:00:00"/>
    <m/>
    <m/>
    <s v="29600004"/>
  </r>
  <r>
    <x v="1"/>
    <n v="90"/>
    <d v="2021-11-16T00:00:00"/>
    <x v="16"/>
    <s v="-"/>
    <x v="2"/>
    <x v="16"/>
    <s v="-"/>
    <x v="13"/>
    <x v="0"/>
    <x v="0"/>
    <x v="0"/>
    <s v="0"/>
    <s v="BU1"/>
    <s v="-"/>
    <n v="10"/>
    <s v="BU1"/>
    <s v="-"/>
    <s v="90"/>
    <n v="10"/>
    <d v="2021-11-16T00:00:00"/>
    <m/>
    <m/>
    <s v="-"/>
  </r>
  <r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  <s v="BU3"/>
    <s v="29900002"/>
    <s v="181"/>
    <n v="61"/>
    <d v="2021-11-16T00:00:00"/>
    <m/>
    <m/>
    <s v="29900002"/>
  </r>
  <r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  <s v="BU1"/>
    <s v="Vorschmelz"/>
    <s v="236"/>
    <n v="12"/>
    <d v="2021-11-16T00:00:00"/>
    <m/>
    <m/>
    <s v="Vorschmel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2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3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3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IFERROR(VLOOKUP(Abfalldokumentation!$O2,Kennzahlen!S:U,3,FALSE)*Abfalldokumentation!$B2,"0")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4" dataDxfId="23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6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5">
  <autoFilter ref="A1:F1854" xr:uid="{5E4A4D77-1F8A-4B01-B58E-7E8389E30A42}"/>
  <tableColumns count="6">
    <tableColumn id="2" xr3:uid="{BD7D0528-3CF0-4D22-83E1-F14C6B76F5EB}" name="Startzeit" dataDxfId="14"/>
    <tableColumn id="5" xr3:uid="{E5FF3288-98FF-4030-9A91-F1F43A3E5B77}" name="Name" dataDxfId="13"/>
    <tableColumn id="6" xr3:uid="{060104FB-10BF-4D47-8285-3609B69EC829}" name="Artikelnummer (falls vorhandne)" dataDxfId="12"/>
    <tableColumn id="7" xr3:uid="{FB814265-6172-490A-93BC-67D4CA3AFCBA}" name="Welche BU?" dataDxfId="11"/>
    <tableColumn id="8" xr3:uid="{EF19DFF3-0806-4289-A173-1A6B12F9CC04}" name="Menge [kg]" dataDxfId="10"/>
    <tableColumn id="9" xr3:uid="{7FF3E5EA-F0E2-48F2-8157-80FCC56B915F}" name="Grun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114">
        <v>28792.746000000006</v>
      </c>
    </row>
    <row r="5" spans="1:2" x14ac:dyDescent="0.25">
      <c r="A5" s="7" t="s">
        <v>21</v>
      </c>
      <c r="B5" s="89">
        <v>8680.1</v>
      </c>
    </row>
    <row r="6" spans="1:2" x14ac:dyDescent="0.25">
      <c r="A6" s="7" t="s">
        <v>19</v>
      </c>
      <c r="B6" s="89">
        <v>5251.6459999999997</v>
      </c>
    </row>
    <row r="7" spans="1:2" x14ac:dyDescent="0.25">
      <c r="A7" s="7" t="s">
        <v>22</v>
      </c>
      <c r="B7" s="89">
        <v>4384.0999999999995</v>
      </c>
    </row>
    <row r="8" spans="1:2" x14ac:dyDescent="0.25">
      <c r="A8" s="7" t="s">
        <v>97</v>
      </c>
      <c r="B8" s="89">
        <v>2276</v>
      </c>
    </row>
    <row r="9" spans="1:2" x14ac:dyDescent="0.25">
      <c r="A9" s="7" t="s">
        <v>109</v>
      </c>
      <c r="B9" s="89">
        <v>1675.6</v>
      </c>
    </row>
    <row r="10" spans="1:2" x14ac:dyDescent="0.25">
      <c r="A10" s="7" t="s">
        <v>24</v>
      </c>
      <c r="B10" s="89">
        <v>1510.4</v>
      </c>
    </row>
    <row r="11" spans="1:2" x14ac:dyDescent="0.25">
      <c r="A11" s="7" t="s">
        <v>10</v>
      </c>
      <c r="B11" s="89">
        <v>1214</v>
      </c>
    </row>
    <row r="12" spans="1:2" x14ac:dyDescent="0.25">
      <c r="A12" s="7" t="s">
        <v>144</v>
      </c>
      <c r="B12" s="89">
        <v>1089.4000000000001</v>
      </c>
    </row>
    <row r="13" spans="1:2" x14ac:dyDescent="0.25">
      <c r="A13" s="7" t="s">
        <v>17</v>
      </c>
      <c r="B13" s="89">
        <v>664</v>
      </c>
    </row>
    <row r="14" spans="1:2" x14ac:dyDescent="0.25">
      <c r="A14" s="7" t="s">
        <v>102</v>
      </c>
      <c r="B14" s="89">
        <v>547</v>
      </c>
    </row>
    <row r="15" spans="1:2" x14ac:dyDescent="0.25">
      <c r="A15" s="7" t="s">
        <v>116</v>
      </c>
      <c r="B15" s="89">
        <v>407.4</v>
      </c>
    </row>
    <row r="16" spans="1:2" x14ac:dyDescent="0.25">
      <c r="A16" s="7" t="s">
        <v>29</v>
      </c>
      <c r="B16" s="89">
        <v>285</v>
      </c>
    </row>
    <row r="17" spans="1:2" x14ac:dyDescent="0.25">
      <c r="A17" s="7" t="s">
        <v>233</v>
      </c>
      <c r="B17" s="89">
        <v>259</v>
      </c>
    </row>
    <row r="18" spans="1:2" x14ac:dyDescent="0.25">
      <c r="A18" s="7" t="s">
        <v>37</v>
      </c>
      <c r="B18" s="89">
        <v>180</v>
      </c>
    </row>
    <row r="19" spans="1:2" x14ac:dyDescent="0.25">
      <c r="A19" s="7" t="s">
        <v>31</v>
      </c>
      <c r="B19" s="89">
        <v>117.2</v>
      </c>
    </row>
    <row r="20" spans="1:2" x14ac:dyDescent="0.25">
      <c r="A20" s="7" t="s">
        <v>528</v>
      </c>
      <c r="B20" s="89">
        <v>80</v>
      </c>
    </row>
    <row r="21" spans="1:2" x14ac:dyDescent="0.25">
      <c r="A21" s="7" t="s">
        <v>241</v>
      </c>
      <c r="B21" s="89">
        <v>39</v>
      </c>
    </row>
    <row r="22" spans="1:2" x14ac:dyDescent="0.25">
      <c r="A22" s="7" t="s">
        <v>77</v>
      </c>
      <c r="B22" s="89">
        <v>35.5</v>
      </c>
    </row>
    <row r="23" spans="1:2" x14ac:dyDescent="0.25">
      <c r="A23" s="7" t="s">
        <v>36</v>
      </c>
      <c r="B23" s="89">
        <v>26</v>
      </c>
    </row>
    <row r="24" spans="1:2" x14ac:dyDescent="0.25">
      <c r="A24" s="7" t="s">
        <v>249</v>
      </c>
      <c r="B24" s="89">
        <v>23</v>
      </c>
    </row>
    <row r="25" spans="1:2" x14ac:dyDescent="0.25">
      <c r="A25" s="7" t="s">
        <v>520</v>
      </c>
      <c r="B25" s="89">
        <v>18</v>
      </c>
    </row>
    <row r="26" spans="1:2" x14ac:dyDescent="0.25">
      <c r="A26" s="7" t="s">
        <v>100</v>
      </c>
      <c r="B26" s="89">
        <v>17</v>
      </c>
    </row>
    <row r="27" spans="1:2" x14ac:dyDescent="0.25">
      <c r="A27" s="7" t="s">
        <v>45</v>
      </c>
      <c r="B27" s="89">
        <v>12</v>
      </c>
    </row>
    <row r="28" spans="1:2" x14ac:dyDescent="0.25">
      <c r="A28" s="7" t="s">
        <v>91</v>
      </c>
      <c r="B28" s="89">
        <v>1.4</v>
      </c>
    </row>
    <row r="29" spans="1:2" x14ac:dyDescent="0.25">
      <c r="A29" s="2" t="s">
        <v>16624</v>
      </c>
      <c r="B29" s="114">
        <v>28725.600000000002</v>
      </c>
    </row>
    <row r="30" spans="1:2" x14ac:dyDescent="0.25">
      <c r="A30" s="7" t="s">
        <v>20</v>
      </c>
      <c r="B30" s="89">
        <v>28725.600000000002</v>
      </c>
    </row>
    <row r="31" spans="1:2" x14ac:dyDescent="0.25">
      <c r="A31" s="2" t="s">
        <v>281</v>
      </c>
      <c r="B31" s="114">
        <v>26364.63</v>
      </c>
    </row>
    <row r="32" spans="1:2" x14ac:dyDescent="0.25">
      <c r="A32" s="7" t="s">
        <v>17</v>
      </c>
      <c r="B32" s="89">
        <v>9580</v>
      </c>
    </row>
    <row r="33" spans="1:2" x14ac:dyDescent="0.25">
      <c r="A33" s="7" t="s">
        <v>109</v>
      </c>
      <c r="B33" s="89">
        <v>2623</v>
      </c>
    </row>
    <row r="34" spans="1:2" x14ac:dyDescent="0.25">
      <c r="A34" s="7" t="s">
        <v>19</v>
      </c>
      <c r="B34" s="89">
        <v>2096</v>
      </c>
    </row>
    <row r="35" spans="1:2" x14ac:dyDescent="0.25">
      <c r="A35" s="7" t="s">
        <v>25</v>
      </c>
      <c r="B35" s="89">
        <v>1831</v>
      </c>
    </row>
    <row r="36" spans="1:2" x14ac:dyDescent="0.25">
      <c r="A36" s="7" t="s">
        <v>22</v>
      </c>
      <c r="B36" s="89">
        <v>1733.5</v>
      </c>
    </row>
    <row r="37" spans="1:2" x14ac:dyDescent="0.25">
      <c r="A37" s="7" t="s">
        <v>24</v>
      </c>
      <c r="B37" s="89">
        <v>1370</v>
      </c>
    </row>
    <row r="38" spans="1:2" x14ac:dyDescent="0.25">
      <c r="A38" s="7" t="s">
        <v>28</v>
      </c>
      <c r="B38" s="89">
        <v>1224</v>
      </c>
    </row>
    <row r="39" spans="1:2" x14ac:dyDescent="0.25">
      <c r="A39" s="7" t="s">
        <v>87</v>
      </c>
      <c r="B39" s="89">
        <v>922.4</v>
      </c>
    </row>
    <row r="40" spans="1:2" x14ac:dyDescent="0.25">
      <c r="A40" s="7" t="s">
        <v>36</v>
      </c>
      <c r="B40" s="89">
        <v>849</v>
      </c>
    </row>
    <row r="41" spans="1:2" x14ac:dyDescent="0.25">
      <c r="A41" s="7" t="s">
        <v>23</v>
      </c>
      <c r="B41" s="89">
        <v>807</v>
      </c>
    </row>
    <row r="42" spans="1:2" x14ac:dyDescent="0.25">
      <c r="A42" s="7" t="s">
        <v>77</v>
      </c>
      <c r="B42" s="89">
        <v>786</v>
      </c>
    </row>
    <row r="43" spans="1:2" x14ac:dyDescent="0.25">
      <c r="A43" s="7" t="s">
        <v>100</v>
      </c>
      <c r="B43" s="89">
        <v>512</v>
      </c>
    </row>
    <row r="44" spans="1:2" x14ac:dyDescent="0.25">
      <c r="A44" s="7" t="s">
        <v>29</v>
      </c>
      <c r="B44" s="89">
        <v>436.2</v>
      </c>
    </row>
    <row r="45" spans="1:2" x14ac:dyDescent="0.25">
      <c r="A45" s="7" t="s">
        <v>10</v>
      </c>
      <c r="B45" s="89">
        <v>417.13</v>
      </c>
    </row>
    <row r="46" spans="1:2" x14ac:dyDescent="0.25">
      <c r="A46" s="7" t="s">
        <v>21</v>
      </c>
      <c r="B46" s="89">
        <v>325</v>
      </c>
    </row>
    <row r="47" spans="1:2" x14ac:dyDescent="0.25">
      <c r="A47" s="7" t="s">
        <v>116</v>
      </c>
      <c r="B47" s="89">
        <v>230.5</v>
      </c>
    </row>
    <row r="48" spans="1:2" x14ac:dyDescent="0.25">
      <c r="A48" s="7" t="s">
        <v>102</v>
      </c>
      <c r="B48" s="89">
        <v>183</v>
      </c>
    </row>
    <row r="49" spans="1:2" x14ac:dyDescent="0.25">
      <c r="A49" s="7" t="s">
        <v>528</v>
      </c>
      <c r="B49" s="89">
        <v>160</v>
      </c>
    </row>
    <row r="50" spans="1:2" x14ac:dyDescent="0.25">
      <c r="A50" s="7" t="s">
        <v>144</v>
      </c>
      <c r="B50" s="89">
        <v>82</v>
      </c>
    </row>
    <row r="51" spans="1:2" x14ac:dyDescent="0.25">
      <c r="A51" s="7" t="s">
        <v>42</v>
      </c>
      <c r="B51" s="89">
        <v>81.5</v>
      </c>
    </row>
    <row r="52" spans="1:2" x14ac:dyDescent="0.25">
      <c r="A52" s="7" t="s">
        <v>44</v>
      </c>
      <c r="B52" s="89">
        <v>62.4</v>
      </c>
    </row>
    <row r="53" spans="1:2" x14ac:dyDescent="0.25">
      <c r="A53" s="7" t="s">
        <v>201</v>
      </c>
      <c r="B53" s="89">
        <v>38</v>
      </c>
    </row>
    <row r="54" spans="1:2" x14ac:dyDescent="0.25">
      <c r="A54" s="7" t="s">
        <v>266</v>
      </c>
      <c r="B54" s="89">
        <v>15</v>
      </c>
    </row>
    <row r="55" spans="1:2" x14ac:dyDescent="0.25">
      <c r="A55" s="2" t="s">
        <v>85</v>
      </c>
      <c r="B55" s="114">
        <v>17349.2</v>
      </c>
    </row>
    <row r="56" spans="1:2" x14ac:dyDescent="0.25">
      <c r="A56" s="7" t="s">
        <v>116</v>
      </c>
      <c r="B56" s="89">
        <v>12979.4</v>
      </c>
    </row>
    <row r="57" spans="1:2" x14ac:dyDescent="0.25">
      <c r="A57" s="7" t="s">
        <v>520</v>
      </c>
      <c r="B57" s="89">
        <v>2622.7</v>
      </c>
    </row>
    <row r="58" spans="1:2" x14ac:dyDescent="0.25">
      <c r="A58" s="7" t="s">
        <v>22</v>
      </c>
      <c r="B58" s="89">
        <v>264</v>
      </c>
    </row>
    <row r="59" spans="1:2" x14ac:dyDescent="0.25">
      <c r="A59" s="7" t="s">
        <v>94</v>
      </c>
      <c r="B59" s="89">
        <v>251.8</v>
      </c>
    </row>
    <row r="60" spans="1:2" x14ac:dyDescent="0.25">
      <c r="A60" s="7" t="s">
        <v>119</v>
      </c>
      <c r="B60" s="89">
        <v>194.8</v>
      </c>
    </row>
    <row r="61" spans="1:2" x14ac:dyDescent="0.25">
      <c r="A61" s="7" t="s">
        <v>31</v>
      </c>
      <c r="B61" s="89">
        <v>172</v>
      </c>
    </row>
    <row r="62" spans="1:2" x14ac:dyDescent="0.25">
      <c r="A62" s="7" t="s">
        <v>91</v>
      </c>
      <c r="B62" s="89">
        <v>164.60000000000002</v>
      </c>
    </row>
    <row r="63" spans="1:2" x14ac:dyDescent="0.25">
      <c r="A63" s="7" t="s">
        <v>226</v>
      </c>
      <c r="B63" s="89">
        <v>160</v>
      </c>
    </row>
    <row r="64" spans="1:2" x14ac:dyDescent="0.25">
      <c r="A64" s="7" t="s">
        <v>139</v>
      </c>
      <c r="B64" s="89">
        <v>159</v>
      </c>
    </row>
    <row r="65" spans="1:2" x14ac:dyDescent="0.25">
      <c r="A65" s="7" t="s">
        <v>93</v>
      </c>
      <c r="B65" s="89">
        <v>83</v>
      </c>
    </row>
    <row r="66" spans="1:2" x14ac:dyDescent="0.25">
      <c r="A66" s="7" t="s">
        <v>97</v>
      </c>
      <c r="B66" s="89">
        <v>72</v>
      </c>
    </row>
    <row r="67" spans="1:2" x14ac:dyDescent="0.25">
      <c r="A67" s="7" t="s">
        <v>19</v>
      </c>
      <c r="B67" s="89">
        <v>65</v>
      </c>
    </row>
    <row r="68" spans="1:2" x14ac:dyDescent="0.25">
      <c r="A68" s="7" t="s">
        <v>87</v>
      </c>
      <c r="B68" s="89">
        <v>51.5</v>
      </c>
    </row>
    <row r="69" spans="1:2" x14ac:dyDescent="0.25">
      <c r="A69" s="7" t="s">
        <v>115</v>
      </c>
      <c r="B69" s="89">
        <v>26</v>
      </c>
    </row>
    <row r="70" spans="1:2" x14ac:dyDescent="0.25">
      <c r="A70" s="7" t="s">
        <v>14</v>
      </c>
      <c r="B70" s="89">
        <v>20.5</v>
      </c>
    </row>
    <row r="71" spans="1:2" x14ac:dyDescent="0.25">
      <c r="A71" s="7" t="s">
        <v>233</v>
      </c>
      <c r="B71" s="89">
        <v>20.5</v>
      </c>
    </row>
    <row r="72" spans="1:2" x14ac:dyDescent="0.25">
      <c r="A72" s="7" t="s">
        <v>26</v>
      </c>
      <c r="B72" s="89">
        <v>15</v>
      </c>
    </row>
    <row r="73" spans="1:2" x14ac:dyDescent="0.25">
      <c r="A73" s="7" t="s">
        <v>171</v>
      </c>
      <c r="B73" s="89">
        <v>12</v>
      </c>
    </row>
    <row r="74" spans="1:2" x14ac:dyDescent="0.25">
      <c r="A74" s="7" t="s">
        <v>21</v>
      </c>
      <c r="B74" s="89">
        <v>9</v>
      </c>
    </row>
    <row r="75" spans="1:2" x14ac:dyDescent="0.25">
      <c r="A75" s="7" t="s">
        <v>183</v>
      </c>
      <c r="B75" s="89">
        <v>6.4</v>
      </c>
    </row>
    <row r="76" spans="1:2" x14ac:dyDescent="0.25">
      <c r="A76" s="2" t="s">
        <v>10</v>
      </c>
      <c r="B76" s="114">
        <v>13466.9</v>
      </c>
    </row>
    <row r="77" spans="1:2" x14ac:dyDescent="0.25">
      <c r="A77" s="7" t="s">
        <v>116</v>
      </c>
      <c r="B77" s="89">
        <v>4542.5</v>
      </c>
    </row>
    <row r="78" spans="1:2" x14ac:dyDescent="0.25">
      <c r="A78" s="7" t="s">
        <v>520</v>
      </c>
      <c r="B78" s="89">
        <v>2105.5</v>
      </c>
    </row>
    <row r="79" spans="1:2" x14ac:dyDescent="0.25">
      <c r="A79" s="7" t="s">
        <v>93</v>
      </c>
      <c r="B79" s="89">
        <v>1066.9000000000001</v>
      </c>
    </row>
    <row r="80" spans="1:2" x14ac:dyDescent="0.25">
      <c r="A80" s="7" t="s">
        <v>21</v>
      </c>
      <c r="B80" s="89">
        <v>880.8</v>
      </c>
    </row>
    <row r="81" spans="1:2" x14ac:dyDescent="0.25">
      <c r="A81" s="7" t="s">
        <v>32</v>
      </c>
      <c r="B81" s="89">
        <v>724</v>
      </c>
    </row>
    <row r="82" spans="1:2" x14ac:dyDescent="0.25">
      <c r="A82" s="7" t="s">
        <v>19</v>
      </c>
      <c r="B82" s="89">
        <v>555</v>
      </c>
    </row>
    <row r="83" spans="1:2" x14ac:dyDescent="0.25">
      <c r="A83" s="7" t="s">
        <v>108</v>
      </c>
      <c r="B83" s="89">
        <v>451.70000000000005</v>
      </c>
    </row>
    <row r="84" spans="1:2" x14ac:dyDescent="0.25">
      <c r="A84" s="7" t="s">
        <v>139</v>
      </c>
      <c r="B84" s="89">
        <v>437</v>
      </c>
    </row>
    <row r="85" spans="1:2" x14ac:dyDescent="0.25">
      <c r="A85" s="7" t="s">
        <v>269</v>
      </c>
      <c r="B85" s="89">
        <v>432</v>
      </c>
    </row>
    <row r="86" spans="1:2" x14ac:dyDescent="0.25">
      <c r="A86" s="7" t="s">
        <v>102</v>
      </c>
      <c r="B86" s="89">
        <v>418</v>
      </c>
    </row>
    <row r="87" spans="1:2" x14ac:dyDescent="0.25">
      <c r="A87" s="7" t="s">
        <v>91</v>
      </c>
      <c r="B87" s="89">
        <v>362.4</v>
      </c>
    </row>
    <row r="88" spans="1:2" x14ac:dyDescent="0.25">
      <c r="A88" s="7" t="s">
        <v>17</v>
      </c>
      <c r="B88" s="89">
        <v>234</v>
      </c>
    </row>
    <row r="89" spans="1:2" x14ac:dyDescent="0.25">
      <c r="A89" s="7" t="s">
        <v>162</v>
      </c>
      <c r="B89" s="89">
        <v>231</v>
      </c>
    </row>
    <row r="90" spans="1:2" x14ac:dyDescent="0.25">
      <c r="A90" s="7" t="s">
        <v>232</v>
      </c>
      <c r="B90" s="89">
        <v>136</v>
      </c>
    </row>
    <row r="91" spans="1:2" x14ac:dyDescent="0.25">
      <c r="A91" s="7" t="s">
        <v>97</v>
      </c>
      <c r="B91" s="89">
        <v>124.7</v>
      </c>
    </row>
    <row r="92" spans="1:2" x14ac:dyDescent="0.25">
      <c r="A92" s="7" t="s">
        <v>119</v>
      </c>
      <c r="B92" s="89">
        <v>124</v>
      </c>
    </row>
    <row r="93" spans="1:2" x14ac:dyDescent="0.25">
      <c r="A93" s="7" t="s">
        <v>88</v>
      </c>
      <c r="B93" s="89">
        <v>90</v>
      </c>
    </row>
    <row r="94" spans="1:2" x14ac:dyDescent="0.25">
      <c r="A94" s="7" t="s">
        <v>36</v>
      </c>
      <c r="B94" s="89">
        <v>80</v>
      </c>
    </row>
    <row r="95" spans="1:2" x14ac:dyDescent="0.25">
      <c r="A95" s="7" t="s">
        <v>226</v>
      </c>
      <c r="B95" s="89">
        <v>79</v>
      </c>
    </row>
    <row r="96" spans="1:2" x14ac:dyDescent="0.25">
      <c r="A96" s="7" t="s">
        <v>29</v>
      </c>
      <c r="B96" s="89">
        <v>75</v>
      </c>
    </row>
    <row r="97" spans="1:2" x14ac:dyDescent="0.25">
      <c r="A97" s="7" t="s">
        <v>87</v>
      </c>
      <c r="B97" s="89">
        <v>72</v>
      </c>
    </row>
    <row r="98" spans="1:2" x14ac:dyDescent="0.25">
      <c r="A98" s="7" t="s">
        <v>171</v>
      </c>
      <c r="B98" s="89">
        <v>65</v>
      </c>
    </row>
    <row r="99" spans="1:2" x14ac:dyDescent="0.25">
      <c r="A99" s="7" t="s">
        <v>109</v>
      </c>
      <c r="B99" s="89">
        <v>64</v>
      </c>
    </row>
    <row r="100" spans="1:2" x14ac:dyDescent="0.25">
      <c r="A100" s="7" t="s">
        <v>10</v>
      </c>
      <c r="B100" s="89">
        <v>28</v>
      </c>
    </row>
    <row r="101" spans="1:2" x14ac:dyDescent="0.25">
      <c r="A101" s="7" t="s">
        <v>524</v>
      </c>
      <c r="B101" s="89">
        <v>26.4</v>
      </c>
    </row>
    <row r="102" spans="1:2" x14ac:dyDescent="0.25">
      <c r="A102" s="7" t="s">
        <v>521</v>
      </c>
      <c r="B102" s="89">
        <v>22</v>
      </c>
    </row>
    <row r="103" spans="1:2" x14ac:dyDescent="0.25">
      <c r="A103" s="7" t="s">
        <v>137</v>
      </c>
      <c r="B103" s="89">
        <v>20</v>
      </c>
    </row>
    <row r="104" spans="1:2" x14ac:dyDescent="0.25">
      <c r="A104" s="7" t="s">
        <v>94</v>
      </c>
      <c r="B104" s="89">
        <v>20</v>
      </c>
    </row>
    <row r="105" spans="1:2" x14ac:dyDescent="0.25">
      <c r="A105" s="2" t="s">
        <v>339</v>
      </c>
      <c r="B105" s="114">
        <v>10998.5</v>
      </c>
    </row>
    <row r="106" spans="1:2" x14ac:dyDescent="0.25">
      <c r="A106" s="7" t="s">
        <v>23</v>
      </c>
      <c r="B106" s="89">
        <v>4341.3999999999996</v>
      </c>
    </row>
    <row r="107" spans="1:2" x14ac:dyDescent="0.25">
      <c r="A107" s="7" t="s">
        <v>102</v>
      </c>
      <c r="B107" s="89">
        <v>4323.6000000000004</v>
      </c>
    </row>
    <row r="108" spans="1:2" x14ac:dyDescent="0.25">
      <c r="A108" s="7" t="s">
        <v>34</v>
      </c>
      <c r="B108" s="89">
        <v>525</v>
      </c>
    </row>
    <row r="109" spans="1:2" x14ac:dyDescent="0.25">
      <c r="A109" s="7" t="s">
        <v>31</v>
      </c>
      <c r="B109" s="89">
        <v>525</v>
      </c>
    </row>
    <row r="110" spans="1:2" x14ac:dyDescent="0.25">
      <c r="A110" s="7" t="s">
        <v>35</v>
      </c>
      <c r="B110" s="89">
        <v>450</v>
      </c>
    </row>
    <row r="111" spans="1:2" x14ac:dyDescent="0.25">
      <c r="A111" s="7" t="s">
        <v>19</v>
      </c>
      <c r="B111" s="89">
        <v>306</v>
      </c>
    </row>
    <row r="112" spans="1:2" x14ac:dyDescent="0.25">
      <c r="A112" s="7" t="s">
        <v>29</v>
      </c>
      <c r="B112" s="89">
        <v>247</v>
      </c>
    </row>
    <row r="113" spans="1:2" x14ac:dyDescent="0.25">
      <c r="A113" s="7" t="s">
        <v>88</v>
      </c>
      <c r="B113" s="89">
        <v>131.6</v>
      </c>
    </row>
    <row r="114" spans="1:2" x14ac:dyDescent="0.25">
      <c r="A114" s="7" t="s">
        <v>43</v>
      </c>
      <c r="B114" s="89">
        <v>80</v>
      </c>
    </row>
    <row r="115" spans="1:2" x14ac:dyDescent="0.25">
      <c r="A115" s="7" t="s">
        <v>184</v>
      </c>
      <c r="B115" s="89">
        <v>19</v>
      </c>
    </row>
    <row r="116" spans="1:2" x14ac:dyDescent="0.25">
      <c r="A116" s="7" t="s">
        <v>17</v>
      </c>
      <c r="B116" s="89">
        <v>13.5</v>
      </c>
    </row>
    <row r="117" spans="1:2" x14ac:dyDescent="0.25">
      <c r="A117" s="7" t="s">
        <v>87</v>
      </c>
      <c r="B117" s="89">
        <v>11.4</v>
      </c>
    </row>
    <row r="118" spans="1:2" x14ac:dyDescent="0.25">
      <c r="A118" s="7" t="s">
        <v>100</v>
      </c>
      <c r="B118" s="89">
        <v>10</v>
      </c>
    </row>
    <row r="119" spans="1:2" x14ac:dyDescent="0.25">
      <c r="A119" s="7" t="s">
        <v>46</v>
      </c>
      <c r="B119" s="89">
        <v>9</v>
      </c>
    </row>
    <row r="120" spans="1:2" x14ac:dyDescent="0.25">
      <c r="A120" s="7" t="s">
        <v>47</v>
      </c>
      <c r="B120" s="89">
        <v>6</v>
      </c>
    </row>
    <row r="121" spans="1:2" x14ac:dyDescent="0.25">
      <c r="A121" s="2" t="s">
        <v>219</v>
      </c>
      <c r="B121" s="114">
        <v>10770.9</v>
      </c>
    </row>
    <row r="122" spans="1:2" x14ac:dyDescent="0.25">
      <c r="A122" s="7" t="s">
        <v>21</v>
      </c>
      <c r="B122" s="89">
        <v>7563.7</v>
      </c>
    </row>
    <row r="123" spans="1:2" x14ac:dyDescent="0.25">
      <c r="A123" s="7" t="s">
        <v>17</v>
      </c>
      <c r="B123" s="89">
        <v>1537</v>
      </c>
    </row>
    <row r="124" spans="1:2" x14ac:dyDescent="0.25">
      <c r="A124" s="7" t="s">
        <v>100</v>
      </c>
      <c r="B124" s="89">
        <v>719</v>
      </c>
    </row>
    <row r="125" spans="1:2" x14ac:dyDescent="0.25">
      <c r="A125" s="7" t="s">
        <v>87</v>
      </c>
      <c r="B125" s="89">
        <v>461</v>
      </c>
    </row>
    <row r="126" spans="1:2" x14ac:dyDescent="0.25">
      <c r="A126" s="7" t="s">
        <v>521</v>
      </c>
      <c r="B126" s="89">
        <v>325.8</v>
      </c>
    </row>
    <row r="127" spans="1:2" x14ac:dyDescent="0.25">
      <c r="A127" s="7" t="s">
        <v>102</v>
      </c>
      <c r="B127" s="89">
        <v>74.400000000000006</v>
      </c>
    </row>
    <row r="128" spans="1:2" x14ac:dyDescent="0.25">
      <c r="A128" s="7" t="s">
        <v>19</v>
      </c>
      <c r="B128" s="89">
        <v>69</v>
      </c>
    </row>
    <row r="129" spans="1:2" x14ac:dyDescent="0.25">
      <c r="A129" s="7" t="s">
        <v>520</v>
      </c>
      <c r="B129" s="89">
        <v>21</v>
      </c>
    </row>
    <row r="130" spans="1:2" x14ac:dyDescent="0.25">
      <c r="A130" s="2" t="s">
        <v>36</v>
      </c>
      <c r="B130" s="114">
        <v>7944.7800000000007</v>
      </c>
    </row>
    <row r="131" spans="1:2" x14ac:dyDescent="0.25">
      <c r="A131" s="7" t="s">
        <v>19</v>
      </c>
      <c r="B131" s="89">
        <v>2849.48</v>
      </c>
    </row>
    <row r="132" spans="1:2" x14ac:dyDescent="0.25">
      <c r="A132" s="7" t="s">
        <v>520</v>
      </c>
      <c r="B132" s="89">
        <v>1169.3</v>
      </c>
    </row>
    <row r="133" spans="1:2" x14ac:dyDescent="0.25">
      <c r="A133" s="7" t="s">
        <v>116</v>
      </c>
      <c r="B133" s="89">
        <v>787.6</v>
      </c>
    </row>
    <row r="134" spans="1:2" x14ac:dyDescent="0.25">
      <c r="A134" s="7" t="s">
        <v>21</v>
      </c>
      <c r="B134" s="89">
        <v>560</v>
      </c>
    </row>
    <row r="135" spans="1:2" x14ac:dyDescent="0.25">
      <c r="A135" s="7" t="s">
        <v>33</v>
      </c>
      <c r="B135" s="89">
        <v>540</v>
      </c>
    </row>
    <row r="136" spans="1:2" x14ac:dyDescent="0.25">
      <c r="A136" s="7" t="s">
        <v>88</v>
      </c>
      <c r="B136" s="89">
        <v>263.5</v>
      </c>
    </row>
    <row r="137" spans="1:2" x14ac:dyDescent="0.25">
      <c r="A137" s="7" t="s">
        <v>30</v>
      </c>
      <c r="B137" s="89">
        <v>245</v>
      </c>
    </row>
    <row r="138" spans="1:2" x14ac:dyDescent="0.25">
      <c r="A138" s="7" t="s">
        <v>119</v>
      </c>
      <c r="B138" s="89">
        <v>242.5</v>
      </c>
    </row>
    <row r="139" spans="1:2" x14ac:dyDescent="0.25">
      <c r="A139" s="7" t="s">
        <v>526</v>
      </c>
      <c r="B139" s="89">
        <v>230</v>
      </c>
    </row>
    <row r="140" spans="1:2" x14ac:dyDescent="0.25">
      <c r="A140" s="7" t="s">
        <v>31</v>
      </c>
      <c r="B140" s="89">
        <v>206</v>
      </c>
    </row>
    <row r="141" spans="1:2" x14ac:dyDescent="0.25">
      <c r="A141" s="7" t="s">
        <v>97</v>
      </c>
      <c r="B141" s="89">
        <v>174</v>
      </c>
    </row>
    <row r="142" spans="1:2" x14ac:dyDescent="0.25">
      <c r="A142" s="7" t="s">
        <v>38</v>
      </c>
      <c r="B142" s="89">
        <v>147</v>
      </c>
    </row>
    <row r="143" spans="1:2" x14ac:dyDescent="0.25">
      <c r="A143" s="7" t="s">
        <v>40</v>
      </c>
      <c r="B143" s="89">
        <v>101.8</v>
      </c>
    </row>
    <row r="144" spans="1:2" x14ac:dyDescent="0.25">
      <c r="A144" s="7" t="s">
        <v>41</v>
      </c>
      <c r="B144" s="89">
        <v>97</v>
      </c>
    </row>
    <row r="145" spans="1:2" x14ac:dyDescent="0.25">
      <c r="A145" s="7" t="s">
        <v>522</v>
      </c>
      <c r="B145" s="89">
        <v>81</v>
      </c>
    </row>
    <row r="146" spans="1:2" x14ac:dyDescent="0.25">
      <c r="A146" s="7" t="s">
        <v>528</v>
      </c>
      <c r="B146" s="89">
        <v>80</v>
      </c>
    </row>
    <row r="147" spans="1:2" x14ac:dyDescent="0.25">
      <c r="A147" s="7" t="s">
        <v>120</v>
      </c>
      <c r="B147" s="89">
        <v>60</v>
      </c>
    </row>
    <row r="148" spans="1:2" x14ac:dyDescent="0.25">
      <c r="A148" s="7" t="s">
        <v>17</v>
      </c>
      <c r="B148" s="89">
        <v>41</v>
      </c>
    </row>
    <row r="149" spans="1:2" x14ac:dyDescent="0.25">
      <c r="A149" s="7" t="s">
        <v>22</v>
      </c>
      <c r="B149" s="89">
        <v>36.200000000000003</v>
      </c>
    </row>
    <row r="150" spans="1:2" x14ac:dyDescent="0.25">
      <c r="A150" s="7" t="s">
        <v>87</v>
      </c>
      <c r="B150" s="89">
        <v>25</v>
      </c>
    </row>
    <row r="151" spans="1:2" x14ac:dyDescent="0.25">
      <c r="A151" s="7" t="s">
        <v>524</v>
      </c>
      <c r="B151" s="89">
        <v>8.4</v>
      </c>
    </row>
    <row r="152" spans="1:2" x14ac:dyDescent="0.25">
      <c r="A152" s="2" t="s">
        <v>122</v>
      </c>
      <c r="B152" s="114">
        <v>6415.2000000000007</v>
      </c>
    </row>
    <row r="153" spans="1:2" x14ac:dyDescent="0.25">
      <c r="A153" s="7" t="s">
        <v>27</v>
      </c>
      <c r="B153" s="89">
        <v>1401</v>
      </c>
    </row>
    <row r="154" spans="1:2" x14ac:dyDescent="0.25">
      <c r="A154" s="7" t="s">
        <v>116</v>
      </c>
      <c r="B154" s="89">
        <v>1363.1</v>
      </c>
    </row>
    <row r="155" spans="1:2" x14ac:dyDescent="0.25">
      <c r="A155" s="7" t="s">
        <v>119</v>
      </c>
      <c r="B155" s="89">
        <v>1232.2</v>
      </c>
    </row>
    <row r="156" spans="1:2" x14ac:dyDescent="0.25">
      <c r="A156" s="7" t="s">
        <v>21</v>
      </c>
      <c r="B156" s="89">
        <v>737</v>
      </c>
    </row>
    <row r="157" spans="1:2" x14ac:dyDescent="0.25">
      <c r="A157" s="7" t="s">
        <v>10</v>
      </c>
      <c r="B157" s="89">
        <v>353</v>
      </c>
    </row>
    <row r="158" spans="1:2" x14ac:dyDescent="0.25">
      <c r="A158" s="7" t="s">
        <v>137</v>
      </c>
      <c r="B158" s="89">
        <v>343.7</v>
      </c>
    </row>
    <row r="159" spans="1:2" x14ac:dyDescent="0.25">
      <c r="A159" s="7" t="s">
        <v>22</v>
      </c>
      <c r="B159" s="89">
        <v>306</v>
      </c>
    </row>
    <row r="160" spans="1:2" x14ac:dyDescent="0.25">
      <c r="A160" s="7" t="s">
        <v>120</v>
      </c>
      <c r="B160" s="89">
        <v>220</v>
      </c>
    </row>
    <row r="161" spans="1:2" x14ac:dyDescent="0.25">
      <c r="A161" s="7" t="s">
        <v>37</v>
      </c>
      <c r="B161" s="89">
        <v>145.6</v>
      </c>
    </row>
    <row r="162" spans="1:2" x14ac:dyDescent="0.25">
      <c r="A162" s="7" t="s">
        <v>97</v>
      </c>
      <c r="B162" s="89">
        <v>133</v>
      </c>
    </row>
    <row r="163" spans="1:2" x14ac:dyDescent="0.25">
      <c r="A163" s="7" t="s">
        <v>109</v>
      </c>
      <c r="B163" s="89">
        <v>52</v>
      </c>
    </row>
    <row r="164" spans="1:2" x14ac:dyDescent="0.25">
      <c r="A164" s="7" t="s">
        <v>87</v>
      </c>
      <c r="B164" s="89">
        <v>45</v>
      </c>
    </row>
    <row r="165" spans="1:2" x14ac:dyDescent="0.25">
      <c r="A165" s="7" t="s">
        <v>520</v>
      </c>
      <c r="B165" s="89">
        <v>42.6</v>
      </c>
    </row>
    <row r="166" spans="1:2" x14ac:dyDescent="0.25">
      <c r="A166" s="7" t="s">
        <v>102</v>
      </c>
      <c r="B166" s="89">
        <v>21</v>
      </c>
    </row>
    <row r="167" spans="1:2" x14ac:dyDescent="0.25">
      <c r="A167" s="7" t="s">
        <v>521</v>
      </c>
      <c r="B167" s="89">
        <v>20</v>
      </c>
    </row>
    <row r="168" spans="1:2" x14ac:dyDescent="0.25">
      <c r="A168" s="2" t="s">
        <v>16</v>
      </c>
      <c r="B168" s="114">
        <v>5588.3</v>
      </c>
    </row>
    <row r="169" spans="1:2" x14ac:dyDescent="0.25">
      <c r="A169" s="7" t="s">
        <v>108</v>
      </c>
      <c r="B169" s="89">
        <v>2550.5</v>
      </c>
    </row>
    <row r="170" spans="1:2" x14ac:dyDescent="0.25">
      <c r="A170" s="7" t="s">
        <v>94</v>
      </c>
      <c r="B170" s="89">
        <v>2223.1</v>
      </c>
    </row>
    <row r="171" spans="1:2" x14ac:dyDescent="0.25">
      <c r="A171" s="7" t="s">
        <v>91</v>
      </c>
      <c r="B171" s="89">
        <v>351.80000000000007</v>
      </c>
    </row>
    <row r="172" spans="1:2" x14ac:dyDescent="0.25">
      <c r="A172" s="7" t="s">
        <v>115</v>
      </c>
      <c r="B172" s="89">
        <v>314.89999999999998</v>
      </c>
    </row>
    <row r="173" spans="1:2" x14ac:dyDescent="0.25">
      <c r="A173" s="7" t="s">
        <v>93</v>
      </c>
      <c r="B173" s="89">
        <v>147</v>
      </c>
    </row>
    <row r="174" spans="1:2" x14ac:dyDescent="0.25">
      <c r="A174" s="7" t="s">
        <v>226</v>
      </c>
      <c r="B174" s="89">
        <v>1</v>
      </c>
    </row>
    <row r="175" spans="1:2" x14ac:dyDescent="0.25">
      <c r="A175" s="2" t="s">
        <v>282</v>
      </c>
      <c r="B175" s="114">
        <v>2844</v>
      </c>
    </row>
    <row r="176" spans="1:2" x14ac:dyDescent="0.25">
      <c r="A176" s="7" t="s">
        <v>26</v>
      </c>
      <c r="B176" s="89">
        <v>1567.4</v>
      </c>
    </row>
    <row r="177" spans="1:2" x14ac:dyDescent="0.25">
      <c r="A177" s="7" t="s">
        <v>36</v>
      </c>
      <c r="B177" s="89">
        <v>322</v>
      </c>
    </row>
    <row r="178" spans="1:2" x14ac:dyDescent="0.25">
      <c r="A178" s="7" t="s">
        <v>530</v>
      </c>
      <c r="B178" s="89">
        <v>208</v>
      </c>
    </row>
    <row r="179" spans="1:2" x14ac:dyDescent="0.25">
      <c r="A179" s="7" t="s">
        <v>19</v>
      </c>
      <c r="B179" s="89">
        <v>180</v>
      </c>
    </row>
    <row r="180" spans="1:2" x14ac:dyDescent="0.25">
      <c r="A180" s="7" t="s">
        <v>29</v>
      </c>
      <c r="B180" s="89">
        <v>120.2</v>
      </c>
    </row>
    <row r="181" spans="1:2" x14ac:dyDescent="0.25">
      <c r="A181" s="7" t="s">
        <v>39</v>
      </c>
      <c r="B181" s="89">
        <v>117</v>
      </c>
    </row>
    <row r="182" spans="1:2" x14ac:dyDescent="0.25">
      <c r="A182" s="7" t="s">
        <v>119</v>
      </c>
      <c r="B182" s="89">
        <v>90</v>
      </c>
    </row>
    <row r="183" spans="1:2" x14ac:dyDescent="0.25">
      <c r="A183" s="7" t="s">
        <v>116</v>
      </c>
      <c r="B183" s="89">
        <v>70</v>
      </c>
    </row>
    <row r="184" spans="1:2" x14ac:dyDescent="0.25">
      <c r="A184" s="7" t="s">
        <v>257</v>
      </c>
      <c r="B184" s="89">
        <v>63</v>
      </c>
    </row>
    <row r="185" spans="1:2" x14ac:dyDescent="0.25">
      <c r="A185" s="7" t="s">
        <v>120</v>
      </c>
      <c r="B185" s="89">
        <v>40</v>
      </c>
    </row>
    <row r="186" spans="1:2" x14ac:dyDescent="0.25">
      <c r="A186" s="7" t="s">
        <v>102</v>
      </c>
      <c r="B186" s="89">
        <v>31</v>
      </c>
    </row>
    <row r="187" spans="1:2" x14ac:dyDescent="0.25">
      <c r="A187" s="7" t="s">
        <v>173</v>
      </c>
      <c r="B187" s="89">
        <v>25.4</v>
      </c>
    </row>
    <row r="188" spans="1:2" x14ac:dyDescent="0.25">
      <c r="A188" s="7" t="s">
        <v>87</v>
      </c>
      <c r="B188" s="89">
        <v>10</v>
      </c>
    </row>
    <row r="189" spans="1:2" x14ac:dyDescent="0.25">
      <c r="A189" s="2" t="s">
        <v>466</v>
      </c>
      <c r="B189" s="114">
        <v>1780</v>
      </c>
    </row>
    <row r="190" spans="1:2" x14ac:dyDescent="0.25">
      <c r="A190" s="7" t="s">
        <v>102</v>
      </c>
      <c r="B190" s="89">
        <v>1780</v>
      </c>
    </row>
    <row r="191" spans="1:2" x14ac:dyDescent="0.25">
      <c r="A191" s="2" t="s">
        <v>349</v>
      </c>
      <c r="B191" s="114">
        <v>1726.9</v>
      </c>
    </row>
    <row r="192" spans="1:2" x14ac:dyDescent="0.25">
      <c r="A192" s="7" t="s">
        <v>119</v>
      </c>
      <c r="B192" s="89">
        <v>850.9</v>
      </c>
    </row>
    <row r="193" spans="1:2" x14ac:dyDescent="0.25">
      <c r="A193" s="7" t="s">
        <v>10</v>
      </c>
      <c r="B193" s="89">
        <v>292</v>
      </c>
    </row>
    <row r="194" spans="1:2" x14ac:dyDescent="0.25">
      <c r="A194" s="7" t="s">
        <v>14</v>
      </c>
      <c r="B194" s="89">
        <v>276</v>
      </c>
    </row>
    <row r="195" spans="1:2" x14ac:dyDescent="0.25">
      <c r="A195" s="7" t="s">
        <v>100</v>
      </c>
      <c r="B195" s="89">
        <v>140</v>
      </c>
    </row>
    <row r="196" spans="1:2" x14ac:dyDescent="0.25">
      <c r="A196" s="7" t="s">
        <v>520</v>
      </c>
      <c r="B196" s="89">
        <v>61</v>
      </c>
    </row>
    <row r="197" spans="1:2" x14ac:dyDescent="0.25">
      <c r="A197" s="7" t="s">
        <v>88</v>
      </c>
      <c r="B197" s="89">
        <v>47</v>
      </c>
    </row>
    <row r="198" spans="1:2" x14ac:dyDescent="0.25">
      <c r="A198" s="7" t="s">
        <v>137</v>
      </c>
      <c r="B198" s="89">
        <v>40</v>
      </c>
    </row>
    <row r="199" spans="1:2" x14ac:dyDescent="0.25">
      <c r="A199" s="7" t="s">
        <v>120</v>
      </c>
      <c r="B199" s="89">
        <v>20</v>
      </c>
    </row>
    <row r="200" spans="1:2" x14ac:dyDescent="0.25">
      <c r="A200" s="2" t="s">
        <v>365</v>
      </c>
      <c r="B200" s="114">
        <v>1356.6</v>
      </c>
    </row>
    <row r="201" spans="1:2" x14ac:dyDescent="0.25">
      <c r="A201" s="7" t="s">
        <v>30</v>
      </c>
      <c r="B201" s="89">
        <v>863.6</v>
      </c>
    </row>
    <row r="202" spans="1:2" x14ac:dyDescent="0.25">
      <c r="A202" s="7" t="s">
        <v>31</v>
      </c>
      <c r="B202" s="89">
        <v>446</v>
      </c>
    </row>
    <row r="203" spans="1:2" x14ac:dyDescent="0.25">
      <c r="A203" s="7" t="s">
        <v>97</v>
      </c>
      <c r="B203" s="89">
        <v>47</v>
      </c>
    </row>
    <row r="204" spans="1:2" x14ac:dyDescent="0.25">
      <c r="A204" s="2" t="s">
        <v>418</v>
      </c>
      <c r="B204" s="114">
        <v>510</v>
      </c>
    </row>
    <row r="205" spans="1:2" x14ac:dyDescent="0.25">
      <c r="A205" s="7" t="s">
        <v>19</v>
      </c>
      <c r="B205" s="89">
        <v>348</v>
      </c>
    </row>
    <row r="206" spans="1:2" x14ac:dyDescent="0.25">
      <c r="A206" s="7" t="s">
        <v>22</v>
      </c>
      <c r="B206" s="89">
        <v>120</v>
      </c>
    </row>
    <row r="207" spans="1:2" x14ac:dyDescent="0.25">
      <c r="A207" s="7" t="s">
        <v>17</v>
      </c>
      <c r="B207" s="89">
        <v>42</v>
      </c>
    </row>
    <row r="208" spans="1:2" x14ac:dyDescent="0.25">
      <c r="A208" s="2" t="s">
        <v>356</v>
      </c>
      <c r="B208" s="114">
        <v>19</v>
      </c>
    </row>
    <row r="209" spans="1:2" x14ac:dyDescent="0.25">
      <c r="A209" s="7" t="s">
        <v>10</v>
      </c>
      <c r="B209" s="89">
        <v>19</v>
      </c>
    </row>
    <row r="210" spans="1:2" x14ac:dyDescent="0.25">
      <c r="A210" s="2" t="s">
        <v>12</v>
      </c>
      <c r="B210" s="89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C1854"/>
  <sheetViews>
    <sheetView tabSelected="1" zoomScale="85" zoomScaleNormal="85" workbookViewId="0">
      <selection activeCell="E2" sqref="E2"/>
    </sheetView>
  </sheetViews>
  <sheetFormatPr baseColWidth="10" defaultColWidth="12.140625" defaultRowHeight="30" customHeight="1" x14ac:dyDescent="0.25"/>
  <cols>
    <col min="9" max="9" width="8.140625" customWidth="1"/>
    <col min="10" max="10" width="17.7109375" customWidth="1"/>
    <col min="11" max="11" width="12.7109375" style="2" customWidth="1"/>
    <col min="12" max="12" width="24.5703125" style="2" customWidth="1"/>
    <col min="13" max="13" width="26.7109375" customWidth="1"/>
    <col min="14" max="14" width="16.42578125" style="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20.28515625" style="2" customWidth="1"/>
    <col min="26" max="26" width="26.5703125" style="2" customWidth="1"/>
    <col min="27" max="27" width="25" customWidth="1"/>
    <col min="28" max="28" width="13.28515625" bestFit="1" customWidth="1"/>
    <col min="29" max="29" width="32.85546875" bestFit="1" customWidth="1"/>
    <col min="30" max="30" width="29" style="2" bestFit="1" customWidth="1"/>
    <col min="31" max="31" width="35.140625" style="2" customWidth="1"/>
    <col min="32" max="32" width="53.5703125" style="2" bestFit="1" customWidth="1"/>
    <col min="33" max="33" width="12.140625" style="2"/>
    <col min="34" max="34" width="44.42578125" style="2" customWidth="1"/>
    <col min="35" max="35" width="25.5703125" style="2" bestFit="1" customWidth="1"/>
    <col min="36" max="36" width="21.28515625" style="2" customWidth="1"/>
    <col min="37" max="42" width="12.140625" style="2"/>
    <col min="43" max="43" width="9.85546875" style="2" bestFit="1" customWidth="1"/>
    <col min="44" max="44" width="8.42578125" style="2" customWidth="1"/>
    <col min="45" max="16384" width="12.140625" style="2"/>
  </cols>
  <sheetData>
    <row r="1" spans="1:29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55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58</v>
      </c>
      <c r="AA1" s="2"/>
      <c r="AB1" s="2"/>
      <c r="AC1" s="2"/>
    </row>
    <row r="2" spans="1:29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höhere Produktion an Abschnitten als Einsatz im Rework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AA2" s="2"/>
      <c r="AB2" s="2"/>
      <c r="AC2" s="2"/>
    </row>
    <row r="3" spans="1:29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AA3" s="2"/>
      <c r="AB3" s="2"/>
      <c r="AC3" s="2"/>
    </row>
    <row r="4" spans="1:29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spezifischer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AA4" s="2"/>
      <c r="AB4" s="2"/>
      <c r="AC4" s="2"/>
    </row>
    <row r="5" spans="1:29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AA5" s="2"/>
      <c r="AB5" s="2"/>
      <c r="AC5" s="2"/>
    </row>
    <row r="6" spans="1:29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AA6" s="2"/>
      <c r="AB6" s="2"/>
      <c r="AC6" s="2"/>
    </row>
    <row r="7" spans="1:29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AA7" s="2"/>
      <c r="AB7" s="2"/>
      <c r="AC7" s="2"/>
    </row>
    <row r="8" spans="1:29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AA8" s="2"/>
      <c r="AB8" s="2"/>
      <c r="AC8" s="2"/>
    </row>
    <row r="9" spans="1:29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AA9" s="2"/>
      <c r="AB9" s="2"/>
      <c r="AC9" s="2"/>
    </row>
    <row r="10" spans="1:29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spezifischer Einsatz</v>
      </c>
      <c r="H10" s="81" t="str">
        <f>IF(ISBLANK(Abfalldokumentation!$W10),"-",Abfalldokumentation!$W10)</f>
        <v>seltene Verwendung / Abschnitte nur für Creme noblesse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AA10" s="2"/>
      <c r="AB10" s="2"/>
      <c r="AC10" s="2"/>
    </row>
    <row r="11" spans="1:29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keine Verwendung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AA11" s="2"/>
      <c r="AB11" s="2"/>
      <c r="AC11" s="2"/>
    </row>
    <row r="12" spans="1:29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AA12" s="2"/>
      <c r="AB12" s="2"/>
      <c r="AC12" s="2"/>
    </row>
    <row r="13" spans="1:29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Schimmel</v>
      </c>
      <c r="G13" s="75" t="str">
        <f>IF(ISBLANK(V13),VLOOKUP(Abfalldokumentation!$P13,'Liste Gründe'!A:D,3,FALSE),V13)</f>
        <v>VOS &gt; Einsatz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AA13" s="2"/>
      <c r="AB13" s="2"/>
      <c r="AC13" s="2"/>
    </row>
    <row r="14" spans="1:29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keinen Abnehmer/kein Schälpersonal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AA14" s="2"/>
      <c r="AB14" s="2"/>
      <c r="AC14" s="2"/>
    </row>
    <row r="15" spans="1:29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AA15" s="2"/>
      <c r="AB15" s="2"/>
      <c r="AC15" s="2"/>
    </row>
    <row r="16" spans="1:29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Maschinenabfall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AA16" s="2"/>
      <c r="AB16" s="2"/>
      <c r="AC16" s="2"/>
    </row>
    <row r="17" spans="1:29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Maschinenabfall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AA17" s="2"/>
      <c r="AB17" s="2"/>
      <c r="AC17" s="2"/>
    </row>
    <row r="18" spans="1:29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Fremdkörper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AA18" s="2"/>
      <c r="AB18" s="2"/>
      <c r="AC18" s="2"/>
    </row>
    <row r="19" spans="1:29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Sensorik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AA19" s="2"/>
      <c r="AB19" s="2"/>
      <c r="AC19" s="2"/>
    </row>
    <row r="20" spans="1:29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AA20" s="2"/>
      <c r="AB20" s="2"/>
      <c r="AC20" s="2"/>
    </row>
    <row r="21" spans="1:29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AA21" s="2"/>
      <c r="AB21" s="2"/>
      <c r="AC21" s="2"/>
    </row>
    <row r="22" spans="1:29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Fremdkörper</v>
      </c>
      <c r="H22" s="81" t="str">
        <f>IF(ISBLANK(Abfalldokumentation!$W22),"-",Abfalldokumentation!$W22)</f>
        <v>Schmutz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AA22" s="2"/>
      <c r="AB22" s="2"/>
      <c r="AC22" s="2"/>
    </row>
    <row r="23" spans="1:29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keine Verarbeitung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AA23" s="2"/>
      <c r="AB23" s="2"/>
      <c r="AC23" s="2"/>
    </row>
    <row r="24" spans="1:29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AA24" s="2"/>
      <c r="AB24" s="2"/>
      <c r="AC24" s="2"/>
    </row>
    <row r="25" spans="1:29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Luftzieher/Folienriss durch Transport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AA25" s="2"/>
      <c r="AB25" s="2"/>
      <c r="AC25" s="2"/>
    </row>
    <row r="26" spans="1:29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keinen Abnehmer/kein Schälpersonal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AA26" s="2"/>
      <c r="AB26" s="2"/>
      <c r="AC26" s="2"/>
    </row>
    <row r="27" spans="1:29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keinen Abnehmer/kein Schälpersonal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AA27" s="2"/>
      <c r="AB27" s="2"/>
      <c r="AC27" s="2"/>
    </row>
    <row r="28" spans="1:29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keinen Abnehmer/kein Schälpersonal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AA28" s="2"/>
      <c r="AB28" s="2"/>
      <c r="AC28" s="2"/>
    </row>
    <row r="29" spans="1:29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AA29" s="2"/>
      <c r="AB29" s="2"/>
      <c r="AC29" s="2"/>
    </row>
    <row r="30" spans="1:29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AA30" s="2"/>
      <c r="AB30" s="2"/>
      <c r="AC30" s="2"/>
    </row>
    <row r="31" spans="1:29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76" t="str">
        <f>IFERROR(VLOOKUP(Abfalldokumentation!$O31,Artikel!A:C,3,FALSE),Abfalldokumentation!$O31)</f>
        <v>Div. Zipfel, Endstücke</v>
      </c>
      <c r="F31" s="76" t="str">
        <f>VLOOKUP(T31,'Liste Gründe'!A:D,2,FALSE)</f>
        <v>Rest</v>
      </c>
      <c r="G31" s="75" t="str">
        <f>IF(ISBLANK(V31),VLOOKUP(Abfalldokumentation!$P31,'Liste Gründe'!A:D,3,FALSE),V31)</f>
        <v>Fremdkörper</v>
      </c>
      <c r="H31" s="76" t="str">
        <f>IF(ISBLANK(Abfalldokumentation!$W31),"-",Abfalldokumentation!$W31)</f>
        <v>Schmutz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Div. Zipfel, Endstücke</v>
      </c>
      <c r="P31" s="77">
        <f t="shared" si="6"/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AA31" s="2"/>
      <c r="AB31" s="2"/>
      <c r="AC31" s="2"/>
    </row>
    <row r="32" spans="1:29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81" t="str">
        <f>IFERROR(VLOOKUP(Abfalldokumentation!$O32,Artikel!A:C,3,FALSE),Abfalldokumentation!$O32)</f>
        <v>Diverses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Diverses</v>
      </c>
      <c r="P32" s="77">
        <f t="shared" si="6"/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AA32" s="2"/>
      <c r="AB32" s="2"/>
      <c r="AC32" s="2"/>
    </row>
    <row r="33" spans="1:29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AA33" s="2"/>
      <c r="AB33" s="2"/>
      <c r="AC33" s="2"/>
    </row>
    <row r="34" spans="1:29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Maschinenabfall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AA34" s="2"/>
      <c r="AB34" s="2"/>
      <c r="AC34" s="2"/>
    </row>
    <row r="35" spans="1:29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Maschinenabfall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AA35" s="2"/>
      <c r="AB35" s="2"/>
      <c r="AC35" s="2"/>
    </row>
    <row r="36" spans="1:29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keine Verarbeitung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AA36" s="2"/>
      <c r="AB36" s="2"/>
      <c r="AC36" s="2"/>
    </row>
    <row r="37" spans="1:29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AA37" s="2"/>
      <c r="AB37" s="2"/>
      <c r="AC37" s="2"/>
    </row>
    <row r="38" spans="1:29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AA38" s="2"/>
      <c r="AB38" s="2"/>
      <c r="AC38" s="2"/>
    </row>
    <row r="39" spans="1:29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AA39" s="2"/>
      <c r="AB39" s="2"/>
      <c r="AC39" s="2"/>
    </row>
    <row r="40" spans="1:29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AA40" s="2"/>
      <c r="AB40" s="2"/>
      <c r="AC40" s="2"/>
    </row>
    <row r="41" spans="1:29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AA41" s="2"/>
      <c r="AB41" s="2"/>
      <c r="AC41" s="2"/>
    </row>
    <row r="42" spans="1:29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keinen Abnehmer/kein Schälpersonal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AA42" s="2"/>
      <c r="AB42" s="2"/>
      <c r="AC42" s="2"/>
    </row>
    <row r="43" spans="1:29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keinen Abnehmer/kein Schälpersonal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AA43" s="2"/>
      <c r="AB43" s="2"/>
      <c r="AC43" s="2"/>
    </row>
    <row r="44" spans="1:29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-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AA44" s="2"/>
      <c r="AB44" s="2"/>
      <c r="AC44" s="2"/>
    </row>
    <row r="45" spans="1:29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keine Verarbeitung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AA45" s="2"/>
      <c r="AB45" s="2"/>
      <c r="AC45" s="2"/>
    </row>
    <row r="46" spans="1:29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AA46" s="2"/>
      <c r="AB46" s="2"/>
      <c r="AC46" s="2"/>
    </row>
    <row r="47" spans="1:29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AA47" s="2"/>
      <c r="AB47" s="2"/>
      <c r="AC47" s="2"/>
    </row>
    <row r="48" spans="1:29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keinen Abnehmer/kein Schälpersonal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AA48" s="2"/>
      <c r="AB48" s="2"/>
      <c r="AC48" s="2"/>
    </row>
    <row r="49" spans="1:29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keinen Abnehmer/kein Schälpersonal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AA49" s="2"/>
      <c r="AB49" s="2"/>
      <c r="AC49" s="2"/>
    </row>
    <row r="50" spans="1:29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Fremdkörper</v>
      </c>
      <c r="H50" s="81" t="str">
        <f>IF(ISBLANK(Abfalldokumentation!$W50),"-",Abfalldokumentation!$W50)</f>
        <v>Schmutz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AA50" s="2"/>
      <c r="AB50" s="2"/>
      <c r="AC50" s="2"/>
    </row>
    <row r="51" spans="1:29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keinen Abnehmer/kein Schälpersonal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AA51" s="2"/>
      <c r="AB51" s="2"/>
      <c r="AC51" s="2"/>
    </row>
    <row r="52" spans="1:29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VOS &gt; Einsatz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AA52" s="2"/>
      <c r="AB52" s="2"/>
      <c r="AC52" s="2"/>
    </row>
    <row r="53" spans="1:29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keinen Abnehmer/kein Schälpersonal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AA53" s="2"/>
      <c r="AB53" s="2"/>
      <c r="AC53" s="2"/>
    </row>
    <row r="54" spans="1:29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keinen Abnehmer/kein Schälpersonal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AA54" s="2"/>
      <c r="AB54" s="2"/>
      <c r="AC54" s="2"/>
    </row>
    <row r="55" spans="1:29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keinen Abnehmer/kein Schälpersonal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AA55" s="2"/>
      <c r="AB55" s="2"/>
      <c r="AC55" s="2"/>
    </row>
    <row r="56" spans="1:29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keinen Abnehmer/kein Schälpersonal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AA56" s="2"/>
      <c r="AB56" s="2"/>
      <c r="AC56" s="2"/>
    </row>
    <row r="57" spans="1:29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keinen Abnehmer/kein Schälpersonal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AA57" s="2"/>
      <c r="AB57" s="2"/>
      <c r="AC57" s="2"/>
    </row>
    <row r="58" spans="1:29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Schimmel</v>
      </c>
      <c r="G58" s="80" t="str">
        <f>IF(ISBLANK(V58),VLOOKUP(Abfalldokumentation!$P58,'Liste Gründe'!A:D,3,FALSE),V58)</f>
        <v>VOS &gt; Einsatz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AA58" s="2"/>
      <c r="AB58" s="2"/>
      <c r="AC58" s="2"/>
    </row>
    <row r="59" spans="1:29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keine Verarbeitung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AA59" s="2"/>
      <c r="AB59" s="2"/>
      <c r="AC59" s="2"/>
    </row>
    <row r="60" spans="1:29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keinen Abnehmer/kein Schälpersonal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AA60" s="2"/>
      <c r="AB60" s="2"/>
      <c r="AC60" s="2"/>
    </row>
    <row r="61" spans="1:29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Maschinenabfall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AA61" s="2"/>
      <c r="AB61" s="2"/>
      <c r="AC61" s="2"/>
    </row>
    <row r="62" spans="1:29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Maschinenabfall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AA62" s="2"/>
      <c r="AB62" s="2"/>
      <c r="AC62" s="2"/>
    </row>
    <row r="63" spans="1:29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Maschinenabfall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AA63" s="2"/>
      <c r="AB63" s="2"/>
      <c r="AC63" s="2"/>
    </row>
    <row r="64" spans="1:29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AA64" s="2"/>
      <c r="AB64" s="2"/>
      <c r="AC64" s="2"/>
    </row>
    <row r="65" spans="1:29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AA65" s="2"/>
      <c r="AB65" s="2"/>
      <c r="AC65" s="2"/>
    </row>
    <row r="66" spans="1:29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AA66" s="2"/>
      <c r="AB66" s="2"/>
      <c r="AC66" s="2"/>
    </row>
    <row r="67" spans="1:29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AA67" s="2"/>
      <c r="AB67" s="2"/>
      <c r="AC67" s="2"/>
    </row>
    <row r="68" spans="1:29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AA68" s="2"/>
      <c r="AB68" s="2"/>
      <c r="AC68" s="2"/>
    </row>
    <row r="69" spans="1:29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AA69" s="2"/>
      <c r="AB69" s="2"/>
      <c r="AC69" s="2"/>
    </row>
    <row r="70" spans="1:29" ht="30" customHeight="1" x14ac:dyDescent="0.25">
      <c r="A70" s="78" t="str">
        <f>VLOOKUP(N70,'Linien - BU'!A:B,2,FALSE)</f>
        <v>BU3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Retoure</v>
      </c>
      <c r="H70" s="81" t="str">
        <f>IF(ISBLANK(Abfalldokumentation!$W70),"-",Abfalldokumentation!$W70)</f>
        <v>Rückrufaktion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WVP</v>
      </c>
      <c r="O70" s="77">
        <f t="shared" si="12"/>
        <v>29501022</v>
      </c>
      <c r="P70" s="77">
        <f t="shared" si="13"/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AA70" s="2"/>
      <c r="AB70" s="2"/>
      <c r="AC70" s="2"/>
    </row>
    <row r="71" spans="1:29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AA71" s="2"/>
      <c r="AB71" s="2"/>
      <c r="AC71" s="2"/>
    </row>
    <row r="72" spans="1:29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Schimmel</v>
      </c>
      <c r="G72" s="80" t="str">
        <f>IF(ISBLANK(V72),VLOOKUP(Abfalldokumentation!$P72,'Liste Gründe'!A:D,3,FALSE),V72)</f>
        <v>VOS &gt; Einsatz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AA72" s="2"/>
      <c r="AB72" s="2"/>
      <c r="AC72" s="2"/>
    </row>
    <row r="73" spans="1:29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AA73" s="2"/>
      <c r="AB73" s="2"/>
      <c r="AC73" s="2"/>
    </row>
    <row r="74" spans="1:29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AA74" s="2"/>
      <c r="AB74" s="2"/>
      <c r="AC74" s="2"/>
    </row>
    <row r="75" spans="1:29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AA75" s="2"/>
      <c r="AB75" s="2"/>
      <c r="AC75" s="2"/>
    </row>
    <row r="76" spans="1:29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AA76" s="2"/>
      <c r="AB76" s="2"/>
      <c r="AC76" s="2"/>
    </row>
    <row r="77" spans="1:29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AA77" s="2"/>
      <c r="AB77" s="2"/>
      <c r="AC77" s="2"/>
    </row>
    <row r="78" spans="1:29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AA78" s="2"/>
      <c r="AB78" s="2"/>
      <c r="AC78" s="2"/>
    </row>
    <row r="79" spans="1:29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AA79" s="2"/>
      <c r="AB79" s="2"/>
      <c r="AC79" s="2"/>
    </row>
    <row r="80" spans="1:29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AA80" s="2"/>
      <c r="AB80" s="2"/>
      <c r="AC80" s="2"/>
    </row>
    <row r="81" spans="1:29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Bodenabfall Abfüllung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AA81" s="2"/>
      <c r="AB81" s="2"/>
      <c r="AC81" s="2"/>
    </row>
    <row r="82" spans="1:29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Rest</v>
      </c>
      <c r="G82" s="80" t="str">
        <f>IF(ISBLANK(V82),VLOOKUP(Abfalldokumentation!$P82,'Liste Gründe'!A:D,3,FALSE),V82)</f>
        <v>Fremdkörper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AA82" s="2"/>
      <c r="AB82" s="2"/>
      <c r="AC82" s="2"/>
    </row>
    <row r="83" spans="1:29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Rest</v>
      </c>
      <c r="G83" s="75" t="str">
        <f>IF(ISBLANK(V83),VLOOKUP(Abfalldokumentation!$P83,'Liste Gründe'!A:D,3,FALSE),V83)</f>
        <v>Fremdkörper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AA83" s="2"/>
      <c r="AB83" s="2"/>
      <c r="AC83" s="2"/>
    </row>
    <row r="84" spans="1:29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AA84" s="2"/>
      <c r="AB84" s="2"/>
      <c r="AC84" s="2"/>
    </row>
    <row r="85" spans="1:29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AA85" s="2"/>
      <c r="AB85" s="2"/>
      <c r="AC85" s="2"/>
    </row>
    <row r="86" spans="1:29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AA86" s="2"/>
      <c r="AB86" s="2"/>
      <c r="AC86" s="2"/>
    </row>
    <row r="87" spans="1:29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AA87" s="2"/>
      <c r="AB87" s="2"/>
      <c r="AC87" s="2"/>
    </row>
    <row r="88" spans="1:29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AA88" s="2"/>
      <c r="AB88" s="2"/>
      <c r="AC88" s="2"/>
    </row>
    <row r="89" spans="1:29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AA89" s="2"/>
      <c r="AB89" s="2"/>
      <c r="AC89" s="2"/>
    </row>
    <row r="90" spans="1:29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AA90" s="2"/>
      <c r="AB90" s="2"/>
      <c r="AC90" s="2"/>
    </row>
    <row r="91" spans="1:29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AA91" s="2"/>
      <c r="AB91" s="2"/>
      <c r="AC91" s="2"/>
    </row>
    <row r="92" spans="1:29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AA92" s="2"/>
      <c r="AB92" s="2"/>
      <c r="AC92" s="2"/>
    </row>
    <row r="93" spans="1:29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AA93" s="2"/>
      <c r="AB93" s="2"/>
      <c r="AC93" s="2"/>
    </row>
    <row r="94" spans="1:29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AA94" s="2"/>
      <c r="AB94" s="2"/>
      <c r="AC94" s="2"/>
    </row>
    <row r="95" spans="1:29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AA95" s="2"/>
      <c r="AB95" s="2"/>
      <c r="AC95" s="2"/>
    </row>
    <row r="96" spans="1:29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AA96" s="2"/>
      <c r="AB96" s="2"/>
      <c r="AC96" s="2"/>
    </row>
    <row r="97" spans="1:29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76" t="str">
        <f>IFERROR(VLOOKUP(Abfalldokumentation!$O97,Artikel!A:C,3,FALSE),Abfalldokumentation!$O97)</f>
        <v>RW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RW</v>
      </c>
      <c r="P97" s="77">
        <f t="shared" si="13"/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AA97" s="2"/>
      <c r="AB97" s="2"/>
      <c r="AC97" s="2"/>
    </row>
    <row r="98" spans="1:29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81" t="str">
        <f>IFERROR(VLOOKUP(Abfalldokumentation!$O98,Artikel!A:C,3,FALSE),Abfalldokumentation!$O98)</f>
        <v>RW Natur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RW Natur</v>
      </c>
      <c r="P98" s="77">
        <f t="shared" si="13"/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AA98" s="2"/>
      <c r="AB98" s="2"/>
      <c r="AC98" s="2"/>
    </row>
    <row r="99" spans="1:29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AA99" s="2"/>
      <c r="AB99" s="2"/>
      <c r="AC99" s="2"/>
    </row>
    <row r="100" spans="1:29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AA100" s="2"/>
      <c r="AB100" s="2"/>
      <c r="AC100" s="2"/>
    </row>
    <row r="101" spans="1:29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AA101" s="2"/>
      <c r="AB101" s="2"/>
      <c r="AC101" s="2"/>
    </row>
    <row r="102" spans="1:29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AA102" s="2"/>
      <c r="AB102" s="2"/>
      <c r="AC102" s="2"/>
    </row>
    <row r="103" spans="1:29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 xml:space="preserve">Diverses 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 xml:space="preserve">Diverses </v>
      </c>
      <c r="P103" s="77">
        <f t="shared" si="13"/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AA103" s="2"/>
      <c r="AB103" s="2"/>
      <c r="AC103" s="2"/>
    </row>
    <row r="104" spans="1:29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AA104" s="2"/>
      <c r="AB104" s="2"/>
      <c r="AC104" s="2"/>
    </row>
    <row r="105" spans="1:29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AA105" s="2"/>
      <c r="AB105" s="2"/>
      <c r="AC105" s="2"/>
    </row>
    <row r="106" spans="1:29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AA106" s="2"/>
      <c r="AB106" s="2"/>
      <c r="AC106" s="2"/>
    </row>
    <row r="107" spans="1:29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AA107" s="2"/>
      <c r="AB107" s="2"/>
      <c r="AC107" s="2"/>
    </row>
    <row r="108" spans="1:29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ausgefettet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AA108" s="2"/>
      <c r="AB108" s="2"/>
      <c r="AC108" s="2"/>
    </row>
    <row r="109" spans="1:29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AA109" s="2"/>
      <c r="AB109" s="2"/>
      <c r="AC109" s="2"/>
    </row>
    <row r="110" spans="1:29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AA110" s="2"/>
      <c r="AB110" s="2"/>
      <c r="AC110" s="2"/>
    </row>
    <row r="111" spans="1:29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AA111" s="2"/>
      <c r="AB111" s="2"/>
      <c r="AC111" s="2"/>
    </row>
    <row r="112" spans="1:29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AA112" s="2"/>
      <c r="AB112" s="2"/>
      <c r="AC112" s="2"/>
    </row>
    <row r="113" spans="1:29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AA113" s="2"/>
      <c r="AB113" s="2"/>
      <c r="AC113" s="2"/>
    </row>
    <row r="114" spans="1:29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Ware konnte nicht vakuumiert werden, nicht genügend LA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AA114" s="2"/>
      <c r="AB114" s="2"/>
      <c r="AC114" s="2"/>
    </row>
    <row r="115" spans="1:29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AA115" s="2"/>
      <c r="AB115" s="2"/>
      <c r="AC115" s="2"/>
    </row>
    <row r="116" spans="1:29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AA116" s="2"/>
      <c r="AB116" s="2"/>
      <c r="AC116" s="2"/>
    </row>
    <row r="117" spans="1:29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AA117" s="2"/>
      <c r="AB117" s="2"/>
      <c r="AC117" s="2"/>
    </row>
    <row r="118" spans="1:29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AA118" s="2"/>
      <c r="AB118" s="2"/>
      <c r="AC118" s="2"/>
    </row>
    <row r="119" spans="1:29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AA119" s="2"/>
      <c r="AB119" s="2"/>
      <c r="AC119" s="2"/>
    </row>
    <row r="120" spans="1:29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AA120" s="2"/>
      <c r="AB120" s="2"/>
      <c r="AC120" s="2"/>
    </row>
    <row r="121" spans="1:29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AA121" s="2"/>
      <c r="AB121" s="2"/>
      <c r="AC121" s="2"/>
    </row>
    <row r="122" spans="1:29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AA122" s="2"/>
      <c r="AB122" s="2"/>
      <c r="AC122" s="2"/>
    </row>
    <row r="123" spans="1:29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AA123" s="2"/>
      <c r="AB123" s="2"/>
      <c r="AC123" s="2"/>
    </row>
    <row r="124" spans="1:29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AA124" s="2"/>
      <c r="AB124" s="2"/>
      <c r="AC124" s="2"/>
    </row>
    <row r="125" spans="1:29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AA125" s="2"/>
      <c r="AB125" s="2"/>
      <c r="AC125" s="2"/>
    </row>
    <row r="126" spans="1:29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AA126" s="2"/>
      <c r="AB126" s="2"/>
      <c r="AC126" s="2"/>
    </row>
    <row r="127" spans="1:29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AA127" s="2"/>
      <c r="AB127" s="2"/>
      <c r="AC127" s="2"/>
    </row>
    <row r="128" spans="1:29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AA128" s="2"/>
      <c r="AB128" s="2"/>
      <c r="AC128" s="2"/>
    </row>
    <row r="129" spans="1:29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AA129" s="2"/>
      <c r="AB129" s="2"/>
      <c r="AC129" s="2"/>
    </row>
    <row r="130" spans="1:29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AA130" s="2"/>
      <c r="AB130" s="2"/>
      <c r="AC130" s="2"/>
    </row>
    <row r="131" spans="1:29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AA131" s="2"/>
      <c r="AB131" s="2"/>
      <c r="AC131" s="2"/>
    </row>
    <row r="132" spans="1:29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AA132" s="2"/>
      <c r="AB132" s="2"/>
      <c r="AC132" s="2"/>
    </row>
    <row r="133" spans="1:29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AA133" s="2"/>
      <c r="AB133" s="2"/>
      <c r="AC133" s="2"/>
    </row>
    <row r="134" spans="1:29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AA134" s="2"/>
      <c r="AB134" s="2"/>
      <c r="AC134" s="2"/>
    </row>
    <row r="135" spans="1:29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AA135" s="2"/>
      <c r="AB135" s="2"/>
      <c r="AC135" s="2"/>
    </row>
    <row r="136" spans="1:29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AA136" s="2"/>
      <c r="AB136" s="2"/>
      <c r="AC136" s="2"/>
    </row>
    <row r="137" spans="1:29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AA137" s="2"/>
      <c r="AB137" s="2"/>
      <c r="AC137" s="2"/>
    </row>
    <row r="138" spans="1:29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AA138" s="2"/>
      <c r="AB138" s="2"/>
      <c r="AC138" s="2"/>
    </row>
    <row r="139" spans="1:29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AA139" s="2"/>
      <c r="AB139" s="2"/>
      <c r="AC139" s="2"/>
    </row>
    <row r="140" spans="1:29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AA140" s="2"/>
      <c r="AB140" s="2"/>
      <c r="AC140" s="2"/>
    </row>
    <row r="141" spans="1:29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AA141" s="2"/>
      <c r="AB141" s="2"/>
      <c r="AC141" s="2"/>
    </row>
    <row r="142" spans="1:29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AA142" s="2"/>
      <c r="AB142" s="2"/>
      <c r="AC142" s="2"/>
    </row>
    <row r="143" spans="1:29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AA143" s="2"/>
      <c r="AB143" s="2"/>
      <c r="AC143" s="2"/>
    </row>
    <row r="144" spans="1:29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AA144" s="2"/>
      <c r="AB144" s="2"/>
      <c r="AC144" s="2"/>
    </row>
    <row r="145" spans="1:29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AA145" s="2"/>
      <c r="AB145" s="2"/>
      <c r="AC145" s="2"/>
    </row>
    <row r="146" spans="1:29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AA146" s="2"/>
      <c r="AB146" s="2"/>
      <c r="AC146" s="2"/>
    </row>
    <row r="147" spans="1:29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AA147" s="2"/>
      <c r="AB147" s="2"/>
      <c r="AC147" s="2"/>
    </row>
    <row r="148" spans="1:29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AA148" s="2"/>
      <c r="AB148" s="2"/>
      <c r="AC148" s="2"/>
    </row>
    <row r="149" spans="1:29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AA149" s="2"/>
      <c r="AB149" s="2"/>
      <c r="AC149" s="2"/>
    </row>
    <row r="150" spans="1:29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AA150" s="2"/>
      <c r="AB150" s="2"/>
      <c r="AC150" s="2"/>
    </row>
    <row r="151" spans="1:29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AA151" s="2"/>
      <c r="AB151" s="2"/>
      <c r="AC151" s="2"/>
    </row>
    <row r="152" spans="1:29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AA152" s="2"/>
      <c r="AB152" s="2"/>
      <c r="AC152" s="2"/>
    </row>
    <row r="153" spans="1:29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AA153" s="2"/>
      <c r="AB153" s="2"/>
      <c r="AC153" s="2"/>
    </row>
    <row r="154" spans="1:29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AA154" s="2"/>
      <c r="AB154" s="2"/>
      <c r="AC154" s="2"/>
    </row>
    <row r="155" spans="1:29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AA155" s="2"/>
      <c r="AB155" s="2"/>
      <c r="AC155" s="2"/>
    </row>
    <row r="156" spans="1:29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Bodenabfall Abfüllung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AA156" s="2"/>
      <c r="AB156" s="2"/>
      <c r="AC156" s="2"/>
    </row>
    <row r="157" spans="1:29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Rest</v>
      </c>
      <c r="H157" s="76" t="str">
        <f>IF(ISBLANK(Abfalldokumentation!$W157),"-",Abfalldokumentation!$W157)</f>
        <v>Da keine Aufträge für  weitere Verwendung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AA157" s="2"/>
      <c r="AB157" s="2"/>
      <c r="AC157" s="2"/>
    </row>
    <row r="158" spans="1:29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81" t="str">
        <f>IFERROR(VLOOKUP(Abfalldokumentation!$O158,Artikel!A:C,3,FALSE),Abfalldokumentation!$O158)</f>
        <v>Div. Zipfel, Endstücke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Div. Zipfel, Endstücke</v>
      </c>
      <c r="P158" s="77">
        <f t="shared" si="20"/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AA158" s="2"/>
      <c r="AB158" s="2"/>
      <c r="AC158" s="2"/>
    </row>
    <row r="159" spans="1:29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AA159" s="2"/>
      <c r="AB159" s="2"/>
      <c r="AC159" s="2"/>
    </row>
    <row r="160" spans="1:29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AA160" s="2"/>
      <c r="AB160" s="2"/>
      <c r="AC160" s="2"/>
    </row>
    <row r="161" spans="1:29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76" t="str">
        <f>IFERROR(VLOOKUP(Abfalldokumentation!$O161,Artikel!A:C,3,FALSE),Abfalldokumentation!$O161)</f>
        <v>Diverses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Diverses</v>
      </c>
      <c r="P161" s="77">
        <f t="shared" si="20"/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AA161" s="2"/>
      <c r="AB161" s="2"/>
      <c r="AC161" s="2"/>
    </row>
    <row r="162" spans="1:29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AA162" s="2"/>
      <c r="AB162" s="2"/>
      <c r="AC162" s="2"/>
    </row>
    <row r="163" spans="1:29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AA163" s="2"/>
      <c r="AB163" s="2"/>
      <c r="AC163" s="2"/>
    </row>
    <row r="164" spans="1:29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AA164" s="2"/>
      <c r="AB164" s="2"/>
      <c r="AC164" s="2"/>
    </row>
    <row r="165" spans="1:29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AA165" s="2"/>
      <c r="AB165" s="2"/>
      <c r="AC165" s="2"/>
    </row>
    <row r="166" spans="1:29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AA166" s="2"/>
      <c r="AB166" s="2"/>
      <c r="AC166" s="2"/>
    </row>
    <row r="167" spans="1:29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AA167" s="2"/>
      <c r="AB167" s="2"/>
      <c r="AC167" s="2"/>
    </row>
    <row r="168" spans="1:29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AA168" s="2"/>
      <c r="AB168" s="2"/>
      <c r="AC168" s="2"/>
    </row>
    <row r="169" spans="1:29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AA169" s="2"/>
      <c r="AB169" s="2"/>
      <c r="AC169" s="2"/>
    </row>
    <row r="170" spans="1:29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AA170" s="2"/>
      <c r="AB170" s="2"/>
      <c r="AC170" s="2"/>
    </row>
    <row r="171" spans="1:29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76" t="str">
        <f>IFERROR(VLOOKUP(Abfalldokumentation!$O171,Artikel!A:C,3,FALSE),Abfalldokumentation!$O171)</f>
        <v>RW Natrium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RW Natrium</v>
      </c>
      <c r="P171" s="77">
        <f t="shared" si="20"/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AA171" s="2"/>
      <c r="AB171" s="2"/>
      <c r="AC171" s="2"/>
    </row>
    <row r="172" spans="1:29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AA172" s="2"/>
      <c r="AB172" s="2"/>
      <c r="AC172" s="2"/>
    </row>
    <row r="173" spans="1:29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AA173" s="2"/>
      <c r="AB173" s="2"/>
      <c r="AC173" s="2"/>
    </row>
    <row r="174" spans="1:29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AA174" s="2"/>
      <c r="AB174" s="2"/>
      <c r="AC174" s="2"/>
    </row>
    <row r="175" spans="1:29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AA175" s="2"/>
      <c r="AB175" s="2"/>
      <c r="AC175" s="2"/>
    </row>
    <row r="176" spans="1:29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AA176" s="2"/>
      <c r="AB176" s="2"/>
      <c r="AC176" s="2"/>
    </row>
    <row r="177" spans="1:29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spezifischer Einsatz</v>
      </c>
      <c r="H177" s="76" t="str">
        <f>IF(ISBLANK(Abfalldokumentation!$W177),"-",Abfalldokumentation!$W177)</f>
        <v>nur bei bestimmten Produkten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AA177" s="2"/>
      <c r="AB177" s="2"/>
      <c r="AC177" s="2"/>
    </row>
    <row r="178" spans="1:29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spezifischer Einsatz</v>
      </c>
      <c r="H178" s="81" t="str">
        <f>IF(ISBLANK(Abfalldokumentation!$W178),"-",Abfalldokumentation!$W178)</f>
        <v>nur bei bestimmten Produkten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AA178" s="2"/>
      <c r="AB178" s="2"/>
      <c r="AC178" s="2"/>
    </row>
    <row r="179" spans="1:29" ht="30" customHeight="1" x14ac:dyDescent="0.25">
      <c r="A179" s="73" t="str">
        <f>VLOOKUP(N179,'Linien - BU'!A:B,2,FALSE)</f>
        <v>BU3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L1</v>
      </c>
      <c r="O179" s="77">
        <f t="shared" si="19"/>
        <v>49500174</v>
      </c>
      <c r="P179" s="77">
        <f t="shared" si="20"/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AA179" s="2"/>
      <c r="AB179" s="2"/>
      <c r="AC179" s="2"/>
    </row>
    <row r="180" spans="1:29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AA180" s="2"/>
      <c r="AB180" s="2"/>
      <c r="AC180" s="2"/>
    </row>
    <row r="181" spans="1:29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AA181" s="2"/>
      <c r="AB181" s="2"/>
      <c r="AC181" s="2"/>
    </row>
    <row r="182" spans="1:29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AA182" s="2"/>
      <c r="AB182" s="2"/>
      <c r="AC182" s="2"/>
    </row>
    <row r="183" spans="1:29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AA183" s="2"/>
      <c r="AB183" s="2"/>
      <c r="AC183" s="2"/>
    </row>
    <row r="184" spans="1:29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AA184" s="2"/>
      <c r="AB184" s="2"/>
      <c r="AC184" s="2"/>
    </row>
    <row r="185" spans="1:29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AA185" s="2"/>
      <c r="AB185" s="2"/>
      <c r="AC185" s="2"/>
    </row>
    <row r="186" spans="1:29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AA186" s="2"/>
      <c r="AB186" s="2"/>
      <c r="AC186" s="2"/>
    </row>
    <row r="187" spans="1:29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AA187" s="2"/>
      <c r="AB187" s="2"/>
      <c r="AC187" s="2"/>
    </row>
    <row r="188" spans="1:29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AA188" s="2"/>
      <c r="AB188" s="2"/>
      <c r="AC188" s="2"/>
    </row>
    <row r="189" spans="1:29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AA189" s="2"/>
      <c r="AB189" s="2"/>
      <c r="AC189" s="2"/>
    </row>
    <row r="190" spans="1:29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AA190" s="2"/>
      <c r="AB190" s="2"/>
      <c r="AC190" s="2"/>
    </row>
    <row r="191" spans="1:29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AA191" s="2"/>
      <c r="AB191" s="2"/>
      <c r="AC191" s="2"/>
    </row>
    <row r="192" spans="1:29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AA192" s="2"/>
      <c r="AB192" s="2"/>
      <c r="AC192" s="2"/>
    </row>
    <row r="193" spans="1:29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AA193" s="2"/>
      <c r="AB193" s="2"/>
      <c r="AC193" s="2"/>
    </row>
    <row r="194" spans="1:29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AA194" s="2"/>
      <c r="AB194" s="2"/>
      <c r="AC194" s="2"/>
    </row>
    <row r="195" spans="1:29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AA195" s="2"/>
      <c r="AB195" s="2"/>
      <c r="AC195" s="2"/>
    </row>
    <row r="196" spans="1:29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keinen Verwendungszweck</v>
      </c>
      <c r="G196" s="80" t="str">
        <f>IF(ISBLANK(V196),VLOOKUP(Abfalldokumentation!$P196,'Liste Gründe'!A:D,3,FALSE),V196)</f>
        <v>keinen Verkauf, keinen Einsatz möglich</v>
      </c>
      <c r="H196" s="81" t="str">
        <f>IF(ISBLANK(Abfalldokumentation!$W196),"-",Abfalldokumentation!$W196)</f>
        <v>keinen Abnehmer/Schälen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AA196" s="2"/>
      <c r="AB196" s="2"/>
      <c r="AC196" s="2"/>
    </row>
    <row r="197" spans="1:29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AA197" s="2"/>
      <c r="AB197" s="2"/>
      <c r="AC197" s="2"/>
    </row>
    <row r="198" spans="1:29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AA198" s="2"/>
      <c r="AB198" s="2"/>
      <c r="AC198" s="2"/>
    </row>
    <row r="199" spans="1:29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AA199" s="2"/>
      <c r="AB199" s="2"/>
      <c r="AC199" s="2"/>
    </row>
    <row r="200" spans="1:29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AA200" s="2"/>
      <c r="AB200" s="2"/>
      <c r="AC200" s="2"/>
    </row>
    <row r="201" spans="1:29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AA201" s="2"/>
      <c r="AB201" s="2"/>
      <c r="AC201" s="2"/>
    </row>
    <row r="202" spans="1:29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AA202" s="2"/>
      <c r="AB202" s="2"/>
      <c r="AC202" s="2"/>
    </row>
    <row r="203" spans="1:29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AA203" s="2"/>
      <c r="AB203" s="2"/>
      <c r="AC203" s="2"/>
    </row>
    <row r="204" spans="1:29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AA204" s="2"/>
      <c r="AB204" s="2"/>
      <c r="AC204" s="2"/>
    </row>
    <row r="205" spans="1:29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Bodenabfall Abfüllung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AA205" s="2"/>
      <c r="AB205" s="2"/>
      <c r="AC205" s="2"/>
    </row>
    <row r="206" spans="1:29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Riss in Alufolie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AA206" s="2"/>
      <c r="AB206" s="2"/>
      <c r="AC206" s="2"/>
    </row>
    <row r="207" spans="1:29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AA207" s="2"/>
      <c r="AB207" s="2"/>
      <c r="AC207" s="2"/>
    </row>
    <row r="208" spans="1:29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AA208" s="2"/>
      <c r="AB208" s="2"/>
      <c r="AC208" s="2"/>
    </row>
    <row r="209" spans="1:29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AA209" s="2"/>
      <c r="AB209" s="2"/>
      <c r="AC209" s="2"/>
    </row>
    <row r="210" spans="1:29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81" t="str">
        <f>IFERROR(VLOOKUP(Abfalldokumentation!$O210,Artikel!A:C,3,FALSE),Abfalldokumentation!$O210)</f>
        <v>Div. Zipfel, Endstücke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Div. Zipfel, Endstücke</v>
      </c>
      <c r="P210" s="77">
        <f t="shared" si="27"/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AA210" s="2"/>
      <c r="AB210" s="2"/>
      <c r="AC210" s="2"/>
    </row>
    <row r="211" spans="1:29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AA211" s="2"/>
      <c r="AB211" s="2"/>
      <c r="AC211" s="2"/>
    </row>
    <row r="212" spans="1:29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81" t="str">
        <f>IFERROR(VLOOKUP(Abfalldokumentation!$O212,Artikel!A:C,3,FALSE),Abfalldokumentation!$O212)</f>
        <v>Diverses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Diverses</v>
      </c>
      <c r="P212" s="77">
        <f t="shared" si="27"/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AA212" s="2"/>
      <c r="AB212" s="2"/>
      <c r="AC212" s="2"/>
    </row>
    <row r="213" spans="1:29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AA213" s="2"/>
      <c r="AB213" s="2"/>
      <c r="AC213" s="2"/>
    </row>
    <row r="214" spans="1:29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AA214" s="2"/>
      <c r="AB214" s="2"/>
      <c r="AC214" s="2"/>
    </row>
    <row r="215" spans="1:29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AA215" s="2"/>
      <c r="AB215" s="2"/>
      <c r="AC215" s="2"/>
    </row>
    <row r="216" spans="1:29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AA216" s="2"/>
      <c r="AB216" s="2"/>
      <c r="AC216" s="2"/>
    </row>
    <row r="217" spans="1:29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AA217" s="2"/>
      <c r="AB217" s="2"/>
      <c r="AC217" s="2"/>
    </row>
    <row r="218" spans="1:29" ht="30" customHeight="1" x14ac:dyDescent="0.25">
      <c r="A218" s="78" t="str">
        <f>VLOOKUP(N218,'Linien - BU'!A:B,2,FALSE)</f>
        <v>BU1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Rest</v>
      </c>
      <c r="G218" s="80" t="str">
        <f>IF(ISBLANK(V218),VLOOKUP(Abfalldokumentation!$P218,'Liste Gründe'!A:D,3,FALSE),V218)</f>
        <v>geschälte Rinde</v>
      </c>
      <c r="H218" s="81" t="str">
        <f>IF(ISBLANK(Abfalldokumentation!$W218),"-",Abfalldokumentation!$W218)</f>
        <v>keine Verwendung möglich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RWV</v>
      </c>
      <c r="O218" s="77">
        <f t="shared" si="26"/>
        <v>23500062</v>
      </c>
      <c r="P218" s="77">
        <f t="shared" si="27"/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AA218" s="2"/>
      <c r="AB218" s="2"/>
      <c r="AC218" s="2"/>
    </row>
    <row r="219" spans="1:29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AA219" s="2"/>
      <c r="AB219" s="2"/>
      <c r="AC219" s="2"/>
    </row>
    <row r="220" spans="1:29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AA220" s="2"/>
      <c r="AB220" s="2"/>
      <c r="AC220" s="2"/>
    </row>
    <row r="221" spans="1:29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Fremdkörper</v>
      </c>
      <c r="H221" s="76" t="str">
        <f>IF(ISBLANK(Abfalldokumentation!$W221),"-",Abfalldokumentation!$W221)</f>
        <v>Schmutz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AA221" s="2"/>
      <c r="AB221" s="2"/>
      <c r="AC221" s="2"/>
    </row>
    <row r="222" spans="1:29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AA222" s="2"/>
      <c r="AB222" s="2"/>
      <c r="AC222" s="2"/>
    </row>
    <row r="223" spans="1:29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AA223" s="2"/>
      <c r="AB223" s="2"/>
      <c r="AC223" s="2"/>
    </row>
    <row r="224" spans="1:29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AA224" s="2"/>
      <c r="AB224" s="2"/>
      <c r="AC224" s="2"/>
    </row>
    <row r="225" spans="1:29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AA225" s="2"/>
      <c r="AB225" s="2"/>
      <c r="AC225" s="2"/>
    </row>
    <row r="226" spans="1:29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Verformung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AA226" s="2"/>
      <c r="AB226" s="2"/>
      <c r="AC226" s="2"/>
    </row>
    <row r="227" spans="1:29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AA227" s="2"/>
      <c r="AB227" s="2"/>
      <c r="AC227" s="2"/>
    </row>
    <row r="228" spans="1:29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AA228" s="2"/>
      <c r="AB228" s="2"/>
      <c r="AC228" s="2"/>
    </row>
    <row r="229" spans="1:29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AA229" s="2"/>
      <c r="AB229" s="2"/>
      <c r="AC229" s="2"/>
    </row>
    <row r="230" spans="1:29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AA230" s="2"/>
      <c r="AB230" s="2"/>
      <c r="AC230" s="2"/>
    </row>
    <row r="231" spans="1:29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AA231" s="2"/>
      <c r="AB231" s="2"/>
      <c r="AC231" s="2"/>
    </row>
    <row r="232" spans="1:29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81" t="str">
        <f>IFERROR(VLOOKUP(Abfalldokumentation!$O232,Artikel!A:C,3,FALSE),Abfalldokumentation!$O232)</f>
        <v>Diverses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Diverses</v>
      </c>
      <c r="P232" s="77">
        <f t="shared" si="27"/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AA232" s="2"/>
      <c r="AB232" s="2"/>
      <c r="AC232" s="2"/>
    </row>
    <row r="233" spans="1:29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76" t="str">
        <f>IFERROR(VLOOKUP(Abfalldokumentation!$O233,Artikel!A:C,3,FALSE),Abfalldokumentation!$O233)</f>
        <v>DIverses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DIverses</v>
      </c>
      <c r="P233" s="77">
        <f t="shared" si="27"/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AA233" s="2"/>
      <c r="AB233" s="2"/>
      <c r="AC233" s="2"/>
    </row>
    <row r="234" spans="1:29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AA234" s="2"/>
      <c r="AB234" s="2"/>
      <c r="AC234" s="2"/>
    </row>
    <row r="235" spans="1:29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AA235" s="2"/>
      <c r="AB235" s="2"/>
      <c r="AC235" s="2"/>
    </row>
    <row r="236" spans="1:29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AA236" s="2"/>
      <c r="AB236" s="2"/>
      <c r="AC236" s="2"/>
    </row>
    <row r="237" spans="1:29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AA237" s="2"/>
      <c r="AB237" s="2"/>
      <c r="AC237" s="2"/>
    </row>
    <row r="238" spans="1:29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AA238" s="2"/>
      <c r="AB238" s="2"/>
      <c r="AC238" s="2"/>
    </row>
    <row r="239" spans="1:29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AA239" s="2"/>
      <c r="AB239" s="2"/>
      <c r="AC239" s="2"/>
    </row>
    <row r="240" spans="1:29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AA240" s="2"/>
      <c r="AB240" s="2"/>
      <c r="AC240" s="2"/>
    </row>
    <row r="241" spans="1:29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AA241" s="2"/>
      <c r="AB241" s="2"/>
      <c r="AC241" s="2"/>
    </row>
    <row r="242" spans="1:29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AA242" s="2"/>
      <c r="AB242" s="2"/>
      <c r="AC242" s="2"/>
    </row>
    <row r="243" spans="1:29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AA243" s="2"/>
      <c r="AB243" s="2"/>
      <c r="AC243" s="2"/>
    </row>
    <row r="244" spans="1:29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AA244" s="2"/>
      <c r="AB244" s="2"/>
      <c r="AC244" s="2"/>
    </row>
    <row r="245" spans="1:29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Räucher Natur OGT</v>
      </c>
      <c r="P245" s="77">
        <f t="shared" si="27"/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AA245" s="2"/>
      <c r="AB245" s="2"/>
      <c r="AC245" s="2"/>
    </row>
    <row r="246" spans="1:29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AA246" s="2"/>
      <c r="AB246" s="2"/>
      <c r="AC246" s="2"/>
    </row>
    <row r="247" spans="1:29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AA247" s="2"/>
      <c r="AB247" s="2"/>
      <c r="AC247" s="2"/>
    </row>
    <row r="248" spans="1:29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AA248" s="2"/>
      <c r="AB248" s="2"/>
      <c r="AC248" s="2"/>
    </row>
    <row r="249" spans="1:29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76" t="str">
        <f>IFERROR(VLOOKUP(Abfalldokumentation!$O249,Artikel!A:C,3,FALSE),Abfalldokumentation!$O249)</f>
        <v>RW Natur diverse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RW Natur diverse</v>
      </c>
      <c r="P249" s="77">
        <f t="shared" si="27"/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AA249" s="2"/>
      <c r="AB249" s="2"/>
      <c r="AC249" s="2"/>
    </row>
    <row r="250" spans="1:29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Fremdkörper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AA250" s="2"/>
      <c r="AB250" s="2"/>
      <c r="AC250" s="2"/>
    </row>
    <row r="251" spans="1:29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Rest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fehlende Zuständigkeiten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AA251" s="2"/>
      <c r="AB251" s="2"/>
      <c r="AC251" s="2"/>
    </row>
    <row r="252" spans="1:29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AA252" s="2"/>
      <c r="AB252" s="2"/>
      <c r="AC252" s="2"/>
    </row>
    <row r="253" spans="1:29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AA253" s="2"/>
      <c r="AB253" s="2"/>
      <c r="AC253" s="2"/>
    </row>
    <row r="254" spans="1:29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AA254" s="2"/>
      <c r="AB254" s="2"/>
      <c r="AC254" s="2"/>
    </row>
    <row r="255" spans="1:29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AA255" s="2"/>
      <c r="AB255" s="2"/>
      <c r="AC255" s="2"/>
    </row>
    <row r="256" spans="1:29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AA256" s="2"/>
      <c r="AB256" s="2"/>
      <c r="AC256" s="2"/>
    </row>
    <row r="257" spans="1:29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AA257" s="2"/>
      <c r="AB257" s="2"/>
      <c r="AC257" s="2"/>
    </row>
    <row r="258" spans="1:29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AA258" s="2"/>
      <c r="AB258" s="2"/>
      <c r="AC258" s="2"/>
    </row>
    <row r="259" spans="1:29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AA259" s="2"/>
      <c r="AB259" s="2"/>
      <c r="AC259" s="2"/>
    </row>
    <row r="260" spans="1:29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AA260" s="2"/>
      <c r="AB260" s="2"/>
      <c r="AC260" s="2"/>
    </row>
    <row r="261" spans="1:29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AA261" s="2"/>
      <c r="AB261" s="2"/>
      <c r="AC261" s="2"/>
    </row>
    <row r="262" spans="1:29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AA262" s="2"/>
      <c r="AB262" s="2"/>
      <c r="AC262" s="2"/>
    </row>
    <row r="263" spans="1:29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AA263" s="2"/>
      <c r="AB263" s="2"/>
      <c r="AC263" s="2"/>
    </row>
    <row r="264" spans="1:29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Fremdkörper</v>
      </c>
      <c r="H264" s="81" t="str">
        <f>IF(ISBLANK(Abfalldokumentation!$W264),"-",Abfalldokumentation!$W264)</f>
        <v>Schmutz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AA264" s="2"/>
      <c r="AB264" s="2"/>
      <c r="AC264" s="2"/>
    </row>
    <row r="265" spans="1:29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AA265" s="2"/>
      <c r="AB265" s="2"/>
      <c r="AC265" s="2"/>
    </row>
    <row r="266" spans="1:29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AA266" s="2"/>
      <c r="AB266" s="2"/>
      <c r="AC266" s="2"/>
    </row>
    <row r="267" spans="1:29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AA267" s="2"/>
      <c r="AB267" s="2"/>
      <c r="AC267" s="2"/>
    </row>
    <row r="268" spans="1:29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Bodenabfall Abfüllung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AA268" s="2"/>
      <c r="AB268" s="2"/>
      <c r="AC268" s="2"/>
    </row>
    <row r="269" spans="1:29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Bodenabfall Abfüllung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AA269" s="2"/>
      <c r="AB269" s="2"/>
      <c r="AC269" s="2"/>
    </row>
    <row r="270" spans="1:29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Bodenabfall Abfüllung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AA270" s="2"/>
      <c r="AB270" s="2"/>
      <c r="AC270" s="2"/>
    </row>
    <row r="271" spans="1:29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Bodenabfall Abfüllung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AA271" s="2"/>
      <c r="AB271" s="2"/>
      <c r="AC271" s="2"/>
    </row>
    <row r="272" spans="1:29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Bodenabfall Abfüllung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AA272" s="2"/>
      <c r="AB272" s="2"/>
      <c r="AC272" s="2"/>
    </row>
    <row r="273" spans="1:29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AA273" s="2"/>
      <c r="AB273" s="2"/>
      <c r="AC273" s="2"/>
    </row>
    <row r="274" spans="1:29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Rest</v>
      </c>
      <c r="G274" s="80" t="str">
        <f>IF(ISBLANK(V274),VLOOKUP(Abfalldokumentation!$P274,'Liste Gründe'!A:D,3,FALSE),V274)</f>
        <v>keinen Verwendungszweck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AA274" s="2"/>
      <c r="AB274" s="2"/>
      <c r="AC274" s="2"/>
    </row>
    <row r="275" spans="1:29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AA275" s="2"/>
      <c r="AB275" s="2"/>
      <c r="AC275" s="2"/>
    </row>
    <row r="276" spans="1:29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81" t="str">
        <f>IFERROR(VLOOKUP(Abfalldokumentation!$O276,Artikel!A:C,3,FALSE),Abfalldokumentation!$O276)</f>
        <v>Diverses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Diverses</v>
      </c>
      <c r="P276" s="77">
        <f t="shared" si="34"/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AA276" s="2"/>
      <c r="AB276" s="2"/>
      <c r="AC276" s="2"/>
    </row>
    <row r="277" spans="1:29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76" t="str">
        <f>IFERROR(VLOOKUP(Abfalldokumentation!$O277,Artikel!A:C,3,FALSE),Abfalldokumentation!$O277)</f>
        <v>Diverses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Diverses</v>
      </c>
      <c r="P277" s="77">
        <f t="shared" si="34"/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AA277" s="2"/>
      <c r="AB277" s="2"/>
      <c r="AC277" s="2"/>
    </row>
    <row r="278" spans="1:29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AA278" s="2"/>
      <c r="AB278" s="2"/>
      <c r="AC278" s="2"/>
    </row>
    <row r="279" spans="1:29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AA279" s="2"/>
      <c r="AB279" s="2"/>
      <c r="AC279" s="2"/>
    </row>
    <row r="280" spans="1:29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AA280" s="2"/>
      <c r="AB280" s="2"/>
      <c r="AC280" s="2"/>
    </row>
    <row r="281" spans="1:29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AA281" s="2"/>
      <c r="AB281" s="2"/>
      <c r="AC281" s="2"/>
    </row>
    <row r="282" spans="1:29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AA282" s="2"/>
      <c r="AB282" s="2"/>
      <c r="AC282" s="2"/>
    </row>
    <row r="283" spans="1:29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AA283" s="2"/>
      <c r="AB283" s="2"/>
      <c r="AC283" s="2"/>
    </row>
    <row r="284" spans="1:29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AA284" s="2"/>
      <c r="AB284" s="2"/>
      <c r="AC284" s="2"/>
    </row>
    <row r="285" spans="1:29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AA285" s="2"/>
      <c r="AB285" s="2"/>
      <c r="AC285" s="2"/>
    </row>
    <row r="286" spans="1:29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AA286" s="2"/>
      <c r="AB286" s="2"/>
      <c r="AC286" s="2"/>
    </row>
    <row r="287" spans="1:29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AA287" s="2"/>
      <c r="AB287" s="2"/>
      <c r="AC287" s="2"/>
    </row>
    <row r="288" spans="1:29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AA288" s="2"/>
      <c r="AB288" s="2"/>
      <c r="AC288" s="2"/>
    </row>
    <row r="289" spans="1:29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AA289" s="2"/>
      <c r="AB289" s="2"/>
      <c r="AC289" s="2"/>
    </row>
    <row r="290" spans="1:29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AA290" s="2"/>
      <c r="AB290" s="2"/>
      <c r="AC290" s="2"/>
    </row>
    <row r="291" spans="1:29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AA291" s="2"/>
      <c r="AB291" s="2"/>
      <c r="AC291" s="2"/>
    </row>
    <row r="292" spans="1:29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AA292" s="2"/>
      <c r="AB292" s="2"/>
      <c r="AC292" s="2"/>
    </row>
    <row r="293" spans="1:29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Bodenabfall Abfüllung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AA293" s="2"/>
      <c r="AB293" s="2"/>
      <c r="AC293" s="2"/>
    </row>
    <row r="294" spans="1:29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AA294" s="2"/>
      <c r="AB294" s="2"/>
      <c r="AC294" s="2"/>
    </row>
    <row r="295" spans="1:29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AA295" s="2"/>
      <c r="AB295" s="2"/>
      <c r="AC295" s="2"/>
    </row>
    <row r="296" spans="1:29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AA296" s="2"/>
      <c r="AB296" s="2"/>
      <c r="AC296" s="2"/>
    </row>
    <row r="297" spans="1:29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AA297" s="2"/>
      <c r="AB297" s="2"/>
      <c r="AC297" s="2"/>
    </row>
    <row r="298" spans="1:29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AA298" s="2"/>
      <c r="AB298" s="2"/>
      <c r="AC298" s="2"/>
    </row>
    <row r="299" spans="1:29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76" t="str">
        <f>IFERROR(VLOOKUP(Abfalldokumentation!$O299,Artikel!A:C,3,FALSE),Abfalldokumentation!$O299)</f>
        <v>Diverses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Diverses</v>
      </c>
      <c r="P299" s="77">
        <f t="shared" si="34"/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AA299" s="2"/>
      <c r="AB299" s="2"/>
      <c r="AC299" s="2"/>
    </row>
    <row r="300" spans="1:29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AA300" s="2"/>
      <c r="AB300" s="2"/>
      <c r="AC300" s="2"/>
    </row>
    <row r="301" spans="1:29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AA301" s="2"/>
      <c r="AB301" s="2"/>
      <c r="AC301" s="2"/>
    </row>
    <row r="302" spans="1:29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AA302" s="2"/>
      <c r="AB302" s="2"/>
      <c r="AC302" s="2"/>
    </row>
    <row r="303" spans="1:29" ht="30" customHeight="1" x14ac:dyDescent="0.25">
      <c r="A303" s="73" t="str">
        <f>VLOOKUP(N303,'Linien - BU'!A:B,2,FALSE)</f>
        <v>BU3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Rest</v>
      </c>
      <c r="G303" s="75" t="str">
        <f>IF(ISBLANK(V303),VLOOKUP(Abfalldokumentation!$P303,'Liste Gründe'!A:D,3,FALSE),V303)</f>
        <v>Fremdkörper</v>
      </c>
      <c r="H303" s="76" t="str">
        <f>IF(ISBLANK(Abfalldokumentation!$W303),"-",Abfalldokumentation!$W303)</f>
        <v>Schmutz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L1</v>
      </c>
      <c r="O303" s="77">
        <f t="shared" si="33"/>
        <v>23000103</v>
      </c>
      <c r="P303" s="77">
        <f t="shared" si="34"/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AA303" s="2"/>
      <c r="AB303" s="2"/>
      <c r="AC303" s="2"/>
    </row>
    <row r="304" spans="1:29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AA304" s="2"/>
      <c r="AB304" s="2"/>
      <c r="AC304" s="2"/>
    </row>
    <row r="305" spans="1:29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AA305" s="2"/>
      <c r="AB305" s="2"/>
      <c r="AC305" s="2"/>
    </row>
    <row r="306" spans="1:29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AA306" s="2"/>
      <c r="AB306" s="2"/>
      <c r="AC306" s="2"/>
    </row>
    <row r="307" spans="1:29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AA307" s="2"/>
      <c r="AB307" s="2"/>
      <c r="AC307" s="2"/>
    </row>
    <row r="308" spans="1:29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AA308" s="2"/>
      <c r="AB308" s="2"/>
      <c r="AC308" s="2"/>
    </row>
    <row r="309" spans="1:29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AA309" s="2"/>
      <c r="AB309" s="2"/>
      <c r="AC309" s="2"/>
    </row>
    <row r="310" spans="1:29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keinen Verwendungszweck</v>
      </c>
      <c r="G310" s="80" t="str">
        <f>IF(ISBLANK(V310),VLOOKUP(Abfalldokumentation!$P310,'Liste Gründe'!A:D,3,FALSE),V310)</f>
        <v>keinen Verkauf, keinen Einsatz möglich</v>
      </c>
      <c r="H310" s="81" t="str">
        <f>IF(ISBLANK(Abfalldokumentation!$W310),"-",Abfalldokumentation!$W310)</f>
        <v>keinen Abnehmer/Schälen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L4</v>
      </c>
      <c r="O310" s="77">
        <f t="shared" si="33"/>
        <v>29501017</v>
      </c>
      <c r="P310" s="77">
        <f t="shared" si="34"/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AA310" s="2"/>
      <c r="AB310" s="2"/>
      <c r="AC310" s="2"/>
    </row>
    <row r="311" spans="1:29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AA311" s="2"/>
      <c r="AB311" s="2"/>
      <c r="AC311" s="2"/>
    </row>
    <row r="312" spans="1:29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AA312" s="2"/>
      <c r="AB312" s="2"/>
      <c r="AC312" s="2"/>
    </row>
    <row r="313" spans="1:29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AA313" s="2"/>
      <c r="AB313" s="2"/>
      <c r="AC313" s="2"/>
    </row>
    <row r="314" spans="1:29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AA314" s="2"/>
      <c r="AB314" s="2"/>
      <c r="AC314" s="2"/>
    </row>
    <row r="315" spans="1:29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AA315" s="2"/>
      <c r="AB315" s="2"/>
      <c r="AC315" s="2"/>
    </row>
    <row r="316" spans="1:29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Bodenabfall Abfüllung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AA316" s="2"/>
      <c r="AB316" s="2"/>
      <c r="AC316" s="2"/>
    </row>
    <row r="317" spans="1:29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Bodenabfall Abfüllung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AA317" s="2"/>
      <c r="AB317" s="2"/>
      <c r="AC317" s="2"/>
    </row>
    <row r="318" spans="1:29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AA318" s="2"/>
      <c r="AB318" s="2"/>
      <c r="AC318" s="2"/>
    </row>
    <row r="319" spans="1:29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AA319" s="2"/>
      <c r="AB319" s="2"/>
      <c r="AC319" s="2"/>
    </row>
    <row r="320" spans="1:29" ht="30" customHeight="1" x14ac:dyDescent="0.25">
      <c r="A320" s="78" t="str">
        <f>VLOOKUP(N320,'Linien - BU'!A:B,2,FALSE)</f>
        <v>BU3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spezifischer Einsatz</v>
      </c>
      <c r="H320" s="81" t="str">
        <f>IF(ISBLANK(Abfalldokumentation!$W320),"-",Abfalldokumentation!$W320)</f>
        <v>wurde nicht eingesetzt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L33</v>
      </c>
      <c r="O320" s="77">
        <f t="shared" si="33"/>
        <v>49500166</v>
      </c>
      <c r="P320" s="77">
        <f t="shared" si="34"/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AA320" s="2"/>
      <c r="AB320" s="2"/>
      <c r="AC320" s="2"/>
    </row>
    <row r="321" spans="1:29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AA321" s="2"/>
      <c r="AB321" s="2"/>
      <c r="AC321" s="2"/>
    </row>
    <row r="322" spans="1:29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AA322" s="2"/>
      <c r="AB322" s="2"/>
      <c r="AC322" s="2"/>
    </row>
    <row r="323" spans="1:29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VOS &gt; Einsatz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AA323" s="2"/>
      <c r="AB323" s="2"/>
      <c r="AC323" s="2"/>
    </row>
    <row r="324" spans="1:29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AA324" s="2"/>
      <c r="AB324" s="2"/>
      <c r="AC324" s="2"/>
    </row>
    <row r="325" spans="1:29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AA325" s="2"/>
      <c r="AB325" s="2"/>
      <c r="AC325" s="2"/>
    </row>
    <row r="326" spans="1:29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AA326" s="2"/>
      <c r="AB326" s="2"/>
      <c r="AC326" s="2"/>
    </row>
    <row r="327" spans="1:29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AA327" s="2"/>
      <c r="AB327" s="2"/>
      <c r="AC327" s="2"/>
    </row>
    <row r="328" spans="1:29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Bodenabfall Abfüllung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AA328" s="2"/>
      <c r="AB328" s="2"/>
      <c r="AC328" s="2"/>
    </row>
    <row r="329" spans="1:29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AA329" s="2"/>
      <c r="AB329" s="2"/>
      <c r="AC329" s="2"/>
    </row>
    <row r="330" spans="1:29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AA330" s="2"/>
      <c r="AB330" s="2"/>
      <c r="AC330" s="2"/>
    </row>
    <row r="331" spans="1:29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AA331" s="2"/>
      <c r="AB331" s="2"/>
      <c r="AC331" s="2"/>
    </row>
    <row r="332" spans="1:29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AA332" s="2"/>
      <c r="AB332" s="2"/>
      <c r="AC332" s="2"/>
    </row>
    <row r="333" spans="1:29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AA333" s="2"/>
      <c r="AB333" s="2"/>
      <c r="AC333" s="2"/>
    </row>
    <row r="334" spans="1:29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AA334" s="2"/>
      <c r="AB334" s="2"/>
      <c r="AC334" s="2"/>
    </row>
    <row r="335" spans="1:29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Reste von Würste beim Köpfen</v>
      </c>
      <c r="H335" s="76" t="str">
        <f>IF(ISBLANK(Abfalldokumentation!$W335),"-",Abfalldokumentation!$W335)</f>
        <v>Reste von Würste beim Köpfen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AA335" s="2"/>
      <c r="AB335" s="2"/>
      <c r="AC335" s="2"/>
    </row>
    <row r="336" spans="1:29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Bodenabfall Abfüllung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AA336" s="2"/>
      <c r="AB336" s="2"/>
      <c r="AC336" s="2"/>
    </row>
    <row r="337" spans="1:29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AA337" s="2"/>
      <c r="AB337" s="2"/>
      <c r="AC337" s="2"/>
    </row>
    <row r="338" spans="1:29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AA338" s="2"/>
      <c r="AB338" s="2"/>
      <c r="AC338" s="2"/>
    </row>
    <row r="339" spans="1:29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AA339" s="2"/>
      <c r="AB339" s="2"/>
      <c r="AC339" s="2"/>
    </row>
    <row r="340" spans="1:29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AA340" s="2"/>
      <c r="AB340" s="2"/>
      <c r="AC340" s="2"/>
    </row>
    <row r="341" spans="1:29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AA341" s="2"/>
      <c r="AB341" s="2"/>
      <c r="AC341" s="2"/>
    </row>
    <row r="342" spans="1:29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AA342" s="2"/>
      <c r="AB342" s="2"/>
      <c r="AC342" s="2"/>
    </row>
    <row r="343" spans="1:29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Schimmel</v>
      </c>
      <c r="G343" s="75" t="str">
        <f>IF(ISBLANK(V343),VLOOKUP(Abfalldokumentation!$P343,'Liste Gründe'!A:D,3,FALSE),V343)</f>
        <v>VOS &gt; Einsatz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AA343" s="2"/>
      <c r="AB343" s="2"/>
      <c r="AC343" s="2"/>
    </row>
    <row r="344" spans="1:29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AA344" s="2"/>
      <c r="AB344" s="2"/>
      <c r="AC344" s="2"/>
    </row>
    <row r="345" spans="1:29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AA345" s="2"/>
      <c r="AB345" s="2"/>
      <c r="AC345" s="2"/>
    </row>
    <row r="346" spans="1:29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AA346" s="2"/>
      <c r="AB346" s="2"/>
      <c r="AC346" s="2"/>
    </row>
    <row r="347" spans="1:29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AA347" s="2"/>
      <c r="AB347" s="2"/>
      <c r="AC347" s="2"/>
    </row>
    <row r="348" spans="1:29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AA348" s="2"/>
      <c r="AB348" s="2"/>
      <c r="AC348" s="2"/>
    </row>
    <row r="349" spans="1:29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AA349" s="2"/>
      <c r="AB349" s="2"/>
      <c r="AC349" s="2"/>
    </row>
    <row r="350" spans="1:29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AA350" s="2"/>
      <c r="AB350" s="2"/>
      <c r="AC350" s="2"/>
    </row>
    <row r="351" spans="1:29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AA351" s="2"/>
      <c r="AB351" s="2"/>
      <c r="AC351" s="2"/>
    </row>
    <row r="352" spans="1:29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AA352" s="2"/>
      <c r="AB352" s="2"/>
      <c r="AC352" s="2"/>
    </row>
    <row r="353" spans="1:29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AA353" s="2"/>
      <c r="AB353" s="2"/>
      <c r="AC353" s="2"/>
    </row>
    <row r="354" spans="1:29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AA354" s="2"/>
      <c r="AB354" s="2"/>
      <c r="AC354" s="2"/>
    </row>
    <row r="355" spans="1:29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AA355" s="2"/>
      <c r="AB355" s="2"/>
      <c r="AC355" s="2"/>
    </row>
    <row r="356" spans="1:29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AA356" s="2"/>
      <c r="AB356" s="2"/>
      <c r="AC356" s="2"/>
    </row>
    <row r="357" spans="1:29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AA357" s="2"/>
      <c r="AB357" s="2"/>
      <c r="AC357" s="2"/>
    </row>
    <row r="358" spans="1:29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AA358" s="2"/>
      <c r="AB358" s="2"/>
      <c r="AC358" s="2"/>
    </row>
    <row r="359" spans="1:29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AA359" s="2"/>
      <c r="AB359" s="2"/>
      <c r="AC359" s="2"/>
    </row>
    <row r="360" spans="1:29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AA360" s="2"/>
      <c r="AB360" s="2"/>
      <c r="AC360" s="2"/>
    </row>
    <row r="361" spans="1:29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AA361" s="2"/>
      <c r="AB361" s="2"/>
      <c r="AC361" s="2"/>
    </row>
    <row r="362" spans="1:29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Fremdkörper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AA362" s="2"/>
      <c r="AB362" s="2"/>
      <c r="AC362" s="2"/>
    </row>
    <row r="363" spans="1:29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AA363" s="2"/>
      <c r="AB363" s="2"/>
      <c r="AC363" s="2"/>
    </row>
    <row r="364" spans="1:29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AA364" s="2"/>
      <c r="AB364" s="2"/>
      <c r="AC364" s="2"/>
    </row>
    <row r="365" spans="1:29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AA365" s="2"/>
      <c r="AB365" s="2"/>
      <c r="AC365" s="2"/>
    </row>
    <row r="366" spans="1:29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AA366" s="2"/>
      <c r="AB366" s="2"/>
      <c r="AC366" s="2"/>
    </row>
    <row r="367" spans="1:29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AA367" s="2"/>
      <c r="AB367" s="2"/>
      <c r="AC367" s="2"/>
    </row>
    <row r="368" spans="1:29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AA368" s="2"/>
      <c r="AB368" s="2"/>
      <c r="AC368" s="2"/>
    </row>
    <row r="369" spans="1:29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AA369" s="2"/>
      <c r="AB369" s="2"/>
      <c r="AC369" s="2"/>
    </row>
    <row r="370" spans="1:29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AA370" s="2"/>
      <c r="AB370" s="2"/>
      <c r="AC370" s="2"/>
    </row>
    <row r="371" spans="1:29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AA371" s="2"/>
      <c r="AB371" s="2"/>
      <c r="AC371" s="2"/>
    </row>
    <row r="372" spans="1:29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AA372" s="2"/>
      <c r="AB372" s="2"/>
      <c r="AC372" s="2"/>
    </row>
    <row r="373" spans="1:29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AA373" s="2"/>
      <c r="AB373" s="2"/>
      <c r="AC373" s="2"/>
    </row>
    <row r="374" spans="1:29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AA374" s="2"/>
      <c r="AB374" s="2"/>
      <c r="AC374" s="2"/>
    </row>
    <row r="375" spans="1:29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AA375" s="2"/>
      <c r="AB375" s="2"/>
      <c r="AC375" s="2"/>
    </row>
    <row r="376" spans="1:29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AA376" s="2"/>
      <c r="AB376" s="2"/>
      <c r="AC376" s="2"/>
    </row>
    <row r="377" spans="1:29" ht="30" customHeight="1" x14ac:dyDescent="0.25">
      <c r="A377" s="73" t="str">
        <f>VLOOKUP(N377,'Linien - BU'!A:B,2,FALSE)</f>
        <v>BU3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L36</v>
      </c>
      <c r="O377" s="77">
        <f t="shared" si="40"/>
        <v>23000532</v>
      </c>
      <c r="P377" s="77">
        <f t="shared" si="41"/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AA377" s="2"/>
      <c r="AB377" s="2"/>
      <c r="AC377" s="2"/>
    </row>
    <row r="378" spans="1:29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Fremdkörper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AA378" s="2"/>
      <c r="AB378" s="2"/>
      <c r="AC378" s="2"/>
    </row>
    <row r="379" spans="1:29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AA379" s="2"/>
      <c r="AB379" s="2"/>
      <c r="AC379" s="2"/>
    </row>
    <row r="380" spans="1:29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AA380" s="2"/>
      <c r="AB380" s="2"/>
      <c r="AC380" s="2"/>
    </row>
    <row r="381" spans="1:29" ht="30" customHeight="1" x14ac:dyDescent="0.25">
      <c r="A381" s="73" t="str">
        <f>VLOOKUP(N381,'Linien - BU'!A:B,2,FALSE)</f>
        <v>BU3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MHD abgelaufen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L34</v>
      </c>
      <c r="O381" s="77">
        <f t="shared" si="40"/>
        <v>29500622</v>
      </c>
      <c r="P381" s="77">
        <f t="shared" si="41"/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AA381" s="2"/>
      <c r="AB381" s="2"/>
      <c r="AC381" s="2"/>
    </row>
    <row r="382" spans="1:29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AA382" s="2"/>
      <c r="AB382" s="2"/>
      <c r="AC382" s="2"/>
    </row>
    <row r="383" spans="1:29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AA383" s="2"/>
      <c r="AB383" s="2"/>
      <c r="AC383" s="2"/>
    </row>
    <row r="384" spans="1:29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AA384" s="2"/>
      <c r="AB384" s="2"/>
      <c r="AC384" s="2"/>
    </row>
    <row r="385" spans="1:29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AA385" s="2"/>
      <c r="AB385" s="2"/>
      <c r="AC385" s="2"/>
    </row>
    <row r="386" spans="1:29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AA386" s="2"/>
      <c r="AB386" s="2"/>
      <c r="AC386" s="2"/>
    </row>
    <row r="387" spans="1:29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AA387" s="2"/>
      <c r="AB387" s="2"/>
      <c r="AC387" s="2"/>
    </row>
    <row r="388" spans="1:29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AA388" s="2"/>
      <c r="AB388" s="2"/>
      <c r="AC388" s="2"/>
    </row>
    <row r="389" spans="1:29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Fremdkörper</v>
      </c>
      <c r="H389" s="76" t="str">
        <f>IF(ISBLANK(Abfalldokumentation!$W389),"-",Abfalldokumentation!$W389)</f>
        <v>Schmutz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AA389" s="2"/>
      <c r="AB389" s="2"/>
      <c r="AC389" s="2"/>
    </row>
    <row r="390" spans="1:29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Fremdkörper</v>
      </c>
      <c r="H390" s="81" t="str">
        <f>IF(ISBLANK(Abfalldokumentation!$W390),"-",Abfalldokumentation!$W390)</f>
        <v>Schmutz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AA390" s="2"/>
      <c r="AB390" s="2"/>
      <c r="AC390" s="2"/>
    </row>
    <row r="391" spans="1:29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AA391" s="2"/>
      <c r="AB391" s="2"/>
      <c r="AC391" s="2"/>
    </row>
    <row r="392" spans="1:29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AA392" s="2"/>
      <c r="AB392" s="2"/>
      <c r="AC392" s="2"/>
    </row>
    <row r="393" spans="1:29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AA393" s="2"/>
      <c r="AB393" s="2"/>
      <c r="AC393" s="2"/>
    </row>
    <row r="394" spans="1:29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AA394" s="2"/>
      <c r="AB394" s="2"/>
      <c r="AC394" s="2"/>
    </row>
    <row r="395" spans="1:29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AA395" s="2"/>
      <c r="AB395" s="2"/>
      <c r="AC395" s="2"/>
    </row>
    <row r="396" spans="1:29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AA396" s="2"/>
      <c r="AB396" s="2"/>
      <c r="AC396" s="2"/>
    </row>
    <row r="397" spans="1:29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AA397" s="2"/>
      <c r="AB397" s="2"/>
      <c r="AC397" s="2"/>
    </row>
    <row r="398" spans="1:29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Qualitätsprobleme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AA398" s="2"/>
      <c r="AB398" s="2"/>
      <c r="AC398" s="2"/>
    </row>
    <row r="399" spans="1:29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Bodenabfall Abfüllung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AA399" s="2"/>
      <c r="AB399" s="2"/>
      <c r="AC399" s="2"/>
    </row>
    <row r="400" spans="1:29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AA400" s="2"/>
      <c r="AB400" s="2"/>
      <c r="AC400" s="2"/>
    </row>
    <row r="401" spans="1:29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AA401" s="2"/>
      <c r="AB401" s="2"/>
      <c r="AC401" s="2"/>
    </row>
    <row r="402" spans="1:29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AA402" s="2"/>
      <c r="AB402" s="2"/>
      <c r="AC402" s="2"/>
    </row>
    <row r="403" spans="1:29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VOS &gt; Einsatz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AA403" s="2"/>
      <c r="AB403" s="2"/>
      <c r="AC403" s="2"/>
    </row>
    <row r="404" spans="1:29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VOS &gt; Einsatz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AA404" s="2"/>
      <c r="AB404" s="2"/>
      <c r="AC404" s="2"/>
    </row>
    <row r="405" spans="1:29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AA405" s="2"/>
      <c r="AB405" s="2"/>
      <c r="AC405" s="2"/>
    </row>
    <row r="406" spans="1:29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AA406" s="2"/>
      <c r="AB406" s="2"/>
      <c r="AC406" s="2"/>
    </row>
    <row r="407" spans="1:29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AA407" s="2"/>
      <c r="AB407" s="2"/>
      <c r="AC407" s="2"/>
    </row>
    <row r="408" spans="1:29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AA408" s="2"/>
      <c r="AB408" s="2"/>
      <c r="AC408" s="2"/>
    </row>
    <row r="409" spans="1:29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AA409" s="2"/>
      <c r="AB409" s="2"/>
      <c r="AC409" s="2"/>
    </row>
    <row r="410" spans="1:29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AA410" s="2"/>
      <c r="AB410" s="2"/>
      <c r="AC410" s="2"/>
    </row>
    <row r="411" spans="1:29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AA411" s="2"/>
      <c r="AB411" s="2"/>
      <c r="AC411" s="2"/>
    </row>
    <row r="412" spans="1:29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AA412" s="2"/>
      <c r="AB412" s="2"/>
      <c r="AC412" s="2"/>
    </row>
    <row r="413" spans="1:29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AA413" s="2"/>
      <c r="AB413" s="2"/>
      <c r="AC413" s="2"/>
    </row>
    <row r="414" spans="1:29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AA414" s="2"/>
      <c r="AB414" s="2"/>
      <c r="AC414" s="2"/>
    </row>
    <row r="415" spans="1:29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AA415" s="2"/>
      <c r="AB415" s="2"/>
      <c r="AC415" s="2"/>
    </row>
    <row r="416" spans="1:29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AA416" s="2"/>
      <c r="AB416" s="2"/>
      <c r="AC416" s="2"/>
    </row>
    <row r="417" spans="1:29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AA417" s="2"/>
      <c r="AB417" s="2"/>
      <c r="AC417" s="2"/>
    </row>
    <row r="418" spans="1:29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AA418" s="2"/>
      <c r="AB418" s="2"/>
      <c r="AC418" s="2"/>
    </row>
    <row r="419" spans="1:29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AA419" s="2"/>
      <c r="AB419" s="2"/>
      <c r="AC419" s="2"/>
    </row>
    <row r="420" spans="1:29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AA420" s="2"/>
      <c r="AB420" s="2"/>
      <c r="AC420" s="2"/>
    </row>
    <row r="421" spans="1:29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AA421" s="2"/>
      <c r="AB421" s="2"/>
      <c r="AC421" s="2"/>
    </row>
    <row r="422" spans="1:29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AA422" s="2"/>
      <c r="AB422" s="2"/>
      <c r="AC422" s="2"/>
    </row>
    <row r="423" spans="1:29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AA423" s="2"/>
      <c r="AB423" s="2"/>
      <c r="AC423" s="2"/>
    </row>
    <row r="424" spans="1:29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AA424" s="2"/>
      <c r="AB424" s="2"/>
      <c r="AC424" s="2"/>
    </row>
    <row r="425" spans="1:29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AA425" s="2"/>
      <c r="AB425" s="2"/>
      <c r="AC425" s="2"/>
    </row>
    <row r="426" spans="1:29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AA426" s="2"/>
      <c r="AB426" s="2"/>
      <c r="AC426" s="2"/>
    </row>
    <row r="427" spans="1:29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AA427" s="2"/>
      <c r="AB427" s="2"/>
      <c r="AC427" s="2"/>
    </row>
    <row r="428" spans="1:29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AA428" s="2"/>
      <c r="AB428" s="2"/>
      <c r="AC428" s="2"/>
    </row>
    <row r="429" spans="1:29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AA429" s="2"/>
      <c r="AB429" s="2"/>
      <c r="AC429" s="2"/>
    </row>
    <row r="430" spans="1:29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AA430" s="2"/>
      <c r="AB430" s="2"/>
      <c r="AC430" s="2"/>
    </row>
    <row r="431" spans="1:29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AA431" s="2"/>
      <c r="AB431" s="2"/>
      <c r="AC431" s="2"/>
    </row>
    <row r="432" spans="1:29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AA432" s="2"/>
      <c r="AB432" s="2"/>
      <c r="AC432" s="2"/>
    </row>
    <row r="433" spans="1:29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AA433" s="2"/>
      <c r="AB433" s="2"/>
      <c r="AC433" s="2"/>
    </row>
    <row r="434" spans="1:29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AA434" s="2"/>
      <c r="AB434" s="2"/>
      <c r="AC434" s="2"/>
    </row>
    <row r="435" spans="1:29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AA435" s="2"/>
      <c r="AB435" s="2"/>
      <c r="AC435" s="2"/>
    </row>
    <row r="436" spans="1:29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AA436" s="2"/>
      <c r="AB436" s="2"/>
      <c r="AC436" s="2"/>
    </row>
    <row r="437" spans="1:29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AA437" s="2"/>
      <c r="AB437" s="2"/>
      <c r="AC437" s="2"/>
    </row>
    <row r="438" spans="1:29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AA438" s="2"/>
      <c r="AB438" s="2"/>
      <c r="AC438" s="2"/>
    </row>
    <row r="439" spans="1:29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AA439" s="2"/>
      <c r="AB439" s="2"/>
      <c r="AC439" s="2"/>
    </row>
    <row r="440" spans="1:29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AA440" s="2"/>
      <c r="AB440" s="2"/>
      <c r="AC440" s="2"/>
    </row>
    <row r="441" spans="1:29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Rest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AA441" s="2"/>
      <c r="AB441" s="2"/>
      <c r="AC441" s="2"/>
    </row>
    <row r="442" spans="1:29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AA442" s="2"/>
      <c r="AB442" s="2"/>
      <c r="AC442" s="2"/>
    </row>
    <row r="443" spans="1:29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AA443" s="2"/>
      <c r="AB443" s="2"/>
      <c r="AC443" s="2"/>
    </row>
    <row r="444" spans="1:29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AA444" s="2"/>
      <c r="AB444" s="2"/>
      <c r="AC444" s="2"/>
    </row>
    <row r="445" spans="1:29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AA445" s="2"/>
      <c r="AB445" s="2"/>
      <c r="AC445" s="2"/>
    </row>
    <row r="446" spans="1:29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Da keine Aufträge für  weitere Verwendung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AA446" s="2"/>
      <c r="AB446" s="2"/>
      <c r="AC446" s="2"/>
    </row>
    <row r="447" spans="1:29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AA447" s="2"/>
      <c r="AB447" s="2"/>
      <c r="AC447" s="2"/>
    </row>
    <row r="448" spans="1:29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Rest</v>
      </c>
      <c r="G448" s="80" t="str">
        <f>IF(ISBLANK(V448),VLOOKUP(Abfalldokumentation!$P448,'Liste Gründe'!A:D,3,FALSE),V448)</f>
        <v>Keinen Einsatz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AA448" s="2"/>
      <c r="AB448" s="2"/>
      <c r="AC448" s="2"/>
    </row>
    <row r="449" spans="1:29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AA449" s="2"/>
      <c r="AB449" s="2"/>
      <c r="AC449" s="2"/>
    </row>
    <row r="450" spans="1:29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AA450" s="2"/>
      <c r="AB450" s="2"/>
      <c r="AC450" s="2"/>
    </row>
    <row r="451" spans="1:29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kein Verkauf, kein Einsatz möglich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AA451" s="2"/>
      <c r="AB451" s="2"/>
      <c r="AC451" s="2"/>
    </row>
    <row r="452" spans="1:29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Fremdkörper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AA452" s="2"/>
      <c r="AB452" s="2"/>
      <c r="AC452" s="2"/>
    </row>
    <row r="453" spans="1:29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AA453" s="2"/>
      <c r="AB453" s="2"/>
      <c r="AC453" s="2"/>
    </row>
    <row r="454" spans="1:29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AA454" s="2"/>
      <c r="AB454" s="2"/>
      <c r="AC454" s="2"/>
    </row>
    <row r="455" spans="1:29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AA455" s="2"/>
      <c r="AB455" s="2"/>
      <c r="AC455" s="2"/>
    </row>
    <row r="456" spans="1:29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AA456" s="2"/>
      <c r="AB456" s="2"/>
      <c r="AC456" s="2"/>
    </row>
    <row r="457" spans="1:29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AA457" s="2"/>
      <c r="AB457" s="2"/>
      <c r="AC457" s="2"/>
    </row>
    <row r="458" spans="1:29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AA458" s="2"/>
      <c r="AB458" s="2"/>
      <c r="AC458" s="2"/>
    </row>
    <row r="459" spans="1:29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AA459" s="2"/>
      <c r="AB459" s="2"/>
      <c r="AC459" s="2"/>
    </row>
    <row r="460" spans="1:29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AA460" s="2"/>
      <c r="AB460" s="2"/>
      <c r="AC460" s="2"/>
    </row>
    <row r="461" spans="1:29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AA461" s="2"/>
      <c r="AB461" s="2"/>
      <c r="AC461" s="2"/>
    </row>
    <row r="462" spans="1:29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AA462" s="2"/>
      <c r="AB462" s="2"/>
      <c r="AC462" s="2"/>
    </row>
    <row r="463" spans="1:29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AA463" s="2"/>
      <c r="AB463" s="2"/>
      <c r="AC463" s="2"/>
    </row>
    <row r="464" spans="1:29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AA464" s="2"/>
      <c r="AB464" s="2"/>
      <c r="AC464" s="2"/>
    </row>
    <row r="465" spans="1:29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AA465" s="2"/>
      <c r="AB465" s="2"/>
      <c r="AC465" s="2"/>
    </row>
    <row r="466" spans="1:29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AA466" s="2"/>
      <c r="AB466" s="2"/>
      <c r="AC466" s="2"/>
    </row>
    <row r="467" spans="1:29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AA467" s="2"/>
      <c r="AB467" s="2"/>
      <c r="AC467" s="2"/>
    </row>
    <row r="468" spans="1:29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AA468" s="2"/>
      <c r="AB468" s="2"/>
      <c r="AC468" s="2"/>
    </row>
    <row r="469" spans="1:29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AA469" s="2"/>
      <c r="AB469" s="2"/>
      <c r="AC469" s="2"/>
    </row>
    <row r="470" spans="1:29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AA470" s="2"/>
      <c r="AB470" s="2"/>
      <c r="AC470" s="2"/>
    </row>
    <row r="471" spans="1:29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AA471" s="2"/>
      <c r="AB471" s="2"/>
      <c r="AC471" s="2"/>
    </row>
    <row r="472" spans="1:29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AA472" s="2"/>
      <c r="AB472" s="2"/>
      <c r="AC472" s="2"/>
    </row>
    <row r="473" spans="1:29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AA473" s="2"/>
      <c r="AB473" s="2"/>
      <c r="AC473" s="2"/>
    </row>
    <row r="474" spans="1:29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AA474" s="2"/>
      <c r="AB474" s="2"/>
      <c r="AC474" s="2"/>
    </row>
    <row r="475" spans="1:29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AA475" s="2"/>
      <c r="AB475" s="2"/>
      <c r="AC475" s="2"/>
    </row>
    <row r="476" spans="1:29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AA476" s="2"/>
      <c r="AB476" s="2"/>
      <c r="AC476" s="2"/>
    </row>
    <row r="477" spans="1:29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AA477" s="2"/>
      <c r="AB477" s="2"/>
      <c r="AC477" s="2"/>
    </row>
    <row r="478" spans="1:29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AA478" s="2"/>
      <c r="AB478" s="2"/>
      <c r="AC478" s="2"/>
    </row>
    <row r="479" spans="1:29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AA479" s="2"/>
      <c r="AB479" s="2"/>
      <c r="AC479" s="2"/>
    </row>
    <row r="480" spans="1:29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AA480" s="2"/>
      <c r="AB480" s="2"/>
      <c r="AC480" s="2"/>
    </row>
    <row r="481" spans="1:29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Bodenabfall Abfüllung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AA481" s="2"/>
      <c r="AB481" s="2"/>
      <c r="AC481" s="2"/>
    </row>
    <row r="482" spans="1:29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AA482" s="2"/>
      <c r="AB482" s="2"/>
      <c r="AC482" s="2"/>
    </row>
    <row r="483" spans="1:29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Bodenabfall Abfüllung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AA483" s="2"/>
      <c r="AB483" s="2"/>
      <c r="AC483" s="2"/>
    </row>
    <row r="484" spans="1:29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AA484" s="2"/>
      <c r="AB484" s="2"/>
      <c r="AC484" s="2"/>
    </row>
    <row r="485" spans="1:29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zu heiß geräuchert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AA485" s="2"/>
      <c r="AB485" s="2"/>
      <c r="AC485" s="2"/>
    </row>
    <row r="486" spans="1:29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Bodenabfall Abfüllung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AA486" s="2"/>
      <c r="AB486" s="2"/>
      <c r="AC486" s="2"/>
    </row>
    <row r="487" spans="1:29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Bodenabfall Abfüllung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AA487" s="2"/>
      <c r="AB487" s="2"/>
      <c r="AC487" s="2"/>
    </row>
    <row r="488" spans="1:29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AA488" s="2"/>
      <c r="AB488" s="2"/>
      <c r="AC488" s="2"/>
    </row>
    <row r="489" spans="1:29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AA489" s="2"/>
      <c r="AB489" s="2"/>
      <c r="AC489" s="2"/>
    </row>
    <row r="490" spans="1:29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AA490" s="2"/>
      <c r="AB490" s="2"/>
      <c r="AC490" s="2"/>
    </row>
    <row r="491" spans="1:29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AA491" s="2"/>
      <c r="AB491" s="2"/>
      <c r="AC491" s="2"/>
    </row>
    <row r="492" spans="1:29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AA492" s="2"/>
      <c r="AB492" s="2"/>
      <c r="AC492" s="2"/>
    </row>
    <row r="493" spans="1:29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AA493" s="2"/>
      <c r="AB493" s="2"/>
      <c r="AC493" s="2"/>
    </row>
    <row r="494" spans="1:29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AA494" s="2"/>
      <c r="AB494" s="2"/>
      <c r="AC494" s="2"/>
    </row>
    <row r="495" spans="1:29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AA495" s="2"/>
      <c r="AB495" s="2"/>
      <c r="AC495" s="2"/>
    </row>
    <row r="496" spans="1:29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AA496" s="2"/>
      <c r="AB496" s="2"/>
      <c r="AC496" s="2"/>
    </row>
    <row r="497" spans="1:29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AA497" s="2"/>
      <c r="AB497" s="2"/>
      <c r="AC497" s="2"/>
    </row>
    <row r="498" spans="1:29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AA498" s="2"/>
      <c r="AB498" s="2"/>
      <c r="AC498" s="2"/>
    </row>
    <row r="499" spans="1:29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AA499" s="2"/>
      <c r="AB499" s="2"/>
      <c r="AC499" s="2"/>
    </row>
    <row r="500" spans="1:29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AA500" s="2"/>
      <c r="AB500" s="2"/>
      <c r="AC500" s="2"/>
    </row>
    <row r="501" spans="1:29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AA501" s="2"/>
      <c r="AB501" s="2"/>
      <c r="AC501" s="2"/>
    </row>
    <row r="502" spans="1:29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81" t="str">
        <f>IFERROR(VLOOKUP(Abfalldokumentation!$O502,Artikel!A:C,3,FALSE),Abfalldokumentation!$O502)</f>
        <v>Div. Zipfel, Endstücke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Div. Zipfel, Endstücke</v>
      </c>
      <c r="P502" s="77">
        <f t="shared" si="55"/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AA502" s="2"/>
      <c r="AB502" s="2"/>
      <c r="AC502" s="2"/>
    </row>
    <row r="503" spans="1:29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AA503" s="2"/>
      <c r="AB503" s="2"/>
      <c r="AC503" s="2"/>
    </row>
    <row r="504" spans="1:29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AA504" s="2"/>
      <c r="AB504" s="2"/>
      <c r="AC504" s="2"/>
    </row>
    <row r="505" spans="1:29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AA505" s="2"/>
      <c r="AB505" s="2"/>
      <c r="AC505" s="2"/>
    </row>
    <row r="506" spans="1:29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AA506" s="2"/>
      <c r="AB506" s="2"/>
      <c r="AC506" s="2"/>
    </row>
    <row r="507" spans="1:29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AA507" s="2"/>
      <c r="AB507" s="2"/>
      <c r="AC507" s="2"/>
    </row>
    <row r="508" spans="1:29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AA508" s="2"/>
      <c r="AB508" s="2"/>
      <c r="AC508" s="2"/>
    </row>
    <row r="509" spans="1:29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AA509" s="2"/>
      <c r="AB509" s="2"/>
      <c r="AC509" s="2"/>
    </row>
    <row r="510" spans="1:29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AA510" s="2"/>
      <c r="AB510" s="2"/>
      <c r="AC510" s="2"/>
    </row>
    <row r="511" spans="1:29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AA511" s="2"/>
      <c r="AB511" s="2"/>
      <c r="AC511" s="2"/>
    </row>
    <row r="512" spans="1:29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AA512" s="2"/>
      <c r="AB512" s="2"/>
      <c r="AC512" s="2"/>
    </row>
    <row r="513" spans="1:29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AA513" s="2"/>
      <c r="AB513" s="2"/>
      <c r="AC513" s="2"/>
    </row>
    <row r="514" spans="1:29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AA514" s="2"/>
      <c r="AB514" s="2"/>
      <c r="AC514" s="2"/>
    </row>
    <row r="515" spans="1:29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AA515" s="2"/>
      <c r="AB515" s="2"/>
      <c r="AC515" s="2"/>
    </row>
    <row r="516" spans="1:29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AA516" s="2"/>
      <c r="AB516" s="2"/>
      <c r="AC516" s="2"/>
    </row>
    <row r="517" spans="1:29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AA517" s="2"/>
      <c r="AB517" s="2"/>
      <c r="AC517" s="2"/>
    </row>
    <row r="518" spans="1:29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AA518" s="2"/>
      <c r="AB518" s="2"/>
      <c r="AC518" s="2"/>
    </row>
    <row r="519" spans="1:29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76" t="str">
        <f>IFERROR(VLOOKUP(Abfalldokumentation!$O519,Artikel!A:C,3,FALSE),Abfalldokumentation!$O519)</f>
        <v>RW Natur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RW Natur</v>
      </c>
      <c r="P519" s="77">
        <f t="shared" si="62"/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AA519" s="2"/>
      <c r="AB519" s="2"/>
      <c r="AC519" s="2"/>
    </row>
    <row r="520" spans="1:29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VOS &gt; Einsatz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AA520" s="2"/>
      <c r="AB520" s="2"/>
      <c r="AC520" s="2"/>
    </row>
    <row r="521" spans="1:29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AA521" s="2"/>
      <c r="AB521" s="2"/>
      <c r="AC521" s="2"/>
    </row>
    <row r="522" spans="1:29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AA522" s="2"/>
      <c r="AB522" s="2"/>
      <c r="AC522" s="2"/>
    </row>
    <row r="523" spans="1:29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AA523" s="2"/>
      <c r="AB523" s="2"/>
      <c r="AC523" s="2"/>
    </row>
    <row r="524" spans="1:29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AA524" s="2"/>
      <c r="AB524" s="2"/>
      <c r="AC524" s="2"/>
    </row>
    <row r="525" spans="1:29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AA525" s="2"/>
      <c r="AB525" s="2"/>
      <c r="AC525" s="2"/>
    </row>
    <row r="526" spans="1:29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AA526" s="2"/>
      <c r="AB526" s="2"/>
      <c r="AC526" s="2"/>
    </row>
    <row r="527" spans="1:29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AA527" s="2"/>
      <c r="AB527" s="2"/>
      <c r="AC527" s="2"/>
    </row>
    <row r="528" spans="1:29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AA528" s="2"/>
      <c r="AB528" s="2"/>
      <c r="AC528" s="2"/>
    </row>
    <row r="529" spans="1:29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AA529" s="2"/>
      <c r="AB529" s="2"/>
      <c r="AC529" s="2"/>
    </row>
    <row r="530" spans="1:29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Bodenabfall Abfüllung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AA530" s="2"/>
      <c r="AB530" s="2"/>
      <c r="AC530" s="2"/>
    </row>
    <row r="531" spans="1:29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Bodenabfall Abfüllung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AA531" s="2"/>
      <c r="AB531" s="2"/>
      <c r="AC531" s="2"/>
    </row>
    <row r="532" spans="1:29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81" t="str">
        <f>IFERROR(VLOOKUP(Abfalldokumentation!$O532,Artikel!A:C,3,FALSE),Abfalldokumentation!$O532)</f>
        <v>Diverses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Diverses</v>
      </c>
      <c r="P532" s="77">
        <f t="shared" si="62"/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AA532" s="2"/>
      <c r="AB532" s="2"/>
      <c r="AC532" s="2"/>
    </row>
    <row r="533" spans="1:29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AA533" s="2"/>
      <c r="AB533" s="2"/>
      <c r="AC533" s="2"/>
    </row>
    <row r="534" spans="1:29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AA534" s="2"/>
      <c r="AB534" s="2"/>
      <c r="AC534" s="2"/>
    </row>
    <row r="535" spans="1:29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Bodenabfall Abfüllung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AA535" s="2"/>
      <c r="AB535" s="2"/>
      <c r="AC535" s="2"/>
    </row>
    <row r="536" spans="1:29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AA536" s="2"/>
      <c r="AB536" s="2"/>
      <c r="AC536" s="2"/>
    </row>
    <row r="537" spans="1:29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AA537" s="2"/>
      <c r="AB537" s="2"/>
      <c r="AC537" s="2"/>
    </row>
    <row r="538" spans="1:29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AA538" s="2"/>
      <c r="AB538" s="2"/>
      <c r="AC538" s="2"/>
    </row>
    <row r="539" spans="1:29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AA539" s="2"/>
      <c r="AB539" s="2"/>
      <c r="AC539" s="2"/>
    </row>
    <row r="540" spans="1:29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AA540" s="2"/>
      <c r="AB540" s="2"/>
      <c r="AC540" s="2"/>
    </row>
    <row r="541" spans="1:29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AA541" s="2"/>
      <c r="AB541" s="2"/>
      <c r="AC541" s="2"/>
    </row>
    <row r="542" spans="1:29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spezifischer Einsatz</v>
      </c>
      <c r="H542" s="81" t="str">
        <f>IF(ISBLANK(Abfalldokumentation!$W542),"-",Abfalldokumentation!$W542)</f>
        <v>unrelmäßige Produktion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AA542" s="2"/>
      <c r="AB542" s="2"/>
      <c r="AC542" s="2"/>
    </row>
    <row r="543" spans="1:29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AA543" s="2"/>
      <c r="AB543" s="2"/>
      <c r="AC543" s="2"/>
    </row>
    <row r="544" spans="1:29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AA544" s="2"/>
      <c r="AB544" s="2"/>
      <c r="AC544" s="2"/>
    </row>
    <row r="545" spans="1:29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AA545" s="2"/>
      <c r="AB545" s="2"/>
      <c r="AC545" s="2"/>
    </row>
    <row r="546" spans="1:29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AA546" s="2"/>
      <c r="AB546" s="2"/>
      <c r="AC546" s="2"/>
    </row>
    <row r="547" spans="1:29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AA547" s="2"/>
      <c r="AB547" s="2"/>
      <c r="AC547" s="2"/>
    </row>
    <row r="548" spans="1:29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AA548" s="2"/>
      <c r="AB548" s="2"/>
      <c r="AC548" s="2"/>
    </row>
    <row r="549" spans="1:29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AA549" s="2"/>
      <c r="AB549" s="2"/>
      <c r="AC549" s="2"/>
    </row>
    <row r="550" spans="1:29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AA550" s="2"/>
      <c r="AB550" s="2"/>
      <c r="AC550" s="2"/>
    </row>
    <row r="551" spans="1:29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AA551" s="2"/>
      <c r="AB551" s="2"/>
      <c r="AC551" s="2"/>
    </row>
    <row r="552" spans="1:29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AA552" s="2"/>
      <c r="AB552" s="2"/>
      <c r="AC552" s="2"/>
    </row>
    <row r="553" spans="1:29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AA553" s="2"/>
      <c r="AB553" s="2"/>
      <c r="AC553" s="2"/>
    </row>
    <row r="554" spans="1:29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AA554" s="2"/>
      <c r="AB554" s="2"/>
      <c r="AC554" s="2"/>
    </row>
    <row r="555" spans="1:29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AA555" s="2"/>
      <c r="AB555" s="2"/>
      <c r="AC555" s="2"/>
    </row>
    <row r="556" spans="1:29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81" t="str">
        <f>IFERROR(VLOOKUP(Abfalldokumentation!$O556,Artikel!A:C,3,FALSE),Abfalldokumentation!$O556)</f>
        <v>Div. Zipfel, Endstücke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Div. Zipfel, Endstücke</v>
      </c>
      <c r="P556" s="77">
        <f t="shared" si="62"/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AA556" s="2"/>
      <c r="AB556" s="2"/>
      <c r="AC556" s="2"/>
    </row>
    <row r="557" spans="1:29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AA557" s="2"/>
      <c r="AB557" s="2"/>
      <c r="AC557" s="2"/>
    </row>
    <row r="558" spans="1:29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AA558" s="2"/>
      <c r="AB558" s="2"/>
      <c r="AC558" s="2"/>
    </row>
    <row r="559" spans="1:29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76" t="str">
        <f>IFERROR(VLOOKUP(Abfalldokumentation!$O559,Artikel!A:C,3,FALSE),Abfalldokumentation!$O559)</f>
        <v>DIverses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DIverses</v>
      </c>
      <c r="P559" s="77">
        <f t="shared" si="62"/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AA559" s="2"/>
      <c r="AB559" s="2"/>
      <c r="AC559" s="2"/>
    </row>
    <row r="560" spans="1:29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81" t="str">
        <f>IFERROR(VLOOKUP(Abfalldokumentation!$O560,Artikel!A:C,3,FALSE),Abfalldokumentation!$O560)</f>
        <v>Diverses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Diverses</v>
      </c>
      <c r="P560" s="77">
        <f t="shared" si="62"/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AA560" s="2"/>
      <c r="AB560" s="2"/>
      <c r="AC560" s="2"/>
    </row>
    <row r="561" spans="1:29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AA561" s="2"/>
      <c r="AB561" s="2"/>
      <c r="AC561" s="2"/>
    </row>
    <row r="562" spans="1:29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AA562" s="2"/>
      <c r="AB562" s="2"/>
      <c r="AC562" s="2"/>
    </row>
    <row r="563" spans="1:29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AA563" s="2"/>
      <c r="AB563" s="2"/>
      <c r="AC563" s="2"/>
    </row>
    <row r="564" spans="1:29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AA564" s="2"/>
      <c r="AB564" s="2"/>
      <c r="AC564" s="2"/>
    </row>
    <row r="565" spans="1:29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AA565" s="2"/>
      <c r="AB565" s="2"/>
      <c r="AC565" s="2"/>
    </row>
    <row r="566" spans="1:29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AA566" s="2"/>
      <c r="AB566" s="2"/>
      <c r="AC566" s="2"/>
    </row>
    <row r="567" spans="1:29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AA567" s="2"/>
      <c r="AB567" s="2"/>
      <c r="AC567" s="2"/>
    </row>
    <row r="568" spans="1:29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AA568" s="2"/>
      <c r="AB568" s="2"/>
      <c r="AC568" s="2"/>
    </row>
    <row r="569" spans="1:29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AA569" s="2"/>
      <c r="AB569" s="2"/>
      <c r="AC569" s="2"/>
    </row>
    <row r="570" spans="1:29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AA570" s="2"/>
      <c r="AB570" s="2"/>
      <c r="AC570" s="2"/>
    </row>
    <row r="571" spans="1:29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Reste von Würste beim Köpfen</v>
      </c>
      <c r="H571" s="76" t="str">
        <f>IF(ISBLANK(Abfalldokumentation!$W571),"-",Abfalldokumentation!$W571)</f>
        <v>Reste von Würste beim Köpfen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AA571" s="2"/>
      <c r="AB571" s="2"/>
      <c r="AC571" s="2"/>
    </row>
    <row r="572" spans="1:29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AA572" s="2"/>
      <c r="AB572" s="2"/>
      <c r="AC572" s="2"/>
    </row>
    <row r="573" spans="1:29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AA573" s="2"/>
      <c r="AB573" s="2"/>
      <c r="AC573" s="2"/>
    </row>
    <row r="574" spans="1:29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AA574" s="2"/>
      <c r="AB574" s="2"/>
      <c r="AC574" s="2"/>
    </row>
    <row r="575" spans="1:29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AA575" s="2"/>
      <c r="AB575" s="2"/>
      <c r="AC575" s="2"/>
    </row>
    <row r="576" spans="1:29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AA576" s="2"/>
      <c r="AB576" s="2"/>
      <c r="AC576" s="2"/>
    </row>
    <row r="577" spans="1:29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Fremdkörper</v>
      </c>
      <c r="H577" s="76" t="str">
        <f>IF(ISBLANK(Abfalldokumentation!$W577),"-",Abfalldokumentation!$W577)</f>
        <v>Schmutz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AA577" s="2"/>
      <c r="AB577" s="2"/>
      <c r="AC577" s="2"/>
    </row>
    <row r="578" spans="1:29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AA578" s="2"/>
      <c r="AB578" s="2"/>
      <c r="AC578" s="2"/>
    </row>
    <row r="579" spans="1:29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AA579" s="2"/>
      <c r="AB579" s="2"/>
      <c r="AC579" s="2"/>
    </row>
    <row r="580" spans="1:29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AA580" s="2"/>
      <c r="AB580" s="2"/>
      <c r="AC580" s="2"/>
    </row>
    <row r="581" spans="1:29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Fremdkörper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AA581" s="2"/>
      <c r="AB581" s="2"/>
      <c r="AC581" s="2"/>
    </row>
    <row r="582" spans="1:29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AA582" s="2"/>
      <c r="AB582" s="2"/>
      <c r="AC582" s="2"/>
    </row>
    <row r="583" spans="1:29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AA583" s="2"/>
      <c r="AB583" s="2"/>
      <c r="AC583" s="2"/>
    </row>
    <row r="584" spans="1:29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AA584" s="2"/>
      <c r="AB584" s="2"/>
      <c r="AC584" s="2"/>
    </row>
    <row r="585" spans="1:29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76" t="str">
        <f>IFERROR(VLOOKUP(Abfalldokumentation!$O585,Artikel!A:C,3,FALSE),Abfalldokumentation!$O585)</f>
        <v>Diverses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Diverses</v>
      </c>
      <c r="P585" s="77">
        <f t="shared" si="69"/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AA585" s="2"/>
      <c r="AB585" s="2"/>
      <c r="AC585" s="2"/>
    </row>
    <row r="586" spans="1:29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AA586" s="2"/>
      <c r="AB586" s="2"/>
      <c r="AC586" s="2"/>
    </row>
    <row r="587" spans="1:29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76" t="str">
        <f>IFERROR(VLOOKUP(Abfalldokumentation!$O587,Artikel!A:C,3,FALSE),Abfalldokumentation!$O587)</f>
        <v>Diverses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Qualitätsprobleme</v>
      </c>
      <c r="H587" s="76" t="str">
        <f>IF(ISBLANK(Abfalldokumentation!$W587),"-",Abfalldokumentation!$W587)</f>
        <v>wurde nicht eingesetzt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 t="str">
        <f>IFERROR(VLOOKUP(Abfalldokumentation!$O587,Kennzahlen!S:U,3,FALSE)*Abfalldokumentation!$B587,"0")</f>
        <v>0</v>
      </c>
      <c r="N587" s="76" t="str">
        <f>IF(ISBLANK(Q587),VLOOKUP(Abfalldokumentation!$O587,'Linien - BU'!R:S,2,FALSE),Q587)</f>
        <v>L33</v>
      </c>
      <c r="O587" s="77" t="str">
        <f t="shared" si="68"/>
        <v>Diverses</v>
      </c>
      <c r="P587" s="77">
        <f t="shared" si="69"/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AA587" s="2"/>
      <c r="AB587" s="2"/>
      <c r="AC587" s="2"/>
    </row>
    <row r="588" spans="1:29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Bodenabfall Abfüllung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AA588" s="2"/>
      <c r="AB588" s="2"/>
      <c r="AC588" s="2"/>
    </row>
    <row r="589" spans="1:29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AA589" s="2"/>
      <c r="AB589" s="2"/>
      <c r="AC589" s="2"/>
    </row>
    <row r="590" spans="1:29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AA590" s="2"/>
      <c r="AB590" s="2"/>
      <c r="AC590" s="2"/>
    </row>
    <row r="591" spans="1:29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AA591" s="2"/>
      <c r="AB591" s="2"/>
      <c r="AC591" s="2"/>
    </row>
    <row r="592" spans="1:29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AA592" s="2"/>
      <c r="AB592" s="2"/>
      <c r="AC592" s="2"/>
    </row>
    <row r="593" spans="1:29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Reste von Würste beim Köpfen</v>
      </c>
      <c r="H593" s="76" t="str">
        <f>IF(ISBLANK(Abfalldokumentation!$W593),"-",Abfalldokumentation!$W593)</f>
        <v>Reste von Würste beim Köpfen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AA593" s="2"/>
      <c r="AB593" s="2"/>
      <c r="AC593" s="2"/>
    </row>
    <row r="594" spans="1:29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AA594" s="2"/>
      <c r="AB594" s="2"/>
      <c r="AC594" s="2"/>
    </row>
    <row r="595" spans="1:29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AA595" s="2"/>
      <c r="AB595" s="2"/>
      <c r="AC595" s="2"/>
    </row>
    <row r="596" spans="1:29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AA596" s="2"/>
      <c r="AB596" s="2"/>
      <c r="AC596" s="2"/>
    </row>
    <row r="597" spans="1:29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AA597" s="2"/>
      <c r="AB597" s="2"/>
      <c r="AC597" s="2"/>
    </row>
    <row r="598" spans="1:29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AA598" s="2"/>
      <c r="AB598" s="2"/>
      <c r="AC598" s="2"/>
    </row>
    <row r="599" spans="1:29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AA599" s="2"/>
      <c r="AB599" s="2"/>
      <c r="AC599" s="2"/>
    </row>
    <row r="600" spans="1:29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AA600" s="2"/>
      <c r="AB600" s="2"/>
      <c r="AC600" s="2"/>
    </row>
    <row r="601" spans="1:29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AA601" s="2"/>
      <c r="AB601" s="2"/>
      <c r="AC601" s="2"/>
    </row>
    <row r="602" spans="1:29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AA602" s="2"/>
      <c r="AB602" s="2"/>
      <c r="AC602" s="2"/>
    </row>
    <row r="603" spans="1:29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AA603" s="2"/>
      <c r="AB603" s="2"/>
      <c r="AC603" s="2"/>
    </row>
    <row r="604" spans="1:29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81" t="str">
        <f>IFERROR(VLOOKUP(Abfalldokumentation!$O604,Artikel!A:C,3,FALSE),Abfalldokumentation!$O604)</f>
        <v>Diverses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Diverses</v>
      </c>
      <c r="P604" s="77">
        <f t="shared" si="69"/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AA604" s="2"/>
      <c r="AB604" s="2"/>
      <c r="AC604" s="2"/>
    </row>
    <row r="605" spans="1:29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76" t="str">
        <f>IFERROR(VLOOKUP(Abfalldokumentation!$O605,Artikel!A:C,3,FALSE),Abfalldokumentation!$O605)</f>
        <v>Diverses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Diverses</v>
      </c>
      <c r="P605" s="77">
        <f t="shared" si="69"/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AA605" s="2"/>
      <c r="AB605" s="2"/>
      <c r="AC605" s="2"/>
    </row>
    <row r="606" spans="1:29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Rest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AA606" s="2"/>
      <c r="AB606" s="2"/>
      <c r="AC606" s="2"/>
    </row>
    <row r="607" spans="1:29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AA607" s="2"/>
      <c r="AB607" s="2"/>
      <c r="AC607" s="2"/>
    </row>
    <row r="608" spans="1:29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AA608" s="2"/>
      <c r="AB608" s="2"/>
      <c r="AC608" s="2"/>
    </row>
    <row r="609" spans="1:29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AA609" s="2"/>
      <c r="AB609" s="2"/>
      <c r="AC609" s="2"/>
    </row>
    <row r="610" spans="1:29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AA610" s="2"/>
      <c r="AB610" s="2"/>
      <c r="AC610" s="2"/>
    </row>
    <row r="611" spans="1:29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AA611" s="2"/>
      <c r="AB611" s="2"/>
      <c r="AC611" s="2"/>
    </row>
    <row r="612" spans="1:29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AA612" s="2"/>
      <c r="AB612" s="2"/>
      <c r="AC612" s="2"/>
    </row>
    <row r="613" spans="1:29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AA613" s="2"/>
      <c r="AB613" s="2"/>
      <c r="AC613" s="2"/>
    </row>
    <row r="614" spans="1:29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AA614" s="2"/>
      <c r="AB614" s="2"/>
      <c r="AC614" s="2"/>
    </row>
    <row r="615" spans="1:29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AA615" s="2"/>
      <c r="AB615" s="2"/>
      <c r="AC615" s="2"/>
    </row>
    <row r="616" spans="1:29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AA616" s="2"/>
      <c r="AB616" s="2"/>
      <c r="AC616" s="2"/>
    </row>
    <row r="617" spans="1:29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AA617" s="2"/>
      <c r="AB617" s="2"/>
      <c r="AC617" s="2"/>
    </row>
    <row r="618" spans="1:29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AA618" s="2"/>
      <c r="AB618" s="2"/>
      <c r="AC618" s="2"/>
    </row>
    <row r="619" spans="1:29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AA619" s="2"/>
      <c r="AB619" s="2"/>
      <c r="AC619" s="2"/>
    </row>
    <row r="620" spans="1:29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AA620" s="2"/>
      <c r="AB620" s="2"/>
      <c r="AC620" s="2"/>
    </row>
    <row r="621" spans="1:29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Schimmel</v>
      </c>
      <c r="G621" s="75" t="str">
        <f>IF(ISBLANK(V621),VLOOKUP(Abfalldokumentation!$P621,'Liste Gründe'!A:D,3,FALSE),V621)</f>
        <v>VOS &gt; Einsatz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AA621" s="2"/>
      <c r="AB621" s="2"/>
      <c r="AC621" s="2"/>
    </row>
    <row r="622" spans="1:29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Bodenabfall Abfüllung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AA622" s="2"/>
      <c r="AB622" s="2"/>
      <c r="AC622" s="2"/>
    </row>
    <row r="623" spans="1:29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Bodenabfall Abfüllung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AA623" s="2"/>
      <c r="AB623" s="2"/>
      <c r="AC623" s="2"/>
    </row>
    <row r="624" spans="1:29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MHD abgelaufen, weils immer wieder verlängert wird. Mehr Abschnitte, als verbraucht wird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AA624" s="2"/>
      <c r="AB624" s="2"/>
      <c r="AC624" s="2"/>
    </row>
    <row r="625" spans="1:29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AA625" s="2"/>
      <c r="AB625" s="2"/>
      <c r="AC625" s="2"/>
    </row>
    <row r="626" spans="1:29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81" t="str">
        <f>IFERROR(VLOOKUP(Abfalldokumentation!$O626,Artikel!A:C,3,FALSE),Abfalldokumentation!$O626)</f>
        <v>DIverses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DIverses</v>
      </c>
      <c r="P626" s="77">
        <f t="shared" si="69"/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AA626" s="2"/>
      <c r="AB626" s="2"/>
      <c r="AC626" s="2"/>
    </row>
    <row r="627" spans="1:29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76" t="str">
        <f>IFERROR(VLOOKUP(Abfalldokumentation!$O627,Artikel!A:C,3,FALSE),Abfalldokumentation!$O627)</f>
        <v>Diverses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Diverses</v>
      </c>
      <c r="P627" s="77">
        <f t="shared" si="69"/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AA627" s="2"/>
      <c r="AB627" s="2"/>
      <c r="AC627" s="2"/>
    </row>
    <row r="628" spans="1:29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81" t="str">
        <f>IFERROR(VLOOKUP(Abfalldokumentation!$O628,Artikel!A:C,3,FALSE),Abfalldokumentation!$O628)</f>
        <v>Diverses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Diverses</v>
      </c>
      <c r="P628" s="77">
        <f t="shared" si="69"/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AA628" s="2"/>
      <c r="AB628" s="2"/>
      <c r="AC628" s="2"/>
    </row>
    <row r="629" spans="1:29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Rest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AA629" s="2"/>
      <c r="AB629" s="2"/>
      <c r="AC629" s="2"/>
    </row>
    <row r="630" spans="1:29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AA630" s="2"/>
      <c r="AB630" s="2"/>
      <c r="AC630" s="2"/>
    </row>
    <row r="631" spans="1:29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AA631" s="2"/>
      <c r="AB631" s="2"/>
      <c r="AC631" s="2"/>
    </row>
    <row r="632" spans="1:29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AA632" s="2"/>
      <c r="AB632" s="2"/>
      <c r="AC632" s="2"/>
    </row>
    <row r="633" spans="1:29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AA633" s="2"/>
      <c r="AB633" s="2"/>
      <c r="AC633" s="2"/>
    </row>
    <row r="634" spans="1:29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Fremdkörper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AA634" s="2"/>
      <c r="AB634" s="2"/>
      <c r="AC634" s="2"/>
    </row>
    <row r="635" spans="1:29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AA635" s="2"/>
      <c r="AB635" s="2"/>
      <c r="AC635" s="2"/>
    </row>
    <row r="636" spans="1:29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keine Verarbeitung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AA636" s="2"/>
      <c r="AB636" s="2"/>
      <c r="AC636" s="2"/>
    </row>
    <row r="637" spans="1:29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AA637" s="2"/>
      <c r="AB637" s="2"/>
      <c r="AC637" s="2"/>
    </row>
    <row r="638" spans="1:29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Sensorik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AA638" s="2"/>
      <c r="AB638" s="2"/>
      <c r="AC638" s="2"/>
    </row>
    <row r="639" spans="1:29" ht="30" customHeight="1" x14ac:dyDescent="0.25">
      <c r="A639" s="73" t="str">
        <f>VLOOKUP(N639,'Linien - BU'!A:B,2,FALSE)</f>
        <v>BU1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Rest</v>
      </c>
      <c r="H639" s="76" t="str">
        <f>IF(ISBLANK(Abfalldokumentation!$W639),"-",Abfalldokumentation!$W639)</f>
        <v>Schimmel, Reklamation QM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Abfüllung</v>
      </c>
      <c r="O639" s="77" t="str">
        <f t="shared" si="68"/>
        <v>Schinken Stange</v>
      </c>
      <c r="P639" s="77">
        <f t="shared" si="69"/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AA639" s="2"/>
      <c r="AB639" s="2"/>
      <c r="AC639" s="2"/>
    </row>
    <row r="640" spans="1:29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keine Verarbeitung</v>
      </c>
      <c r="H640" s="81" t="str">
        <f>IF(ISBLANK(Abfalldokumentation!$W640),"-",Abfalldokumentation!$W640)</f>
        <v>MHD abgelaufen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AA640" s="2"/>
      <c r="AB640" s="2"/>
      <c r="AC640" s="2"/>
    </row>
    <row r="641" spans="1:29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kein Verkauf, kein Einsatz möglich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AA641" s="2"/>
      <c r="AB641" s="2"/>
      <c r="AC641" s="2"/>
    </row>
    <row r="642" spans="1:29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&lt;500kg/Monat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AA642" s="2"/>
      <c r="AB642" s="2"/>
      <c r="AC642" s="2"/>
    </row>
    <row r="643" spans="1:29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keine Verwendung möglich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AA643" s="2"/>
      <c r="AB643" s="2"/>
      <c r="AC643" s="2"/>
    </row>
    <row r="644" spans="1:29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&lt;300kg/Monat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AA644" s="2"/>
      <c r="AB644" s="2"/>
      <c r="AC644" s="2"/>
    </row>
    <row r="645" spans="1:29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&lt;300kg/Monat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AA645" s="2"/>
      <c r="AB645" s="2"/>
      <c r="AC645" s="2"/>
    </row>
    <row r="646" spans="1:29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keinen Abnehmer/kein Schälpersonal</v>
      </c>
      <c r="H646" s="81" t="str">
        <f>IF(ISBLANK(Abfalldokumentation!$W646),"-",Abfalldokumentation!$W646)</f>
        <v>keinen Abnehmer/Schälen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AA646" s="2"/>
      <c r="AB646" s="2"/>
      <c r="AC646" s="2"/>
    </row>
    <row r="647" spans="1:29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AA647" s="2"/>
      <c r="AB647" s="2"/>
      <c r="AC647" s="2"/>
    </row>
    <row r="648" spans="1:29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AA648" s="2"/>
      <c r="AB648" s="2"/>
      <c r="AC648" s="2"/>
    </row>
    <row r="649" spans="1:29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AA649" s="2"/>
      <c r="AB649" s="2"/>
      <c r="AC649" s="2"/>
    </row>
    <row r="650" spans="1:29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Bodenabfall Abfüllung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AA650" s="2"/>
      <c r="AB650" s="2"/>
      <c r="AC650" s="2"/>
    </row>
    <row r="651" spans="1:29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AA651" s="2"/>
      <c r="AB651" s="2"/>
      <c r="AC651" s="2"/>
    </row>
    <row r="652" spans="1:29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AA652" s="2"/>
      <c r="AB652" s="2"/>
      <c r="AC652" s="2"/>
    </row>
    <row r="653" spans="1:29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AA653" s="2"/>
      <c r="AB653" s="2"/>
      <c r="AC653" s="2"/>
    </row>
    <row r="654" spans="1:29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AA654" s="2"/>
      <c r="AB654" s="2"/>
      <c r="AC654" s="2"/>
    </row>
    <row r="655" spans="1:29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AA655" s="2"/>
      <c r="AB655" s="2"/>
      <c r="AC655" s="2"/>
    </row>
    <row r="656" spans="1:29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AA656" s="2"/>
      <c r="AB656" s="2"/>
      <c r="AC656" s="2"/>
    </row>
    <row r="657" spans="1:29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AA657" s="2"/>
      <c r="AB657" s="2"/>
      <c r="AC657" s="2"/>
    </row>
    <row r="658" spans="1:29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AA658" s="2"/>
      <c r="AB658" s="2"/>
      <c r="AC658" s="2"/>
    </row>
    <row r="659" spans="1:29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Bodenabfall Abfüllung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AA659" s="2"/>
      <c r="AB659" s="2"/>
      <c r="AC659" s="2"/>
    </row>
    <row r="660" spans="1:29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AA660" s="2"/>
      <c r="AB660" s="2"/>
      <c r="AC660" s="2"/>
    </row>
    <row r="661" spans="1:29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AA661" s="2"/>
      <c r="AB661" s="2"/>
      <c r="AC661" s="2"/>
    </row>
    <row r="662" spans="1:29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AA662" s="2"/>
      <c r="AB662" s="2"/>
      <c r="AC662" s="2"/>
    </row>
    <row r="663" spans="1:29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AA663" s="2"/>
      <c r="AB663" s="2"/>
      <c r="AC663" s="2"/>
    </row>
    <row r="664" spans="1:29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AA664" s="2"/>
      <c r="AB664" s="2"/>
      <c r="AC664" s="2"/>
    </row>
    <row r="665" spans="1:29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AA665" s="2"/>
      <c r="AB665" s="2"/>
      <c r="AC665" s="2"/>
    </row>
    <row r="666" spans="1:29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AA666" s="2"/>
      <c r="AB666" s="2"/>
      <c r="AC666" s="2"/>
    </row>
    <row r="667" spans="1:29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AA667" s="2"/>
      <c r="AB667" s="2"/>
      <c r="AC667" s="2"/>
    </row>
    <row r="668" spans="1:29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VOS &gt; Einsatz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AA668" s="2"/>
      <c r="AB668" s="2"/>
      <c r="AC668" s="2"/>
    </row>
    <row r="669" spans="1:29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AA669" s="2"/>
      <c r="AB669" s="2"/>
      <c r="AC669" s="2"/>
    </row>
    <row r="670" spans="1:29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AA670" s="2"/>
      <c r="AB670" s="2"/>
      <c r="AC670" s="2"/>
    </row>
    <row r="671" spans="1:29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AA671" s="2"/>
      <c r="AB671" s="2"/>
      <c r="AC671" s="2"/>
    </row>
    <row r="672" spans="1:29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Bodenabfall Abfüllung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AA672" s="2"/>
      <c r="AB672" s="2"/>
      <c r="AC672" s="2"/>
    </row>
    <row r="673" spans="1:29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Bodenabfall Abfüllung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AA673" s="2"/>
      <c r="AB673" s="2"/>
      <c r="AC673" s="2"/>
    </row>
    <row r="674" spans="1:29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AA674" s="2"/>
      <c r="AB674" s="2"/>
      <c r="AC674" s="2"/>
    </row>
    <row r="675" spans="1:29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AA675" s="2"/>
      <c r="AB675" s="2"/>
      <c r="AC675" s="2"/>
    </row>
    <row r="676" spans="1:29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81" t="str">
        <f>IFERROR(VLOOKUP(Abfalldokumentation!$O676,Artikel!A:C,3,FALSE),Abfalldokumentation!$O676)</f>
        <v>Div. Zipfel, Endstücke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Div. Zipfel, Endstücke</v>
      </c>
      <c r="P676" s="77">
        <f t="shared" si="76"/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AA676" s="2"/>
      <c r="AB676" s="2"/>
      <c r="AC676" s="2"/>
    </row>
    <row r="677" spans="1:29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76" t="str">
        <f>IFERROR(VLOOKUP(Abfalldokumentation!$O677,Artikel!A:C,3,FALSE),Abfalldokumentation!$O677)</f>
        <v>Div. Zipfel, Endstücke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Div. Zipfel, Endstücke</v>
      </c>
      <c r="P677" s="77">
        <f t="shared" si="76"/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AA677" s="2"/>
      <c r="AB677" s="2"/>
      <c r="AC677" s="2"/>
    </row>
    <row r="678" spans="1:29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AA678" s="2"/>
      <c r="AB678" s="2"/>
      <c r="AC678" s="2"/>
    </row>
    <row r="679" spans="1:29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AA679" s="2"/>
      <c r="AB679" s="2"/>
      <c r="AC679" s="2"/>
    </row>
    <row r="680" spans="1:29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AA680" s="2"/>
      <c r="AB680" s="2"/>
      <c r="AC680" s="2"/>
    </row>
    <row r="681" spans="1:29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AA681" s="2"/>
      <c r="AB681" s="2"/>
      <c r="AC681" s="2"/>
    </row>
    <row r="682" spans="1:29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AA682" s="2"/>
      <c r="AB682" s="2"/>
      <c r="AC682" s="2"/>
    </row>
    <row r="683" spans="1:29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AA683" s="2"/>
      <c r="AB683" s="2"/>
      <c r="AC683" s="2"/>
    </row>
    <row r="684" spans="1:29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AA684" s="2"/>
      <c r="AB684" s="2"/>
      <c r="AC684" s="2"/>
    </row>
    <row r="685" spans="1:29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AA685" s="2"/>
      <c r="AB685" s="2"/>
      <c r="AC685" s="2"/>
    </row>
    <row r="686" spans="1:29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AA686" s="2"/>
      <c r="AB686" s="2"/>
      <c r="AC686" s="2"/>
    </row>
    <row r="687" spans="1:29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AA687" s="2"/>
      <c r="AB687" s="2"/>
      <c r="AC687" s="2"/>
    </row>
    <row r="688" spans="1:29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AA688" s="2"/>
      <c r="AB688" s="2"/>
      <c r="AC688" s="2"/>
    </row>
    <row r="689" spans="1:29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AA689" s="2"/>
      <c r="AB689" s="2"/>
      <c r="AC689" s="2"/>
    </row>
    <row r="690" spans="1:29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AA690" s="2"/>
      <c r="AB690" s="2"/>
      <c r="AC690" s="2"/>
    </row>
    <row r="691" spans="1:29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AA691" s="2"/>
      <c r="AB691" s="2"/>
      <c r="AC691" s="2"/>
    </row>
    <row r="692" spans="1:29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AA692" s="2"/>
      <c r="AB692" s="2"/>
      <c r="AC692" s="2"/>
    </row>
    <row r="693" spans="1:29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AA693" s="2"/>
      <c r="AB693" s="2"/>
      <c r="AC693" s="2"/>
    </row>
    <row r="694" spans="1:29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AA694" s="2"/>
      <c r="AB694" s="2"/>
      <c r="AC694" s="2"/>
    </row>
    <row r="695" spans="1:29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AA695" s="2"/>
      <c r="AB695" s="2"/>
      <c r="AC695" s="2"/>
    </row>
    <row r="696" spans="1:29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AA696" s="2"/>
      <c r="AB696" s="2"/>
      <c r="AC696" s="2"/>
    </row>
    <row r="697" spans="1:29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AA697" s="2"/>
      <c r="AB697" s="2"/>
      <c r="AC697" s="2"/>
    </row>
    <row r="698" spans="1:29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AA698" s="2"/>
      <c r="AB698" s="2"/>
      <c r="AC698" s="2"/>
    </row>
    <row r="699" spans="1:29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AA699" s="2"/>
      <c r="AB699" s="2"/>
      <c r="AC699" s="2"/>
    </row>
    <row r="700" spans="1:29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AA700" s="2"/>
      <c r="AB700" s="2"/>
      <c r="AC700" s="2"/>
    </row>
    <row r="701" spans="1:29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AA701" s="2"/>
      <c r="AB701" s="2"/>
      <c r="AC701" s="2"/>
    </row>
    <row r="702" spans="1:29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AA702" s="2"/>
      <c r="AB702" s="2"/>
      <c r="AC702" s="2"/>
    </row>
    <row r="703" spans="1:29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AA703" s="2"/>
      <c r="AB703" s="2"/>
      <c r="AC703" s="2"/>
    </row>
    <row r="704" spans="1:29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Bodenabfall Abfüllung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AA704" s="2"/>
      <c r="AB704" s="2"/>
      <c r="AC704" s="2"/>
    </row>
    <row r="705" spans="1:29" ht="30" customHeight="1" x14ac:dyDescent="0.25">
      <c r="A705" s="73" t="str">
        <f>VLOOKUP(N705,'Linien - BU'!A:B,2,FALSE)</f>
        <v>BU3</v>
      </c>
      <c r="B705" s="74">
        <f t="shared" si="70"/>
        <v>120</v>
      </c>
      <c r="C705" s="75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76" t="str">
        <f>IFERROR(VLOOKUP(Abfalldokumentation!$O705,Artikel!A:C,3,FALSE),Abfalldokumentation!$O705)</f>
        <v>ABS Tilster</v>
      </c>
      <c r="F705" s="76" t="str">
        <f>VLOOKUP(T705,'Liste Gründe'!A:D,2,FALSE)</f>
        <v>Rest</v>
      </c>
      <c r="G705" s="75" t="str">
        <f>IF(ISBLANK(V705),VLOOKUP(Abfalldokumentation!$P705,'Liste Gründe'!A:D,3,FALSE),V705)</f>
        <v>Fremdkörper</v>
      </c>
      <c r="H705" s="76" t="str">
        <f>IF(ISBLANK(Abfalldokumentation!$W705),"-",Abfalldokumentation!$W705)</f>
        <v>Kunststoff</v>
      </c>
      <c r="I705" s="76">
        <f t="shared" si="71"/>
        <v>39</v>
      </c>
      <c r="J705" s="76" t="str">
        <f t="shared" si="72"/>
        <v>Produkte</v>
      </c>
      <c r="K705" s="76" t="str">
        <f t="shared" si="73"/>
        <v>BUs</v>
      </c>
      <c r="L705" s="76" t="str">
        <f t="shared" si="74"/>
        <v>Symptome</v>
      </c>
      <c r="M705" s="76" t="str">
        <f>IFERROR(VLOOKUP(Abfalldokumentation!$O705,Kennzahlen!S:U,3,FALSE)*Abfalldokumentation!$B705,"0")</f>
        <v>0</v>
      </c>
      <c r="N705" s="76" t="str">
        <f>IF(ISBLANK(Q705),VLOOKUP(Abfalldokumentation!$O705,'Linien - BU'!R:S,2,FALSE),Q705)</f>
        <v>L1</v>
      </c>
      <c r="O705" s="77" t="str">
        <f t="shared" si="75"/>
        <v>ABS Tilster</v>
      </c>
      <c r="P705" s="77">
        <f t="shared" si="76"/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AA705" s="2"/>
      <c r="AB705" s="2"/>
      <c r="AC705" s="2"/>
    </row>
    <row r="706" spans="1:29" ht="30" customHeight="1" x14ac:dyDescent="0.25">
      <c r="A706" s="78" t="str">
        <f>VLOOKUP(N706,'Linien - BU'!A:B,2,FALSE)</f>
        <v>BU3</v>
      </c>
      <c r="B706" s="79">
        <f t="shared" ref="B706:B769" si="77">S706</f>
        <v>191</v>
      </c>
      <c r="C706" s="80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81" t="str">
        <f>IFERROR(VLOOKUP(Abfalldokumentation!$O706,Artikel!A:C,3,FALSE),Abfalldokumentation!$O706)</f>
        <v>Div. Zipfel, Endstücke</v>
      </c>
      <c r="F706" s="81" t="str">
        <f>VLOOKUP(T706,'Liste Gründe'!A:D,2,FALSE)</f>
        <v>Linienbezogen</v>
      </c>
      <c r="G706" s="80" t="str">
        <f>IF(ISBLANK(V706),VLOOKUP(Abfalldokumentation!$P706,'Liste Gründe'!A:D,3,FALSE),V706)</f>
        <v>Maschinenabfall</v>
      </c>
      <c r="H706" s="81" t="str">
        <f>IF(ISBLANK(Abfalldokumentation!$W706),"-",Abfalldokumentation!$W706)</f>
        <v>nicht eindeutig</v>
      </c>
      <c r="I706" s="81">
        <f t="shared" ref="I706:I769" si="78">_xlfn.ISOWEEKNUM(C706)</f>
        <v>39</v>
      </c>
      <c r="J706" s="81" t="str">
        <f t="shared" ref="J706:J769" si="79">"Produkte"</f>
        <v>Produkte</v>
      </c>
      <c r="K706" s="81" t="str">
        <f t="shared" ref="K706:K769" si="80">"BUs"</f>
        <v>BUs</v>
      </c>
      <c r="L706" s="81" t="str">
        <f t="shared" ref="L706:L769" si="81">"Symptome"</f>
        <v>Symptome</v>
      </c>
      <c r="M706" s="81" t="str">
        <f>IFERROR(VLOOKUP(Abfalldokumentation!$O706,Kennzahlen!S:U,3,FALSE)*Abfalldokumentation!$B706,"0")</f>
        <v>0</v>
      </c>
      <c r="N706" s="81" t="str">
        <f>IF(ISBLANK(Q706),VLOOKUP(Abfalldokumentation!$O706,'Linien - BU'!R:S,2,FALSE),Q706)</f>
        <v>Bu3</v>
      </c>
      <c r="O706" s="77" t="str">
        <f t="shared" ref="O706:O769" si="82">R706</f>
        <v>Div. Zipfel, Endstücke</v>
      </c>
      <c r="P706" s="77">
        <f t="shared" ref="P706:P769" si="83"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AA706" s="2"/>
      <c r="AB706" s="2"/>
      <c r="AC706" s="2"/>
    </row>
    <row r="707" spans="1:29" ht="30" customHeight="1" x14ac:dyDescent="0.25">
      <c r="A707" s="73" t="str">
        <f>VLOOKUP(N707,'Linien - BU'!A:B,2,FALSE)</f>
        <v>BU3</v>
      </c>
      <c r="B707" s="74">
        <f t="shared" si="77"/>
        <v>40</v>
      </c>
      <c r="C707" s="75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76" t="str">
        <f>IFERROR(VLOOKUP(Abfalldokumentation!$O707,Artikel!A:C,3,FALSE),Abfalldokumentation!$O707)</f>
        <v>Diverses</v>
      </c>
      <c r="F707" s="76" t="str">
        <f>VLOOKUP(T707,'Liste Gründe'!A:D,2,FALSE)</f>
        <v>Linienbezogen</v>
      </c>
      <c r="G707" s="75" t="str">
        <f>IF(ISBLANK(V707),VLOOKUP(Abfalldokumentation!$P707,'Liste Gründe'!A:D,3,FALSE),V707)</f>
        <v>Maschinenabfall</v>
      </c>
      <c r="H707" s="76" t="str">
        <f>IF(ISBLANK(Abfalldokumentation!$W707),"-",Abfalldokumentation!$W707)</f>
        <v>-</v>
      </c>
      <c r="I707" s="76">
        <f t="shared" si="78"/>
        <v>39</v>
      </c>
      <c r="J707" s="76" t="str">
        <f t="shared" si="79"/>
        <v>Produkte</v>
      </c>
      <c r="K707" s="76" t="str">
        <f t="shared" si="80"/>
        <v>BUs</v>
      </c>
      <c r="L707" s="76" t="str">
        <f t="shared" si="81"/>
        <v>Symptome</v>
      </c>
      <c r="M707" s="76" t="str">
        <f>IFERROR(VLOOKUP(Abfalldokumentation!$O707,Kennzahlen!S:U,3,FALSE)*Abfalldokumentation!$B707,"0")</f>
        <v>0</v>
      </c>
      <c r="N707" s="76" t="str">
        <f>IF(ISBLANK(Q707),VLOOKUP(Abfalldokumentation!$O707,'Linien - BU'!R:S,2,FALSE),Q707)</f>
        <v>Bu3</v>
      </c>
      <c r="O707" s="77" t="str">
        <f t="shared" si="82"/>
        <v>Diverses</v>
      </c>
      <c r="P707" s="77">
        <f t="shared" si="83"/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AA707" s="2"/>
      <c r="AB707" s="2"/>
      <c r="AC707" s="2"/>
    </row>
    <row r="708" spans="1:29" ht="30" customHeight="1" x14ac:dyDescent="0.25">
      <c r="A708" s="78" t="str">
        <f>VLOOKUP(N708,'Linien - BU'!A:B,2,FALSE)</f>
        <v>BU2</v>
      </c>
      <c r="B708" s="79">
        <f t="shared" si="77"/>
        <v>130</v>
      </c>
      <c r="C708" s="80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81" t="str">
        <f>IFERROR(VLOOKUP(Abfalldokumentation!$O708,Artikel!A:C,3,FALSE),Abfalldokumentation!$O708)</f>
        <v>Diverses</v>
      </c>
      <c r="F708" s="81" t="str">
        <f>VLOOKUP(T708,'Liste Gründe'!A:D,2,FALSE)</f>
        <v>Linienbezogen</v>
      </c>
      <c r="G708" s="80" t="str">
        <f>IF(ISBLANK(V708),VLOOKUP(Abfalldokumentation!$P708,'Liste Gründe'!A:D,3,FALSE),V708)</f>
        <v>Maschinenabfall</v>
      </c>
      <c r="H708" s="81" t="str">
        <f>IF(ISBLANK(Abfalldokumentation!$W708),"-",Abfalldokumentation!$W708)</f>
        <v>-</v>
      </c>
      <c r="I708" s="81">
        <f t="shared" si="78"/>
        <v>39</v>
      </c>
      <c r="J708" s="81" t="str">
        <f t="shared" si="79"/>
        <v>Produkte</v>
      </c>
      <c r="K708" s="81" t="str">
        <f t="shared" si="80"/>
        <v>BUs</v>
      </c>
      <c r="L708" s="81" t="str">
        <f t="shared" si="81"/>
        <v>Symptome</v>
      </c>
      <c r="M708" s="81" t="str">
        <f>IFERROR(VLOOKUP(Abfalldokumentation!$O708,Kennzahlen!S:U,3,FALSE)*Abfalldokumentation!$B708,"0")</f>
        <v>0</v>
      </c>
      <c r="N708" s="81" t="str">
        <f>IF(ISBLANK(Q708),VLOOKUP(Abfalldokumentation!$O708,'Linien - BU'!R:S,2,FALSE),Q708)</f>
        <v>BU2</v>
      </c>
      <c r="O708" s="77" t="str">
        <f t="shared" si="82"/>
        <v>Diverses</v>
      </c>
      <c r="P708" s="77">
        <f t="shared" si="83"/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AA708" s="2"/>
      <c r="AB708" s="2"/>
      <c r="AC708" s="2"/>
    </row>
    <row r="709" spans="1:29" ht="30" customHeight="1" x14ac:dyDescent="0.25">
      <c r="A709" s="73" t="str">
        <f>VLOOKUP(N709,'Linien - BU'!A:B,2,FALSE)</f>
        <v>BU4</v>
      </c>
      <c r="B709" s="74">
        <f t="shared" si="77"/>
        <v>110</v>
      </c>
      <c r="C709" s="75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76" t="str">
        <f>IFERROR(VLOOKUP(Abfalldokumentation!$O709,Artikel!A:C,3,FALSE),Abfalldokumentation!$O709)</f>
        <v xml:space="preserve">Diverses </v>
      </c>
      <c r="F709" s="76" t="str">
        <f>VLOOKUP(T709,'Liste Gründe'!A:D,2,FALSE)</f>
        <v>Linienbezogen</v>
      </c>
      <c r="G709" s="75" t="str">
        <f>IF(ISBLANK(V709),VLOOKUP(Abfalldokumentation!$P709,'Liste Gründe'!A:D,3,FALSE),V709)</f>
        <v>Reinigung</v>
      </c>
      <c r="H709" s="76" t="str">
        <f>IF(ISBLANK(Abfalldokumentation!$W709),"-",Abfalldokumentation!$W709)</f>
        <v>-</v>
      </c>
      <c r="I709" s="76">
        <f t="shared" si="78"/>
        <v>39</v>
      </c>
      <c r="J709" s="76" t="str">
        <f t="shared" si="79"/>
        <v>Produkte</v>
      </c>
      <c r="K709" s="76" t="str">
        <f t="shared" si="80"/>
        <v>BUs</v>
      </c>
      <c r="L709" s="76" t="str">
        <f t="shared" si="81"/>
        <v>Symptome</v>
      </c>
      <c r="M709" s="76" t="str">
        <f>IFERROR(VLOOKUP(Abfalldokumentation!$O709,Kennzahlen!S:U,3,FALSE)*Abfalldokumentation!$B709,"0")</f>
        <v>0</v>
      </c>
      <c r="N709" s="76" t="str">
        <f>IF(ISBLANK(Q709),VLOOKUP(Abfalldokumentation!$O709,'Linien - BU'!R:S,2,FALSE),Q709)</f>
        <v>BU4</v>
      </c>
      <c r="O709" s="77" t="str">
        <f t="shared" si="82"/>
        <v xml:space="preserve">Diverses </v>
      </c>
      <c r="P709" s="77">
        <f t="shared" si="83"/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AA709" s="2"/>
      <c r="AB709" s="2"/>
      <c r="AC709" s="2"/>
    </row>
    <row r="710" spans="1:29" ht="30" customHeight="1" x14ac:dyDescent="0.25">
      <c r="A710" s="78" t="str">
        <f>VLOOKUP(N710,'Linien - BU'!A:B,2,FALSE)</f>
        <v>BU3</v>
      </c>
      <c r="B710" s="79">
        <f t="shared" si="77"/>
        <v>90</v>
      </c>
      <c r="C710" s="80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81" t="str">
        <f>IFERROR(VLOOKUP(Abfalldokumentation!$O710,Artikel!A:C,3,FALSE),Abfalldokumentation!$O710)</f>
        <v xml:space="preserve">Diverses </v>
      </c>
      <c r="F710" s="81" t="str">
        <f>VLOOKUP(T710,'Liste Gründe'!A:D,2,FALSE)</f>
        <v>Linienbezogen</v>
      </c>
      <c r="G710" s="80" t="str">
        <f>IF(ISBLANK(V710),VLOOKUP(Abfalldokumentation!$P710,'Liste Gründe'!A:D,3,FALSE),V710)</f>
        <v>Reinigung</v>
      </c>
      <c r="H710" s="81" t="str">
        <f>IF(ISBLANK(Abfalldokumentation!$W710),"-",Abfalldokumentation!$W710)</f>
        <v>-</v>
      </c>
      <c r="I710" s="81">
        <f t="shared" si="78"/>
        <v>39</v>
      </c>
      <c r="J710" s="81" t="str">
        <f t="shared" si="79"/>
        <v>Produkte</v>
      </c>
      <c r="K710" s="81" t="str">
        <f t="shared" si="80"/>
        <v>BUs</v>
      </c>
      <c r="L710" s="81" t="str">
        <f t="shared" si="81"/>
        <v>Symptome</v>
      </c>
      <c r="M710" s="81" t="str">
        <f>IFERROR(VLOOKUP(Abfalldokumentation!$O710,Kennzahlen!S:U,3,FALSE)*Abfalldokumentation!$B710,"0")</f>
        <v>0</v>
      </c>
      <c r="N710" s="81" t="str">
        <f>IF(ISBLANK(Q710),VLOOKUP(Abfalldokumentation!$O710,'Linien - BU'!R:S,2,FALSE),Q710)</f>
        <v>L33</v>
      </c>
      <c r="O710" s="77" t="str">
        <f t="shared" si="82"/>
        <v xml:space="preserve">Diverses </v>
      </c>
      <c r="P710" s="77">
        <f t="shared" si="83"/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AA710" s="2"/>
      <c r="AB710" s="2"/>
      <c r="AC710" s="2"/>
    </row>
    <row r="711" spans="1:29" ht="30" customHeight="1" x14ac:dyDescent="0.25">
      <c r="A711" s="73" t="str">
        <f>VLOOKUP(N711,'Linien - BU'!A:B,2,FALSE)</f>
        <v>BU1</v>
      </c>
      <c r="B711" s="74">
        <f t="shared" si="77"/>
        <v>132.5</v>
      </c>
      <c r="C711" s="75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76" t="str">
        <f>IFERROR(VLOOKUP(Abfalldokumentation!$O711,Artikel!A:C,3,FALSE),Abfalldokumentation!$O711)</f>
        <v>Diverses aus Abfüllung</v>
      </c>
      <c r="F711" s="76" t="str">
        <f>VLOOKUP(T711,'Liste Gründe'!A:D,2,FALSE)</f>
        <v>Linienbezogen</v>
      </c>
      <c r="G711" s="75" t="str">
        <f>IF(ISBLANK(V711),VLOOKUP(Abfalldokumentation!$P711,'Liste Gründe'!A:D,3,FALSE),V711)</f>
        <v>Maschinenabfall</v>
      </c>
      <c r="H711" s="76" t="str">
        <f>IF(ISBLANK(Abfalldokumentation!$W711),"-",Abfalldokumentation!$W711)</f>
        <v>-</v>
      </c>
      <c r="I711" s="76">
        <f t="shared" si="78"/>
        <v>39</v>
      </c>
      <c r="J711" s="76" t="str">
        <f t="shared" si="79"/>
        <v>Produkte</v>
      </c>
      <c r="K711" s="76" t="str">
        <f t="shared" si="80"/>
        <v>BUs</v>
      </c>
      <c r="L711" s="76" t="str">
        <f t="shared" si="81"/>
        <v>Symptome</v>
      </c>
      <c r="M711" s="76" t="str">
        <f>IFERROR(VLOOKUP(Abfalldokumentation!$O711,Kennzahlen!S:U,3,FALSE)*Abfalldokumentation!$B711,"0")</f>
        <v>0</v>
      </c>
      <c r="N711" s="76" t="str">
        <f>IF(ISBLANK(Q711),VLOOKUP(Abfalldokumentation!$O711,'Linien - BU'!R:S,2,FALSE),Q711)</f>
        <v>Abfüllung</v>
      </c>
      <c r="O711" s="77" t="str">
        <f t="shared" si="82"/>
        <v>Diverses aus Abfüllung</v>
      </c>
      <c r="P711" s="77">
        <f t="shared" si="83"/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AA711" s="2"/>
      <c r="AB711" s="2"/>
      <c r="AC711" s="2"/>
    </row>
    <row r="712" spans="1:29" ht="30" customHeight="1" x14ac:dyDescent="0.25">
      <c r="A712" s="78" t="str">
        <f>VLOOKUP(N712,'Linien - BU'!A:B,2,FALSE)</f>
        <v>BU3</v>
      </c>
      <c r="B712" s="79">
        <f t="shared" si="77"/>
        <v>62</v>
      </c>
      <c r="C712" s="80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81" t="str">
        <f>IFERROR(VLOOKUP(Abfalldokumentation!$O712,Artikel!A:C,3,FALSE),Abfalldokumentation!$O712)</f>
        <v>gemischte Räucherstücke</v>
      </c>
      <c r="F712" s="81" t="str">
        <f>VLOOKUP(T712,'Liste Gründe'!A:D,2,FALSE)</f>
        <v>Linienbezogen</v>
      </c>
      <c r="G712" s="80" t="str">
        <f>IF(ISBLANK(V712),VLOOKUP(Abfalldokumentation!$P712,'Liste Gründe'!A:D,3,FALSE),V712)</f>
        <v>gemischtes Produkt</v>
      </c>
      <c r="H712" s="81" t="str">
        <f>IF(ISBLANK(Abfalldokumentation!$W712),"-",Abfalldokumentation!$W712)</f>
        <v xml:space="preserve">gemischt, weil mehrere Produkte in einen Auftrag einfließen. VOS Trennung </v>
      </c>
      <c r="I712" s="81">
        <f t="shared" si="78"/>
        <v>39</v>
      </c>
      <c r="J712" s="81" t="str">
        <f t="shared" si="79"/>
        <v>Produkte</v>
      </c>
      <c r="K712" s="81" t="str">
        <f t="shared" si="80"/>
        <v>BUs</v>
      </c>
      <c r="L712" s="81" t="str">
        <f t="shared" si="81"/>
        <v>Symptome</v>
      </c>
      <c r="M712" s="81" t="str">
        <f>IFERROR(VLOOKUP(Abfalldokumentation!$O712,Kennzahlen!S:U,3,FALSE)*Abfalldokumentation!$B712,"0")</f>
        <v>0</v>
      </c>
      <c r="N712" s="81" t="str">
        <f>IF(ISBLANK(Q712),VLOOKUP(Abfalldokumentation!$O712,'Linien - BU'!R:S,2,FALSE),Q712)</f>
        <v>L9</v>
      </c>
      <c r="O712" s="77" t="str">
        <f t="shared" si="82"/>
        <v>gemischte Räucherstücke</v>
      </c>
      <c r="P712" s="77">
        <f t="shared" si="83"/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AA712" s="2"/>
      <c r="AB712" s="2"/>
      <c r="AC712" s="2"/>
    </row>
    <row r="713" spans="1:29" ht="30" customHeight="1" x14ac:dyDescent="0.25">
      <c r="A713" s="73" t="str">
        <f>VLOOKUP(N713,'Linien - BU'!A:B,2,FALSE)</f>
        <v>Rest</v>
      </c>
      <c r="B713" s="74">
        <f t="shared" si="77"/>
        <v>3.8</v>
      </c>
      <c r="C713" s="75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76" t="str">
        <f>IFERROR(VLOOKUP(Abfalldokumentation!$O713,Artikel!A:C,3,FALSE),Abfalldokumentation!$O713)</f>
        <v>Laborproben</v>
      </c>
      <c r="F713" s="76" t="str">
        <f>VLOOKUP(T713,'Liste Gründe'!A:D,2,FALSE)</f>
        <v>Qualitätssicherung</v>
      </c>
      <c r="G713" s="75" t="str">
        <f>IF(ISBLANK(V713),VLOOKUP(Abfalldokumentation!$P713,'Liste Gründe'!A:D,3,FALSE),V713)</f>
        <v>Sensorik</v>
      </c>
      <c r="H713" s="76" t="str">
        <f>IF(ISBLANK(Abfalldokumentation!$W713),"-",Abfalldokumentation!$W713)</f>
        <v>Sensorik</v>
      </c>
      <c r="I713" s="76">
        <f t="shared" si="78"/>
        <v>39</v>
      </c>
      <c r="J713" s="76" t="str">
        <f t="shared" si="79"/>
        <v>Produkte</v>
      </c>
      <c r="K713" s="76" t="str">
        <f t="shared" si="80"/>
        <v>BUs</v>
      </c>
      <c r="L713" s="76" t="str">
        <f t="shared" si="81"/>
        <v>Symptome</v>
      </c>
      <c r="M713" s="76" t="str">
        <f>IFERROR(VLOOKUP(Abfalldokumentation!$O713,Kennzahlen!S:U,3,FALSE)*Abfalldokumentation!$B713,"0")</f>
        <v>0</v>
      </c>
      <c r="N713" s="76" t="str">
        <f>IF(ISBLANK(Q713),VLOOKUP(Abfalldokumentation!$O713,'Linien - BU'!R:S,2,FALSE),Q713)</f>
        <v>Labor</v>
      </c>
      <c r="O713" s="77" t="str">
        <f t="shared" si="82"/>
        <v>Laborproben</v>
      </c>
      <c r="P713" s="77">
        <f t="shared" si="83"/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AA713" s="2"/>
      <c r="AB713" s="2"/>
      <c r="AC713" s="2"/>
    </row>
    <row r="714" spans="1:29" ht="30" customHeight="1" x14ac:dyDescent="0.25">
      <c r="A714" s="78" t="str">
        <f>VLOOKUP(N714,'Linien - BU'!A:B,2,FALSE)</f>
        <v>BU1</v>
      </c>
      <c r="B714" s="79">
        <f t="shared" si="77"/>
        <v>382</v>
      </c>
      <c r="C714" s="80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81" t="str">
        <f>IFERROR(VLOOKUP(Abfalldokumentation!$O714,Artikel!A:C,3,FALSE),Abfalldokumentation!$O714)</f>
        <v>Natur</v>
      </c>
      <c r="F714" s="81" t="str">
        <f>VLOOKUP(T714,'Liste Gründe'!A:D,2,FALSE)</f>
        <v>Linienbezogen</v>
      </c>
      <c r="G714" s="80" t="str">
        <f>IF(ISBLANK(V714),VLOOKUP(Abfalldokumentation!$P714,'Liste Gründe'!A:D,3,FALSE),V714)</f>
        <v>Maschinenabfall</v>
      </c>
      <c r="H714" s="81" t="str">
        <f>IF(ISBLANK(Abfalldokumentation!$W714),"-",Abfalldokumentation!$W714)</f>
        <v>-</v>
      </c>
      <c r="I714" s="81">
        <f t="shared" si="78"/>
        <v>39</v>
      </c>
      <c r="J714" s="81" t="str">
        <f t="shared" si="79"/>
        <v>Produkte</v>
      </c>
      <c r="K714" s="81" t="str">
        <f t="shared" si="80"/>
        <v>BUs</v>
      </c>
      <c r="L714" s="81" t="str">
        <f t="shared" si="81"/>
        <v>Symptome</v>
      </c>
      <c r="M714" s="81" t="str">
        <f>IFERROR(VLOOKUP(Abfalldokumentation!$O714,Kennzahlen!S:U,3,FALSE)*Abfalldokumentation!$B714,"0")</f>
        <v>0</v>
      </c>
      <c r="N714" s="81" t="str">
        <f>IF(ISBLANK(Q714),VLOOKUP(Abfalldokumentation!$O714,'Linien - BU'!R:S,2,FALSE),Q714)</f>
        <v>Abfüllung</v>
      </c>
      <c r="O714" s="77" t="str">
        <f t="shared" si="82"/>
        <v>Natur</v>
      </c>
      <c r="P714" s="77">
        <f t="shared" si="83"/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AA714" s="2"/>
      <c r="AB714" s="2"/>
      <c r="AC714" s="2"/>
    </row>
    <row r="715" spans="1:29" ht="30" customHeight="1" x14ac:dyDescent="0.25">
      <c r="A715" s="73" t="str">
        <f>VLOOKUP(N715,'Linien - BU'!A:B,2,FALSE)</f>
        <v>BU3</v>
      </c>
      <c r="B715" s="74">
        <f t="shared" si="77"/>
        <v>80</v>
      </c>
      <c r="C715" s="75">
        <f>Abfalldokumentation!$U715</f>
        <v>44466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76" t="str">
        <f>IFERROR(VLOOKUP(Abfalldokumentation!$O715,Artikel!A:C,3,FALSE),Abfalldokumentation!$O715)</f>
        <v>Reste Zipfel</v>
      </c>
      <c r="F715" s="76" t="str">
        <f>VLOOKUP(T715,'Liste Gründe'!A:D,2,FALSE)</f>
        <v>keinen Verwendungszweck</v>
      </c>
      <c r="G715" s="75" t="str">
        <f>IF(ISBLANK(V715),VLOOKUP(Abfalldokumentation!$P715,'Liste Gründe'!A:D,3,FALSE),V715)</f>
        <v>Reste von Würste beim Köpfen</v>
      </c>
      <c r="H715" s="76" t="str">
        <f>IF(ISBLANK(Abfalldokumentation!$W715),"-",Abfalldokumentation!$W715)</f>
        <v>Reste von Würste beim Köpfen</v>
      </c>
      <c r="I715" s="76">
        <f t="shared" si="78"/>
        <v>39</v>
      </c>
      <c r="J715" s="76" t="str">
        <f t="shared" si="79"/>
        <v>Produkte</v>
      </c>
      <c r="K715" s="76" t="str">
        <f t="shared" si="80"/>
        <v>BUs</v>
      </c>
      <c r="L715" s="76" t="str">
        <f t="shared" si="81"/>
        <v>Symptome</v>
      </c>
      <c r="M715" s="76" t="str">
        <f>IFERROR(VLOOKUP(Abfalldokumentation!$O715,Kennzahlen!S:U,3,FALSE)*Abfalldokumentation!$B715,"0")</f>
        <v>0</v>
      </c>
      <c r="N715" s="76" t="str">
        <f>IF(ISBLANK(Q715),VLOOKUP(Abfalldokumentation!$O715,'Linien - BU'!R:S,2,FALSE),Q715)</f>
        <v>WVP</v>
      </c>
      <c r="O715" s="77" t="str">
        <f t="shared" si="82"/>
        <v>Reste Zipfel</v>
      </c>
      <c r="P715" s="77">
        <f t="shared" si="83"/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AA715" s="2"/>
      <c r="AB715" s="2"/>
      <c r="AC715" s="2"/>
    </row>
    <row r="716" spans="1:29" ht="30" customHeight="1" x14ac:dyDescent="0.25">
      <c r="A716" s="78" t="str">
        <f>VLOOKUP(N716,'Linien - BU'!A:B,2,FALSE)</f>
        <v>BU4</v>
      </c>
      <c r="B716" s="79">
        <f t="shared" si="77"/>
        <v>11</v>
      </c>
      <c r="C716" s="80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81" t="str">
        <f>IFERROR(VLOOKUP(Abfalldokumentation!$O716,Artikel!A:C,3,FALSE),Abfalldokumentation!$O716)</f>
        <v>VOS Schwarzer Pfeffer R</v>
      </c>
      <c r="F716" s="81" t="str">
        <f>VLOOKUP(T716,'Liste Gründe'!A:D,2,FALSE)</f>
        <v>keinen Verwendungszweck</v>
      </c>
      <c r="G716" s="80" t="str">
        <f>IF(ISBLANK(V716),VLOOKUP(Abfalldokumentation!$P716,'Liste Gründe'!A:D,3,FALSE),V716)</f>
        <v>keinen Verwendungszweck</v>
      </c>
      <c r="H716" s="81" t="str">
        <f>IF(ISBLANK(Abfalldokumentation!$W716),"-",Abfalldokumentation!$W716)</f>
        <v>keinen Verwendungszweck</v>
      </c>
      <c r="I716" s="81">
        <f t="shared" si="78"/>
        <v>39</v>
      </c>
      <c r="J716" s="81" t="str">
        <f t="shared" si="79"/>
        <v>Produkte</v>
      </c>
      <c r="K716" s="81" t="str">
        <f t="shared" si="80"/>
        <v>BUs</v>
      </c>
      <c r="L716" s="81" t="str">
        <f t="shared" si="81"/>
        <v>Symptome</v>
      </c>
      <c r="M716" s="81">
        <f>IFERROR(VLOOKUP(Abfalldokumentation!$O716,Kennzahlen!S:U,3,FALSE)*Abfalldokumentation!$B716,"0")</f>
        <v>5.5</v>
      </c>
      <c r="N716" s="81" t="str">
        <f>IF(ISBLANK(Q716),VLOOKUP(Abfalldokumentation!$O716,'Linien - BU'!R:S,2,FALSE),Q716)</f>
        <v>L22</v>
      </c>
      <c r="O716" s="77">
        <f t="shared" si="82"/>
        <v>29500482</v>
      </c>
      <c r="P716" s="77">
        <f t="shared" si="83"/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AA716" s="2"/>
      <c r="AB716" s="2"/>
      <c r="AC716" s="2"/>
    </row>
    <row r="717" spans="1:29" ht="30" customHeight="1" x14ac:dyDescent="0.25">
      <c r="A717" s="73" t="str">
        <f>VLOOKUP(N717,'Linien - BU'!A:B,2,FALSE)</f>
        <v>BU4</v>
      </c>
      <c r="B717" s="74">
        <f t="shared" si="77"/>
        <v>7</v>
      </c>
      <c r="C717" s="75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76" t="str">
        <f>IFERROR(VLOOKUP(Abfalldokumentation!$O717,Artikel!A:C,3,FALSE),Abfalldokumentation!$O717)</f>
        <v>VOS Schwarzer Pfeffer R</v>
      </c>
      <c r="F717" s="76" t="str">
        <f>VLOOKUP(T717,'Liste Gründe'!A:D,2,FALSE)</f>
        <v>keinen Verwendungszweck</v>
      </c>
      <c r="G717" s="75" t="str">
        <f>IF(ISBLANK(V717),VLOOKUP(Abfalldokumentation!$P717,'Liste Gründe'!A:D,3,FALSE),V717)</f>
        <v>keinen Verwendungszweck</v>
      </c>
      <c r="H717" s="76" t="str">
        <f>IF(ISBLANK(Abfalldokumentation!$W717),"-",Abfalldokumentation!$W717)</f>
        <v>keinen Verwendungszweck</v>
      </c>
      <c r="I717" s="76">
        <f t="shared" si="78"/>
        <v>39</v>
      </c>
      <c r="J717" s="76" t="str">
        <f t="shared" si="79"/>
        <v>Produkte</v>
      </c>
      <c r="K717" s="76" t="str">
        <f t="shared" si="80"/>
        <v>BUs</v>
      </c>
      <c r="L717" s="76" t="str">
        <f t="shared" si="81"/>
        <v>Symptome</v>
      </c>
      <c r="M717" s="76">
        <f>IFERROR(VLOOKUP(Abfalldokumentation!$O717,Kennzahlen!S:U,3,FALSE)*Abfalldokumentation!$B717,"0")</f>
        <v>3.5</v>
      </c>
      <c r="N717" s="76" t="str">
        <f>IF(ISBLANK(Q717),VLOOKUP(Abfalldokumentation!$O717,'Linien - BU'!R:S,2,FALSE),Q717)</f>
        <v>Bu4</v>
      </c>
      <c r="O717" s="77">
        <f t="shared" si="82"/>
        <v>29500482</v>
      </c>
      <c r="P717" s="77">
        <f t="shared" si="83"/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AA717" s="2"/>
      <c r="AB717" s="2"/>
      <c r="AC717" s="2"/>
    </row>
    <row r="718" spans="1:29" ht="30" customHeight="1" x14ac:dyDescent="0.25">
      <c r="A718" s="78" t="str">
        <f>VLOOKUP(N718,'Linien - BU'!A:B,2,FALSE)</f>
        <v>BU3</v>
      </c>
      <c r="B718" s="79">
        <f t="shared" si="77"/>
        <v>541</v>
      </c>
      <c r="C718" s="80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81" t="str">
        <f>IFERROR(VLOOKUP(Abfalldokumentation!$O718,Artikel!A:C,3,FALSE),Abfalldokumentation!$O718)</f>
        <v>VOS Früchte Blöcke</v>
      </c>
      <c r="F718" s="81" t="str">
        <f>VLOOKUP(T718,'Liste Gründe'!A:D,2,FALSE)</f>
        <v>keinen Verwendungszweck</v>
      </c>
      <c r="G718" s="80" t="str">
        <f>IF(ISBLANK(V718),VLOOKUP(Abfalldokumentation!$P718,'Liste Gründe'!A:D,3,FALSE),V718)</f>
        <v>keinen Verkauf, keinen Einsatz möglich</v>
      </c>
      <c r="H718" s="81" t="str">
        <f>IF(ISBLANK(Abfalldokumentation!$W718),"-",Abfalldokumentation!$W718)</f>
        <v>kein Verkauf, kein Einsatz möglich</v>
      </c>
      <c r="I718" s="81">
        <f t="shared" si="78"/>
        <v>39</v>
      </c>
      <c r="J718" s="81" t="str">
        <f t="shared" si="79"/>
        <v>Produkte</v>
      </c>
      <c r="K718" s="81" t="str">
        <f t="shared" si="80"/>
        <v>BUs</v>
      </c>
      <c r="L718" s="81" t="str">
        <f t="shared" si="81"/>
        <v>Symptome</v>
      </c>
      <c r="M718" s="81">
        <f>IFERROR(VLOOKUP(Abfalldokumentation!$O718,Kennzahlen!S:U,3,FALSE)*Abfalldokumentation!$B718,"0")</f>
        <v>270.5</v>
      </c>
      <c r="N718" s="81" t="str">
        <f>IF(ISBLANK(Q718),VLOOKUP(Abfalldokumentation!$O718,'Linien - BU'!R:S,2,FALSE),Q718)</f>
        <v>L18</v>
      </c>
      <c r="O718" s="77">
        <f t="shared" si="82"/>
        <v>29500594</v>
      </c>
      <c r="P718" s="77">
        <f t="shared" si="83"/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AA718" s="2"/>
      <c r="AB718" s="2"/>
      <c r="AC718" s="2"/>
    </row>
    <row r="719" spans="1:29" ht="30" customHeight="1" x14ac:dyDescent="0.25">
      <c r="A719" s="73" t="str">
        <f>VLOOKUP(N719,'Linien - BU'!A:B,2,FALSE)</f>
        <v>BU4</v>
      </c>
      <c r="B719" s="74">
        <f t="shared" si="77"/>
        <v>15</v>
      </c>
      <c r="C719" s="75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76" t="str">
        <f>IFERROR(VLOOKUP(Abfalldokumentation!$O719,Artikel!A:C,3,FALSE),Abfalldokumentation!$O719)</f>
        <v>ABS MEDI-KRÄUK</v>
      </c>
      <c r="F719" s="76" t="str">
        <f>VLOOKUP(T719,'Liste Gründe'!A:D,2,FALSE)</f>
        <v>keinen Verwendungszweck</v>
      </c>
      <c r="G719" s="75" t="str">
        <f>IF(ISBLANK(V719),VLOOKUP(Abfalldokumentation!$P719,'Liste Gründe'!A:D,3,FALSE),V719)</f>
        <v>keinen Verwendungszweck</v>
      </c>
      <c r="H719" s="76" t="str">
        <f>IF(ISBLANK(Abfalldokumentation!$W719),"-",Abfalldokumentation!$W719)</f>
        <v>&lt;500kg/Monat</v>
      </c>
      <c r="I719" s="76">
        <f t="shared" si="78"/>
        <v>39</v>
      </c>
      <c r="J719" s="76" t="str">
        <f t="shared" si="79"/>
        <v>Produkte</v>
      </c>
      <c r="K719" s="76" t="str">
        <f t="shared" si="80"/>
        <v>BUs</v>
      </c>
      <c r="L719" s="76" t="str">
        <f t="shared" si="81"/>
        <v>Symptome</v>
      </c>
      <c r="M719" s="76">
        <f>IFERROR(VLOOKUP(Abfalldokumentation!$O719,Kennzahlen!S:U,3,FALSE)*Abfalldokumentation!$B719,"0")</f>
        <v>22.5</v>
      </c>
      <c r="N719" s="76" t="str">
        <f>IF(ISBLANK(Q719),VLOOKUP(Abfalldokumentation!$O719,'Linien - BU'!R:S,2,FALSE),Q719)</f>
        <v>L21</v>
      </c>
      <c r="O719" s="77">
        <f t="shared" si="82"/>
        <v>29500886</v>
      </c>
      <c r="P719" s="77">
        <f t="shared" si="83"/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AA719" s="2"/>
      <c r="AB719" s="2"/>
      <c r="AC719" s="2"/>
    </row>
    <row r="720" spans="1:29" ht="30" customHeight="1" x14ac:dyDescent="0.25">
      <c r="A720" s="78" t="str">
        <f>VLOOKUP(N720,'Linien - BU'!A:B,2,FALSE)</f>
        <v>BU4</v>
      </c>
      <c r="B720" s="79">
        <f t="shared" si="77"/>
        <v>11</v>
      </c>
      <c r="C720" s="80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81" t="str">
        <f>IFERROR(VLOOKUP(Abfalldokumentation!$O720,Artikel!A:C,3,FALSE),Abfalldokumentation!$O720)</f>
        <v>ABS PECO</v>
      </c>
      <c r="F720" s="81" t="str">
        <f>VLOOKUP(T720,'Liste Gründe'!A:D,2,FALSE)</f>
        <v>keinen Verwendungszweck</v>
      </c>
      <c r="G720" s="80" t="str">
        <f>IF(ISBLANK(V720),VLOOKUP(Abfalldokumentation!$P720,'Liste Gründe'!A:D,3,FALSE),V720)</f>
        <v>keinen Verwendungszweck</v>
      </c>
      <c r="H720" s="81" t="str">
        <f>IF(ISBLANK(Abfalldokumentation!$W720),"-",Abfalldokumentation!$W720)</f>
        <v>&lt;300kg/Monat</v>
      </c>
      <c r="I720" s="81">
        <f t="shared" si="78"/>
        <v>39</v>
      </c>
      <c r="J720" s="81" t="str">
        <f t="shared" si="79"/>
        <v>Produkte</v>
      </c>
      <c r="K720" s="81" t="str">
        <f t="shared" si="80"/>
        <v>BUs</v>
      </c>
      <c r="L720" s="81" t="str">
        <f t="shared" si="81"/>
        <v>Symptome</v>
      </c>
      <c r="M720" s="81">
        <f>IFERROR(VLOOKUP(Abfalldokumentation!$O720,Kennzahlen!S:U,3,FALSE)*Abfalldokumentation!$B720,"0")</f>
        <v>16.176470588235297</v>
      </c>
      <c r="N720" s="81" t="str">
        <f>IF(ISBLANK(Q720),VLOOKUP(Abfalldokumentation!$O720,'Linien - BU'!R:S,2,FALSE),Q720)</f>
        <v>L23</v>
      </c>
      <c r="O720" s="77">
        <f t="shared" si="82"/>
        <v>29500891</v>
      </c>
      <c r="P720" s="77">
        <f t="shared" si="83"/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AA720" s="2"/>
      <c r="AB720" s="2"/>
      <c r="AC720" s="2"/>
    </row>
    <row r="721" spans="1:29" ht="30" customHeight="1" x14ac:dyDescent="0.25">
      <c r="A721" s="73" t="str">
        <f>VLOOKUP(N721,'Linien - BU'!A:B,2,FALSE)</f>
        <v>BU4</v>
      </c>
      <c r="B721" s="74">
        <f t="shared" si="77"/>
        <v>12</v>
      </c>
      <c r="C721" s="75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76" t="str">
        <f>IFERROR(VLOOKUP(Abfalldokumentation!$O721,Artikel!A:C,3,FALSE),Abfalldokumentation!$O721)</f>
        <v>ABS BRIE</v>
      </c>
      <c r="F721" s="76" t="str">
        <f>VLOOKUP(T721,'Liste Gründe'!A:D,2,FALSE)</f>
        <v>keinen Verwendungszweck</v>
      </c>
      <c r="G721" s="75" t="str">
        <f>IF(ISBLANK(V721),VLOOKUP(Abfalldokumentation!$P721,'Liste Gründe'!A:D,3,FALSE),V721)</f>
        <v>keinen Verwendungszweck</v>
      </c>
      <c r="H721" s="76" t="str">
        <f>IF(ISBLANK(Abfalldokumentation!$W721),"-",Abfalldokumentation!$W721)</f>
        <v>&lt;20kg/Monat</v>
      </c>
      <c r="I721" s="76">
        <f t="shared" si="78"/>
        <v>39</v>
      </c>
      <c r="J721" s="76" t="str">
        <f t="shared" si="79"/>
        <v>Produkte</v>
      </c>
      <c r="K721" s="76" t="str">
        <f t="shared" si="80"/>
        <v>BUs</v>
      </c>
      <c r="L721" s="76" t="str">
        <f t="shared" si="81"/>
        <v>Symptome</v>
      </c>
      <c r="M721" s="76">
        <f>IFERROR(VLOOKUP(Abfalldokumentation!$O721,Kennzahlen!S:U,3,FALSE)*Abfalldokumentation!$B721,"0")</f>
        <v>0.12</v>
      </c>
      <c r="N721" s="76" t="str">
        <f>IF(ISBLANK(Q721),VLOOKUP(Abfalldokumentation!$O721,'Linien - BU'!R:S,2,FALSE),Q721)</f>
        <v>L20</v>
      </c>
      <c r="O721" s="77">
        <f t="shared" si="82"/>
        <v>29500895</v>
      </c>
      <c r="P721" s="77">
        <f t="shared" si="83"/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AA721" s="2"/>
      <c r="AB721" s="2"/>
      <c r="AC721" s="2"/>
    </row>
    <row r="722" spans="1:29" ht="30" customHeight="1" x14ac:dyDescent="0.25">
      <c r="A722" s="78" t="str">
        <f>VLOOKUP(N722,'Linien - BU'!A:B,2,FALSE)</f>
        <v>BU4</v>
      </c>
      <c r="B722" s="79">
        <f t="shared" si="77"/>
        <v>8</v>
      </c>
      <c r="C722" s="80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81" t="str">
        <f>IFERROR(VLOOKUP(Abfalldokumentation!$O722,Artikel!A:C,3,FALSE),Abfalldokumentation!$O722)</f>
        <v>ABS ROVIN</v>
      </c>
      <c r="F722" s="81" t="str">
        <f>VLOOKUP(T722,'Liste Gründe'!A:D,2,FALSE)</f>
        <v>keinen Verwendungszweck</v>
      </c>
      <c r="G722" s="80" t="str">
        <f>IF(ISBLANK(V722),VLOOKUP(Abfalldokumentation!$P722,'Liste Gründe'!A:D,3,FALSE),V722)</f>
        <v>keinen Verwendungszweck</v>
      </c>
      <c r="H722" s="81" t="str">
        <f>IF(ISBLANK(Abfalldokumentation!$W722),"-",Abfalldokumentation!$W722)</f>
        <v>&lt;300kg/Monat</v>
      </c>
      <c r="I722" s="81">
        <f t="shared" si="78"/>
        <v>39</v>
      </c>
      <c r="J722" s="81" t="str">
        <f t="shared" si="79"/>
        <v>Produkte</v>
      </c>
      <c r="K722" s="81" t="str">
        <f t="shared" si="80"/>
        <v>BUs</v>
      </c>
      <c r="L722" s="81" t="str">
        <f t="shared" si="81"/>
        <v>Symptome</v>
      </c>
      <c r="M722" s="81">
        <f>IFERROR(VLOOKUP(Abfalldokumentation!$O722,Kennzahlen!S:U,3,FALSE)*Abfalldokumentation!$B722,"0")</f>
        <v>0.08</v>
      </c>
      <c r="N722" s="81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AA722" s="2"/>
      <c r="AB722" s="2"/>
      <c r="AC722" s="2"/>
    </row>
    <row r="723" spans="1:29" ht="30" customHeight="1" x14ac:dyDescent="0.25">
      <c r="A723" s="73" t="str">
        <f>VLOOKUP(N723,'Linien - BU'!A:B,2,FALSE)</f>
        <v>BU4</v>
      </c>
      <c r="B723" s="74">
        <f t="shared" si="77"/>
        <v>3</v>
      </c>
      <c r="C723" s="75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76" t="str">
        <f>IFERROR(VLOOKUP(Abfalldokumentation!$O723,Artikel!A:C,3,FALSE),Abfalldokumentation!$O723)</f>
        <v>ABS ROVIN</v>
      </c>
      <c r="F723" s="76" t="str">
        <f>VLOOKUP(T723,'Liste Gründe'!A:D,2,FALSE)</f>
        <v>keinen Verwendungszweck</v>
      </c>
      <c r="G723" s="75" t="str">
        <f>IF(ISBLANK(V723),VLOOKUP(Abfalldokumentation!$P723,'Liste Gründe'!A:D,3,FALSE),V723)</f>
        <v>keinen Verwendungszweck</v>
      </c>
      <c r="H723" s="76" t="str">
        <f>IF(ISBLANK(Abfalldokumentation!$W723),"-",Abfalldokumentation!$W723)</f>
        <v>&lt;300kg/Monat</v>
      </c>
      <c r="I723" s="76">
        <f t="shared" si="78"/>
        <v>39</v>
      </c>
      <c r="J723" s="76" t="str">
        <f t="shared" si="79"/>
        <v>Produkte</v>
      </c>
      <c r="K723" s="76" t="str">
        <f t="shared" si="80"/>
        <v>BUs</v>
      </c>
      <c r="L723" s="76" t="str">
        <f t="shared" si="81"/>
        <v>Symptome</v>
      </c>
      <c r="M723" s="76">
        <f>IFERROR(VLOOKUP(Abfalldokumentation!$O723,Kennzahlen!S:U,3,FALSE)*Abfalldokumentation!$B723,"0")</f>
        <v>0.03</v>
      </c>
      <c r="N723" s="76" t="str">
        <f>IF(ISBLANK(Q723),VLOOKUP(Abfalldokumentation!$O723,'Linien - BU'!R:S,2,FALSE),Q723)</f>
        <v>L23</v>
      </c>
      <c r="O723" s="77">
        <f t="shared" si="82"/>
        <v>29500900</v>
      </c>
      <c r="P723" s="77">
        <f t="shared" si="83"/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AA723" s="2"/>
      <c r="AB723" s="2"/>
      <c r="AC723" s="2"/>
    </row>
    <row r="724" spans="1:29" ht="30" customHeight="1" x14ac:dyDescent="0.25">
      <c r="A724" s="78" t="str">
        <f>VLOOKUP(N724,'Linien - BU'!A:B,2,FALSE)</f>
        <v>BU4</v>
      </c>
      <c r="B724" s="79">
        <f t="shared" si="77"/>
        <v>8</v>
      </c>
      <c r="C724" s="80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81" t="str">
        <f>IFERROR(VLOOKUP(Abfalldokumentation!$O724,Artikel!A:C,3,FALSE),Abfalldokumentation!$O724)</f>
        <v>ABS SCH-PAUL</v>
      </c>
      <c r="F724" s="81" t="str">
        <f>VLOOKUP(T724,'Liste Gründe'!A:D,2,FALSE)</f>
        <v>keinen Verwendungszweck</v>
      </c>
      <c r="G724" s="80" t="str">
        <f>IF(ISBLANK(V724),VLOOKUP(Abfalldokumentation!$P724,'Liste Gründe'!A:D,3,FALSE),V724)</f>
        <v>keinen Verwendungszweck</v>
      </c>
      <c r="H724" s="81" t="str">
        <f>IF(ISBLANK(Abfalldokumentation!$W724),"-",Abfalldokumentation!$W724)</f>
        <v>&lt;300kg/Monat</v>
      </c>
      <c r="I724" s="81">
        <f t="shared" si="78"/>
        <v>39</v>
      </c>
      <c r="J724" s="81" t="str">
        <f t="shared" si="79"/>
        <v>Produkte</v>
      </c>
      <c r="K724" s="81" t="str">
        <f t="shared" si="80"/>
        <v>BUs</v>
      </c>
      <c r="L724" s="81" t="str">
        <f t="shared" si="81"/>
        <v>Symptome</v>
      </c>
      <c r="M724" s="81">
        <f>IFERROR(VLOOKUP(Abfalldokumentation!$O724,Kennzahlen!S:U,3,FALSE)*Abfalldokumentation!$B724,"0")</f>
        <v>0.08</v>
      </c>
      <c r="N724" s="81" t="str">
        <f>IF(ISBLANK(Q724),VLOOKUP(Abfalldokumentation!$O724,'Linien - BU'!R:S,2,FALSE),Q724)</f>
        <v>L21</v>
      </c>
      <c r="O724" s="77">
        <f t="shared" si="82"/>
        <v>29500906</v>
      </c>
      <c r="P724" s="77">
        <f t="shared" si="83"/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AA724" s="2"/>
      <c r="AB724" s="2"/>
      <c r="AC724" s="2"/>
    </row>
    <row r="725" spans="1:29" ht="30" customHeight="1" x14ac:dyDescent="0.25">
      <c r="A725" s="73" t="str">
        <f>VLOOKUP(N725,'Linien - BU'!A:B,2,FALSE)</f>
        <v>BU4</v>
      </c>
      <c r="B725" s="74">
        <f t="shared" si="77"/>
        <v>10</v>
      </c>
      <c r="C725" s="75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76" t="str">
        <f>IFERROR(VLOOKUP(Abfalldokumentation!$O725,Artikel!A:C,3,FALSE),Abfalldokumentation!$O725)</f>
        <v>ABS Unser Blütenkäse</v>
      </c>
      <c r="F725" s="76" t="str">
        <f>VLOOKUP(T725,'Liste Gründe'!A:D,2,FALSE)</f>
        <v>keinen Verwendungszweck</v>
      </c>
      <c r="G725" s="75" t="str">
        <f>IF(ISBLANK(V725),VLOOKUP(Abfalldokumentation!$P725,'Liste Gründe'!A:D,3,FALSE),V725)</f>
        <v>keinen Verwendungszweck</v>
      </c>
      <c r="H725" s="76" t="str">
        <f>IF(ISBLANK(Abfalldokumentation!$W725),"-",Abfalldokumentation!$W725)</f>
        <v>&lt;500kg/Monat</v>
      </c>
      <c r="I725" s="76">
        <f t="shared" si="78"/>
        <v>39</v>
      </c>
      <c r="J725" s="76" t="str">
        <f t="shared" si="79"/>
        <v>Produkte</v>
      </c>
      <c r="K725" s="76" t="str">
        <f t="shared" si="80"/>
        <v>BUs</v>
      </c>
      <c r="L725" s="76" t="str">
        <f t="shared" si="81"/>
        <v>Symptome</v>
      </c>
      <c r="M725" s="76">
        <f>IFERROR(VLOOKUP(Abfalldokumentation!$O725,Kennzahlen!S:U,3,FALSE)*Abfalldokumentation!$B725,"0")</f>
        <v>0.1</v>
      </c>
      <c r="N725" s="76" t="str">
        <f>IF(ISBLANK(Q725),VLOOKUP(Abfalldokumentation!$O725,'Linien - BU'!R:S,2,FALSE),Q725)</f>
        <v>L22</v>
      </c>
      <c r="O725" s="77">
        <f t="shared" si="82"/>
        <v>29500910</v>
      </c>
      <c r="P725" s="77">
        <f t="shared" si="83"/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AA725" s="2"/>
      <c r="AB725" s="2"/>
      <c r="AC725" s="2"/>
    </row>
    <row r="726" spans="1:29" ht="30" customHeight="1" x14ac:dyDescent="0.25">
      <c r="A726" s="78" t="str">
        <f>VLOOKUP(N726,'Linien - BU'!A:B,2,FALSE)</f>
        <v>BU1</v>
      </c>
      <c r="B726" s="79">
        <f t="shared" si="77"/>
        <v>84</v>
      </c>
      <c r="C726" s="80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81" t="str">
        <f>IFERROR(VLOOKUP(Abfalldokumentation!$O726,Artikel!A:C,3,FALSE),Abfalldokumentation!$O726)</f>
        <v>VOS-ABS ENTSORGUNG</v>
      </c>
      <c r="F726" s="81" t="str">
        <f>VLOOKUP(T726,'Liste Gründe'!A:D,2,FALSE)</f>
        <v>Rest</v>
      </c>
      <c r="G726" s="80" t="str">
        <f>IF(ISBLANK(V726),VLOOKUP(Abfalldokumentation!$P726,'Liste Gründe'!A:D,3,FALSE),V726)</f>
        <v>geschälte Rinde</v>
      </c>
      <c r="H726" s="81" t="str">
        <f>IF(ISBLANK(Abfalldokumentation!$W726),"-",Abfalldokumentation!$W726)</f>
        <v>keine Verwendung möglich</v>
      </c>
      <c r="I726" s="81">
        <f t="shared" si="78"/>
        <v>39</v>
      </c>
      <c r="J726" s="81" t="str">
        <f t="shared" si="79"/>
        <v>Produkte</v>
      </c>
      <c r="K726" s="81" t="str">
        <f t="shared" si="80"/>
        <v>BUs</v>
      </c>
      <c r="L726" s="81" t="str">
        <f t="shared" si="81"/>
        <v>Symptome</v>
      </c>
      <c r="M726" s="81">
        <f>IFERROR(VLOOKUP(Abfalldokumentation!$O726,Kennzahlen!S:U,3,FALSE)*Abfalldokumentation!$B726,"0")</f>
        <v>0.84</v>
      </c>
      <c r="N726" s="81" t="str">
        <f>IF(ISBLANK(Q726),VLOOKUP(Abfalldokumentation!$O726,'Linien - BU'!R:S,2,FALSE),Q726)</f>
        <v>RWV</v>
      </c>
      <c r="O726" s="77">
        <f t="shared" si="82"/>
        <v>29500917</v>
      </c>
      <c r="P726" s="77">
        <f t="shared" si="83"/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AA726" s="2"/>
      <c r="AB726" s="2"/>
      <c r="AC726" s="2"/>
    </row>
    <row r="727" spans="1:29" ht="30" customHeight="1" x14ac:dyDescent="0.25">
      <c r="A727" s="73" t="str">
        <f>VLOOKUP(N727,'Linien - BU'!A:B,2,FALSE)</f>
        <v>BU4</v>
      </c>
      <c r="B727" s="74">
        <f t="shared" si="77"/>
        <v>13</v>
      </c>
      <c r="C727" s="75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76" t="str">
        <f>IFERROR(VLOOKUP(Abfalldokumentation!$O727,Artikel!A:C,3,FALSE),Abfalldokumentation!$O727)</f>
        <v>ABS GRÜN-PESTO</v>
      </c>
      <c r="F727" s="76" t="str">
        <f>VLOOKUP(T727,'Liste Gründe'!A:D,2,FALSE)</f>
        <v>keinen Verwendungszweck</v>
      </c>
      <c r="G727" s="75" t="str">
        <f>IF(ISBLANK(V727),VLOOKUP(Abfalldokumentation!$P727,'Liste Gründe'!A:D,3,FALSE),V727)</f>
        <v>keinen Verwendungszweck</v>
      </c>
      <c r="H727" s="76" t="str">
        <f>IF(ISBLANK(Abfalldokumentation!$W727),"-",Abfalldokumentation!$W727)</f>
        <v>&lt;300kg/Monat</v>
      </c>
      <c r="I727" s="76">
        <f t="shared" si="78"/>
        <v>39</v>
      </c>
      <c r="J727" s="76" t="str">
        <f t="shared" si="79"/>
        <v>Produkte</v>
      </c>
      <c r="K727" s="76" t="str">
        <f t="shared" si="80"/>
        <v>BUs</v>
      </c>
      <c r="L727" s="76" t="str">
        <f t="shared" si="81"/>
        <v>Symptome</v>
      </c>
      <c r="M727" s="76">
        <f>IFERROR(VLOOKUP(Abfalldokumentation!$O727,Kennzahlen!S:U,3,FALSE)*Abfalldokumentation!$B727,"0")</f>
        <v>19.5</v>
      </c>
      <c r="N727" s="76" t="str">
        <f>IF(ISBLANK(Q727),VLOOKUP(Abfalldokumentation!$O727,'Linien - BU'!R:S,2,FALSE),Q727)</f>
        <v>L21</v>
      </c>
      <c r="O727" s="77">
        <f t="shared" si="82"/>
        <v>29500952</v>
      </c>
      <c r="P727" s="77">
        <f t="shared" si="83"/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AA727" s="2"/>
      <c r="AB727" s="2"/>
      <c r="AC727" s="2"/>
    </row>
    <row r="728" spans="1:29" ht="30" customHeight="1" x14ac:dyDescent="0.25">
      <c r="A728" s="78" t="str">
        <f>VLOOKUP(N728,'Linien - BU'!A:B,2,FALSE)</f>
        <v>BU4</v>
      </c>
      <c r="B728" s="79">
        <f t="shared" si="77"/>
        <v>3</v>
      </c>
      <c r="C728" s="80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81" t="str">
        <f>IFERROR(VLOOKUP(Abfalldokumentation!$O728,Artikel!A:C,3,FALSE),Abfalldokumentation!$O728)</f>
        <v>ABS Whisky-Nuts</v>
      </c>
      <c r="F728" s="81" t="str">
        <f>VLOOKUP(T728,'Liste Gründe'!A:D,2,FALSE)</f>
        <v>keinen Verwendungszweck</v>
      </c>
      <c r="G728" s="80" t="str">
        <f>IF(ISBLANK(V728),VLOOKUP(Abfalldokumentation!$P728,'Liste Gründe'!A:D,3,FALSE),V728)</f>
        <v>keinen Verwendungszweck</v>
      </c>
      <c r="H728" s="81" t="str">
        <f>IF(ISBLANK(Abfalldokumentation!$W728),"-",Abfalldokumentation!$W728)</f>
        <v>&lt;300kg/Monat</v>
      </c>
      <c r="I728" s="81">
        <f t="shared" si="78"/>
        <v>39</v>
      </c>
      <c r="J728" s="81" t="str">
        <f t="shared" si="79"/>
        <v>Produkte</v>
      </c>
      <c r="K728" s="81" t="str">
        <f t="shared" si="80"/>
        <v>BUs</v>
      </c>
      <c r="L728" s="81" t="str">
        <f t="shared" si="81"/>
        <v>Symptome</v>
      </c>
      <c r="M728" s="81">
        <f>IFERROR(VLOOKUP(Abfalldokumentation!$O728,Kennzahlen!S:U,3,FALSE)*Abfalldokumentation!$B728,"0")</f>
        <v>4.5</v>
      </c>
      <c r="N728" s="81" t="str">
        <f>IF(ISBLANK(Q728),VLOOKUP(Abfalldokumentation!$O728,'Linien - BU'!R:S,2,FALSE),Q728)</f>
        <v>L21</v>
      </c>
      <c r="O728" s="77">
        <f t="shared" si="82"/>
        <v>29501009</v>
      </c>
      <c r="P728" s="77">
        <f t="shared" si="83"/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AA728" s="2"/>
      <c r="AB728" s="2"/>
      <c r="AC728" s="2"/>
    </row>
    <row r="729" spans="1:29" ht="30" customHeight="1" x14ac:dyDescent="0.25">
      <c r="A729" s="73" t="str">
        <f>VLOOKUP(N729,'Linien - BU'!A:B,2,FALSE)</f>
        <v>BU4</v>
      </c>
      <c r="B729" s="74">
        <f t="shared" si="77"/>
        <v>3</v>
      </c>
      <c r="C729" s="75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76" t="str">
        <f>IFERROR(VLOOKUP(Abfalldokumentation!$O729,Artikel!A:C,3,FALSE),Abfalldokumentation!$O729)</f>
        <v>ABS AT-ROTWEIN</v>
      </c>
      <c r="F729" s="76" t="str">
        <f>VLOOKUP(T729,'Liste Gründe'!A:D,2,FALSE)</f>
        <v>keinen Verwendungszweck</v>
      </c>
      <c r="G729" s="75" t="str">
        <f>IF(ISBLANK(V729),VLOOKUP(Abfalldokumentation!$P729,'Liste Gründe'!A:D,3,FALSE),V729)</f>
        <v>keinen Verwendungszweck</v>
      </c>
      <c r="H729" s="76" t="str">
        <f>IF(ISBLANK(Abfalldokumentation!$W729),"-",Abfalldokumentation!$W729)</f>
        <v>&lt;20kg/Monat</v>
      </c>
      <c r="I729" s="76">
        <f t="shared" si="78"/>
        <v>39</v>
      </c>
      <c r="J729" s="76" t="str">
        <f t="shared" si="79"/>
        <v>Produkte</v>
      </c>
      <c r="K729" s="76" t="str">
        <f t="shared" si="80"/>
        <v>BUs</v>
      </c>
      <c r="L729" s="76" t="str">
        <f t="shared" si="81"/>
        <v>Symptome</v>
      </c>
      <c r="M729" s="76">
        <f>IFERROR(VLOOKUP(Abfalldokumentation!$O729,Kennzahlen!S:U,3,FALSE)*Abfalldokumentation!$B729,"0")</f>
        <v>3.0000000000000003E-4</v>
      </c>
      <c r="N729" s="76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AA729" s="2"/>
      <c r="AB729" s="2"/>
      <c r="AC729" s="2"/>
    </row>
    <row r="730" spans="1:29" ht="30" customHeight="1" x14ac:dyDescent="0.25">
      <c r="A730" s="78" t="str">
        <f>VLOOKUP(N730,'Linien - BU'!A:B,2,FALSE)</f>
        <v>BU4</v>
      </c>
      <c r="B730" s="79">
        <f t="shared" si="77"/>
        <v>3</v>
      </c>
      <c r="C730" s="80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81" t="str">
        <f>IFERROR(VLOOKUP(Abfalldokumentation!$O730,Artikel!A:C,3,FALSE),Abfalldokumentation!$O730)</f>
        <v>ABS AT-ROTWEIN</v>
      </c>
      <c r="F730" s="81" t="str">
        <f>VLOOKUP(T730,'Liste Gründe'!A:D,2,FALSE)</f>
        <v>keinen Verwendungszweck</v>
      </c>
      <c r="G730" s="80" t="str">
        <f>IF(ISBLANK(V730),VLOOKUP(Abfalldokumentation!$P730,'Liste Gründe'!A:D,3,FALSE),V730)</f>
        <v>keinen Verwendungszweck</v>
      </c>
      <c r="H730" s="81" t="str">
        <f>IF(ISBLANK(Abfalldokumentation!$W730),"-",Abfalldokumentation!$W730)</f>
        <v>&lt;20kg/Monat</v>
      </c>
      <c r="I730" s="81">
        <f t="shared" si="78"/>
        <v>39</v>
      </c>
      <c r="J730" s="81" t="str">
        <f t="shared" si="79"/>
        <v>Produkte</v>
      </c>
      <c r="K730" s="81" t="str">
        <f t="shared" si="80"/>
        <v>BUs</v>
      </c>
      <c r="L730" s="81" t="str">
        <f t="shared" si="81"/>
        <v>Symptome</v>
      </c>
      <c r="M730" s="81">
        <f>IFERROR(VLOOKUP(Abfalldokumentation!$O730,Kennzahlen!S:U,3,FALSE)*Abfalldokumentation!$B730,"0")</f>
        <v>3.0000000000000003E-4</v>
      </c>
      <c r="N730" s="81" t="str">
        <f>IF(ISBLANK(Q730),VLOOKUP(Abfalldokumentation!$O730,'Linien - BU'!R:S,2,FALSE),Q730)</f>
        <v>L23</v>
      </c>
      <c r="O730" s="77">
        <f t="shared" si="82"/>
        <v>29501013</v>
      </c>
      <c r="P730" s="77">
        <f t="shared" si="83"/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AA730" s="2"/>
      <c r="AB730" s="2"/>
      <c r="AC730" s="2"/>
    </row>
    <row r="731" spans="1:29" ht="30" customHeight="1" x14ac:dyDescent="0.25">
      <c r="A731" s="73" t="str">
        <f>VLOOKUP(N731,'Linien - BU'!A:B,2,FALSE)</f>
        <v>BU4</v>
      </c>
      <c r="B731" s="74">
        <f t="shared" si="77"/>
        <v>57</v>
      </c>
      <c r="C731" s="75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76" t="str">
        <f>IFERROR(VLOOKUP(Abfalldokumentation!$O731,Artikel!A:C,3,FALSE),Abfalldokumentation!$O731)</f>
        <v>ABS CAMBOZOLA</v>
      </c>
      <c r="F731" s="76" t="str">
        <f>VLOOKUP(T731,'Liste Gründe'!A:D,2,FALSE)</f>
        <v>keinen Verwendungszweck</v>
      </c>
      <c r="G731" s="75" t="str">
        <f>IF(ISBLANK(V731),VLOOKUP(Abfalldokumentation!$P731,'Liste Gründe'!A:D,3,FALSE),V731)</f>
        <v>keinen Verwendungszweck</v>
      </c>
      <c r="H731" s="76" t="str">
        <f>IF(ISBLANK(Abfalldokumentation!$W731),"-",Abfalldokumentation!$W731)</f>
        <v>&lt;300kg/Monat</v>
      </c>
      <c r="I731" s="76">
        <f t="shared" si="78"/>
        <v>39</v>
      </c>
      <c r="J731" s="76" t="str">
        <f t="shared" si="79"/>
        <v>Produkte</v>
      </c>
      <c r="K731" s="76" t="str">
        <f t="shared" si="80"/>
        <v>BUs</v>
      </c>
      <c r="L731" s="76" t="str">
        <f t="shared" si="81"/>
        <v>Symptome</v>
      </c>
      <c r="M731" s="76">
        <f>IFERROR(VLOOKUP(Abfalldokumentation!$O731,Kennzahlen!S:U,3,FALSE)*Abfalldokumentation!$B731,"0")</f>
        <v>5.7000000000000002E-3</v>
      </c>
      <c r="N731" s="76" t="str">
        <f>IF(ISBLANK(Q731),VLOOKUP(Abfalldokumentation!$O731,'Linien - BU'!R:S,2,FALSE),Q731)</f>
        <v>L20</v>
      </c>
      <c r="O731" s="77">
        <f t="shared" si="82"/>
        <v>29501023</v>
      </c>
      <c r="P731" s="77">
        <f t="shared" si="83"/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AA731" s="2"/>
      <c r="AB731" s="2"/>
      <c r="AC731" s="2"/>
    </row>
    <row r="732" spans="1:29" ht="30" customHeight="1" x14ac:dyDescent="0.25">
      <c r="A732" s="78" t="str">
        <f>VLOOKUP(N732,'Linien - BU'!A:B,2,FALSE)</f>
        <v>BU4</v>
      </c>
      <c r="B732" s="79">
        <f t="shared" si="77"/>
        <v>25</v>
      </c>
      <c r="C732" s="80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81" t="str">
        <f>IFERROR(VLOOKUP(Abfalldokumentation!$O732,Artikel!A:C,3,FALSE),Abfalldokumentation!$O732)</f>
        <v>ABS KELLERGEIST</v>
      </c>
      <c r="F732" s="81" t="str">
        <f>VLOOKUP(T732,'Liste Gründe'!A:D,2,FALSE)</f>
        <v>keinen Verwendungszweck</v>
      </c>
      <c r="G732" s="80" t="str">
        <f>IF(ISBLANK(V732),VLOOKUP(Abfalldokumentation!$P732,'Liste Gründe'!A:D,3,FALSE),V732)</f>
        <v>keinen Verwendungszweck</v>
      </c>
      <c r="H732" s="81" t="str">
        <f>IF(ISBLANK(Abfalldokumentation!$W732),"-",Abfalldokumentation!$W732)</f>
        <v>&lt;300kg/Monat</v>
      </c>
      <c r="I732" s="81">
        <f t="shared" si="78"/>
        <v>39</v>
      </c>
      <c r="J732" s="81" t="str">
        <f t="shared" si="79"/>
        <v>Produkte</v>
      </c>
      <c r="K732" s="81" t="str">
        <f t="shared" si="80"/>
        <v>BUs</v>
      </c>
      <c r="L732" s="81" t="str">
        <f t="shared" si="81"/>
        <v>Symptome</v>
      </c>
      <c r="M732" s="81">
        <f>IFERROR(VLOOKUP(Abfalldokumentation!$O732,Kennzahlen!S:U,3,FALSE)*Abfalldokumentation!$B732,"0")</f>
        <v>2.5000000000000001E-3</v>
      </c>
      <c r="N732" s="81" t="str">
        <f>IF(ISBLANK(Q732),VLOOKUP(Abfalldokumentation!$O732,'Linien - BU'!R:S,2,FALSE),Q732)</f>
        <v>L22</v>
      </c>
      <c r="O732" s="77">
        <f t="shared" si="82"/>
        <v>29501028</v>
      </c>
      <c r="P732" s="77">
        <f t="shared" si="83"/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AA732" s="2"/>
      <c r="AB732" s="2"/>
      <c r="AC732" s="2"/>
    </row>
    <row r="733" spans="1:29" ht="30" customHeight="1" x14ac:dyDescent="0.25">
      <c r="A733" s="73" t="str">
        <f>VLOOKUP(N733,'Linien - BU'!A:B,2,FALSE)</f>
        <v>BU4</v>
      </c>
      <c r="B733" s="74">
        <f t="shared" si="77"/>
        <v>20</v>
      </c>
      <c r="C733" s="75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76" t="str">
        <f>IFERROR(VLOOKUP(Abfalldokumentation!$O733,Artikel!A:C,3,FALSE),Abfalldokumentation!$O733)</f>
        <v>ABS BRUSCHETTA</v>
      </c>
      <c r="F733" s="76" t="str">
        <f>VLOOKUP(T733,'Liste Gründe'!A:D,2,FALSE)</f>
        <v>keinen Verwendungszweck</v>
      </c>
      <c r="G733" s="75" t="str">
        <f>IF(ISBLANK(V733),VLOOKUP(Abfalldokumentation!$P733,'Liste Gründe'!A:D,3,FALSE),V733)</f>
        <v>keinen Verwendungszweck</v>
      </c>
      <c r="H733" s="76" t="str">
        <f>IF(ISBLANK(Abfalldokumentation!$W733),"-",Abfalldokumentation!$W733)</f>
        <v>&lt;300kg/Monat</v>
      </c>
      <c r="I733" s="76">
        <f t="shared" si="78"/>
        <v>39</v>
      </c>
      <c r="J733" s="76" t="str">
        <f t="shared" si="79"/>
        <v>Produkte</v>
      </c>
      <c r="K733" s="76" t="str">
        <f t="shared" si="80"/>
        <v>BUs</v>
      </c>
      <c r="L733" s="76" t="str">
        <f t="shared" si="81"/>
        <v>Symptome</v>
      </c>
      <c r="M733" s="76">
        <f>IFERROR(VLOOKUP(Abfalldokumentation!$O733,Kennzahlen!S:U,3,FALSE)*Abfalldokumentation!$B733,"0")</f>
        <v>30</v>
      </c>
      <c r="N733" s="76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AA733" s="2"/>
      <c r="AB733" s="2"/>
      <c r="AC733" s="2"/>
    </row>
    <row r="734" spans="1:29" ht="30" customHeight="1" x14ac:dyDescent="0.25">
      <c r="A734" s="78" t="str">
        <f>VLOOKUP(N734,'Linien - BU'!A:B,2,FALSE)</f>
        <v>BU4</v>
      </c>
      <c r="B734" s="79">
        <f t="shared" si="77"/>
        <v>7</v>
      </c>
      <c r="C734" s="80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81" t="str">
        <f>IFERROR(VLOOKUP(Abfalldokumentation!$O734,Artikel!A:C,3,FALSE),Abfalldokumentation!$O734)</f>
        <v>ABS BRUSCHETTA</v>
      </c>
      <c r="F734" s="81" t="str">
        <f>VLOOKUP(T734,'Liste Gründe'!A:D,2,FALSE)</f>
        <v>keinen Verwendungszweck</v>
      </c>
      <c r="G734" s="80" t="str">
        <f>IF(ISBLANK(V734),VLOOKUP(Abfalldokumentation!$P734,'Liste Gründe'!A:D,3,FALSE),V734)</f>
        <v>keinen Verwendungszweck</v>
      </c>
      <c r="H734" s="81" t="str">
        <f>IF(ISBLANK(Abfalldokumentation!$W734),"-",Abfalldokumentation!$W734)</f>
        <v>&lt;300kg/Monat</v>
      </c>
      <c r="I734" s="81">
        <f t="shared" si="78"/>
        <v>39</v>
      </c>
      <c r="J734" s="81" t="str">
        <f t="shared" si="79"/>
        <v>Produkte</v>
      </c>
      <c r="K734" s="81" t="str">
        <f t="shared" si="80"/>
        <v>BUs</v>
      </c>
      <c r="L734" s="81" t="str">
        <f t="shared" si="81"/>
        <v>Symptome</v>
      </c>
      <c r="M734" s="81">
        <f>IFERROR(VLOOKUP(Abfalldokumentation!$O734,Kennzahlen!S:U,3,FALSE)*Abfalldokumentation!$B734,"0")</f>
        <v>10.5</v>
      </c>
      <c r="N734" s="81" t="str">
        <f>IF(ISBLANK(Q734),VLOOKUP(Abfalldokumentation!$O734,'Linien - BU'!R:S,2,FALSE),Q734)</f>
        <v>L21</v>
      </c>
      <c r="O734" s="77">
        <f t="shared" si="82"/>
        <v>29501029</v>
      </c>
      <c r="P734" s="77">
        <f t="shared" si="83"/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AA734" s="2"/>
      <c r="AB734" s="2"/>
      <c r="AC734" s="2"/>
    </row>
    <row r="735" spans="1:29" ht="30" customHeight="1" x14ac:dyDescent="0.25">
      <c r="A735" s="73" t="str">
        <f>VLOOKUP(N735,'Linien - BU'!A:B,2,FALSE)</f>
        <v>BU4</v>
      </c>
      <c r="B735" s="74">
        <f t="shared" si="77"/>
        <v>2</v>
      </c>
      <c r="C735" s="75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76" t="str">
        <f>IFERROR(VLOOKUP(Abfalldokumentation!$O735,Artikel!A:C,3,FALSE),Abfalldokumentation!$O735)</f>
        <v>ABS ORANG-PESTO</v>
      </c>
      <c r="F735" s="76" t="str">
        <f>VLOOKUP(T735,'Liste Gründe'!A:D,2,FALSE)</f>
        <v>keinen Verwendungszweck</v>
      </c>
      <c r="G735" s="75" t="str">
        <f>IF(ISBLANK(V735),VLOOKUP(Abfalldokumentation!$P735,'Liste Gründe'!A:D,3,FALSE),V735)</f>
        <v>keinen Verwendungszweck</v>
      </c>
      <c r="H735" s="76" t="str">
        <f>IF(ISBLANK(Abfalldokumentation!$W735),"-",Abfalldokumentation!$W735)</f>
        <v>&lt;100kg/Monat</v>
      </c>
      <c r="I735" s="76">
        <f t="shared" si="78"/>
        <v>39</v>
      </c>
      <c r="J735" s="76" t="str">
        <f t="shared" si="79"/>
        <v>Produkte</v>
      </c>
      <c r="K735" s="76" t="str">
        <f t="shared" si="80"/>
        <v>BUs</v>
      </c>
      <c r="L735" s="76" t="str">
        <f t="shared" si="81"/>
        <v>Symptome</v>
      </c>
      <c r="M735" s="76">
        <f>IFERROR(VLOOKUP(Abfalldokumentation!$O735,Kennzahlen!S:U,3,FALSE)*Abfalldokumentation!$B735,"0")</f>
        <v>3</v>
      </c>
      <c r="N735" s="76" t="str">
        <f>IF(ISBLANK(Q735),VLOOKUP(Abfalldokumentation!$O735,'Linien - BU'!R:S,2,FALSE),Q735)</f>
        <v>L21</v>
      </c>
      <c r="O735" s="77">
        <f t="shared" si="82"/>
        <v>29501030</v>
      </c>
      <c r="P735" s="77">
        <f t="shared" si="83"/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AA735" s="2"/>
      <c r="AB735" s="2"/>
      <c r="AC735" s="2"/>
    </row>
    <row r="736" spans="1:29" ht="30" customHeight="1" x14ac:dyDescent="0.25">
      <c r="A736" s="78" t="str">
        <f>VLOOKUP(N736,'Linien - BU'!A:B,2,FALSE)</f>
        <v>BU4</v>
      </c>
      <c r="B736" s="79">
        <f t="shared" si="77"/>
        <v>54</v>
      </c>
      <c r="C736" s="80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81" t="str">
        <f>IFERROR(VLOOKUP(Abfalldokumentation!$O736,Artikel!A:C,3,FALSE),Abfalldokumentation!$O736)</f>
        <v>ABS OLD-AMSTERDAM</v>
      </c>
      <c r="F736" s="81" t="str">
        <f>VLOOKUP(T736,'Liste Gründe'!A:D,2,FALSE)</f>
        <v>keinen Verwendungszweck</v>
      </c>
      <c r="G736" s="80" t="str">
        <f>IF(ISBLANK(V736),VLOOKUP(Abfalldokumentation!$P736,'Liste Gründe'!A:D,3,FALSE),V736)</f>
        <v>keinen Verwendungszweck</v>
      </c>
      <c r="H736" s="81" t="str">
        <f>IF(ISBLANK(Abfalldokumentation!$W736),"-",Abfalldokumentation!$W736)</f>
        <v>&lt;1000kg/Monat</v>
      </c>
      <c r="I736" s="81">
        <f t="shared" si="78"/>
        <v>39</v>
      </c>
      <c r="J736" s="81" t="str">
        <f t="shared" si="79"/>
        <v>Produkte</v>
      </c>
      <c r="K736" s="81" t="str">
        <f t="shared" si="80"/>
        <v>BUs</v>
      </c>
      <c r="L736" s="81" t="str">
        <f t="shared" si="81"/>
        <v>Symptome</v>
      </c>
      <c r="M736" s="81">
        <f>IFERROR(VLOOKUP(Abfalldokumentation!$O736,Kennzahlen!S:U,3,FALSE)*Abfalldokumentation!$B736,"0")</f>
        <v>5.4000000000000003E-3</v>
      </c>
      <c r="N736" s="81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AA736" s="2"/>
      <c r="AB736" s="2"/>
      <c r="AC736" s="2"/>
    </row>
    <row r="737" spans="1:29" ht="30" customHeight="1" x14ac:dyDescent="0.25">
      <c r="A737" s="73" t="str">
        <f>VLOOKUP(N737,'Linien - BU'!A:B,2,FALSE)</f>
        <v>BU4</v>
      </c>
      <c r="B737" s="74">
        <f t="shared" si="77"/>
        <v>260</v>
      </c>
      <c r="C737" s="75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76" t="str">
        <f>IFERROR(VLOOKUP(Abfalldokumentation!$O737,Artikel!A:C,3,FALSE),Abfalldokumentation!$O737)</f>
        <v>ABS OLD-AMSTERDAM</v>
      </c>
      <c r="F737" s="76" t="str">
        <f>VLOOKUP(T737,'Liste Gründe'!A:D,2,FALSE)</f>
        <v>keinen Verwendungszweck</v>
      </c>
      <c r="G737" s="75" t="str">
        <f>IF(ISBLANK(V737),VLOOKUP(Abfalldokumentation!$P737,'Liste Gründe'!A:D,3,FALSE),V737)</f>
        <v>keinen Verwendungszweck</v>
      </c>
      <c r="H737" s="76" t="str">
        <f>IF(ISBLANK(Abfalldokumentation!$W737),"-",Abfalldokumentation!$W737)</f>
        <v>&lt;1000kg/Monat</v>
      </c>
      <c r="I737" s="76">
        <f t="shared" si="78"/>
        <v>39</v>
      </c>
      <c r="J737" s="76" t="str">
        <f t="shared" si="79"/>
        <v>Produkte</v>
      </c>
      <c r="K737" s="76" t="str">
        <f t="shared" si="80"/>
        <v>BUs</v>
      </c>
      <c r="L737" s="76" t="str">
        <f t="shared" si="81"/>
        <v>Symptome</v>
      </c>
      <c r="M737" s="76">
        <f>IFERROR(VLOOKUP(Abfalldokumentation!$O737,Kennzahlen!S:U,3,FALSE)*Abfalldokumentation!$B737,"0")</f>
        <v>2.6000000000000002E-2</v>
      </c>
      <c r="N737" s="76" t="str">
        <f>IF(ISBLANK(Q737),VLOOKUP(Abfalldokumentation!$O737,'Linien - BU'!R:S,2,FALSE),Q737)</f>
        <v>L22</v>
      </c>
      <c r="O737" s="77">
        <f t="shared" si="82"/>
        <v>29501039</v>
      </c>
      <c r="P737" s="77">
        <f t="shared" si="83"/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AA737" s="2"/>
      <c r="AB737" s="2"/>
      <c r="AC737" s="2"/>
    </row>
    <row r="738" spans="1:29" ht="30" customHeight="1" x14ac:dyDescent="0.25">
      <c r="A738" s="78" t="str">
        <f>VLOOKUP(N738,'Linien - BU'!A:B,2,FALSE)</f>
        <v>Verkauf</v>
      </c>
      <c r="B738" s="79">
        <f t="shared" si="77"/>
        <v>85.4</v>
      </c>
      <c r="C738" s="80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81" t="str">
        <f>IFERROR(VLOOKUP(Abfalldokumentation!$O738,Artikel!A:C,3,FALSE),Abfalldokumentation!$O738)</f>
        <v>VOS GRW-SCHI-NAT ENDSTÜ</v>
      </c>
      <c r="F738" s="81" t="str">
        <f>VLOOKUP(T738,'Liste Gründe'!A:D,2,FALSE)</f>
        <v>Schimmel</v>
      </c>
      <c r="G738" s="80" t="str">
        <f>IF(ISBLANK(V738),VLOOKUP(Abfalldokumentation!$P738,'Liste Gründe'!A:D,3,FALSE),V738)</f>
        <v>keinen Abnehmer/kein Schälpersonal</v>
      </c>
      <c r="H738" s="81" t="str">
        <f>IF(ISBLANK(Abfalldokumentation!$W738),"-",Abfalldokumentation!$W738)</f>
        <v>keinen Abnehmer/Schälen</v>
      </c>
      <c r="I738" s="81">
        <f t="shared" si="78"/>
        <v>39</v>
      </c>
      <c r="J738" s="81" t="str">
        <f t="shared" si="79"/>
        <v>Produkte</v>
      </c>
      <c r="K738" s="81" t="str">
        <f t="shared" si="80"/>
        <v>BUs</v>
      </c>
      <c r="L738" s="81" t="str">
        <f t="shared" si="81"/>
        <v>Symptome</v>
      </c>
      <c r="M738" s="81">
        <f>IFERROR(VLOOKUP(Abfalldokumentation!$O738,Kennzahlen!S:U,3,FALSE)*Abfalldokumentation!$B738,"0")</f>
        <v>42.7</v>
      </c>
      <c r="N738" s="81" t="str">
        <f>IF(ISBLANK(Q738),VLOOKUP(Abfalldokumentation!$O738,'Linien - BU'!R:S,2,FALSE),Q738)</f>
        <v>Verkauf</v>
      </c>
      <c r="O738" s="77">
        <f t="shared" si="82"/>
        <v>29501070</v>
      </c>
      <c r="P738" s="77">
        <f t="shared" si="83"/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AA738" s="2"/>
      <c r="AB738" s="2"/>
      <c r="AC738" s="2"/>
    </row>
    <row r="739" spans="1:29" ht="30" customHeight="1" x14ac:dyDescent="0.25">
      <c r="A739" s="73" t="str">
        <f>VLOOKUP(N739,'Linien - BU'!A:B,2,FALSE)</f>
        <v>BU4</v>
      </c>
      <c r="B739" s="74">
        <f t="shared" si="77"/>
        <v>7</v>
      </c>
      <c r="C739" s="75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76" t="str">
        <f>IFERROR(VLOOKUP(Abfalldokumentation!$O739,Artikel!A:C,3,FALSE),Abfalldokumentation!$O739)</f>
        <v>ABS BRIE-PAP</v>
      </c>
      <c r="F739" s="76" t="str">
        <f>VLOOKUP(T739,'Liste Gründe'!A:D,2,FALSE)</f>
        <v>keinen Verwendungszweck</v>
      </c>
      <c r="G739" s="75" t="str">
        <f>IF(ISBLANK(V739),VLOOKUP(Abfalldokumentation!$P739,'Liste Gründe'!A:D,3,FALSE),V739)</f>
        <v>keinen Verwendungszweck</v>
      </c>
      <c r="H739" s="76" t="str">
        <f>IF(ISBLANK(Abfalldokumentation!$W739),"-",Abfalldokumentation!$W739)</f>
        <v>&lt;50kg/Monat</v>
      </c>
      <c r="I739" s="76">
        <f t="shared" si="78"/>
        <v>39</v>
      </c>
      <c r="J739" s="76" t="str">
        <f t="shared" si="79"/>
        <v>Produkte</v>
      </c>
      <c r="K739" s="76" t="str">
        <f t="shared" si="80"/>
        <v>BUs</v>
      </c>
      <c r="L739" s="76" t="str">
        <f t="shared" si="81"/>
        <v>Symptome</v>
      </c>
      <c r="M739" s="76">
        <f>IFERROR(VLOOKUP(Abfalldokumentation!$O739,Kennzahlen!S:U,3,FALSE)*Abfalldokumentation!$B739,"0")</f>
        <v>7.0000000000000007E-2</v>
      </c>
      <c r="N739" s="76" t="str">
        <f>IF(ISBLANK(Q739),VLOOKUP(Abfalldokumentation!$O739,'Linien - BU'!R:S,2,FALSE),Q739)</f>
        <v>L29</v>
      </c>
      <c r="O739" s="77">
        <f t="shared" si="82"/>
        <v>29501101</v>
      </c>
      <c r="P739" s="77">
        <f t="shared" si="83"/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AA739" s="2"/>
      <c r="AB739" s="2"/>
      <c r="AC739" s="2"/>
    </row>
    <row r="740" spans="1:29" ht="30" customHeight="1" x14ac:dyDescent="0.25">
      <c r="A740" s="78" t="str">
        <f>VLOOKUP(N740,'Linien - BU'!A:B,2,FALSE)</f>
        <v>BU3</v>
      </c>
      <c r="B740" s="79">
        <f t="shared" si="77"/>
        <v>63</v>
      </c>
      <c r="C740" s="80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81" t="str">
        <f>IFERROR(VLOOKUP(Abfalldokumentation!$O740,Artikel!A:C,3,FALSE),Abfalldokumentation!$O740)</f>
        <v>VOS VEG-SCH WÜRZIG</v>
      </c>
      <c r="F740" s="81" t="str">
        <f>VLOOKUP(T740,'Liste Gründe'!A:D,2,FALSE)</f>
        <v>Schimmel</v>
      </c>
      <c r="G740" s="80" t="str">
        <f>IF(ISBLANK(V740),VLOOKUP(Abfalldokumentation!$P740,'Liste Gründe'!A:D,3,FALSE),V740)</f>
        <v>VOS &gt; Einsatz</v>
      </c>
      <c r="H740" s="81" t="str">
        <f>IF(ISBLANK(Abfalldokumentation!$W740),"-",Abfalldokumentation!$W740)</f>
        <v>-</v>
      </c>
      <c r="I740" s="81">
        <f t="shared" si="78"/>
        <v>39</v>
      </c>
      <c r="J740" s="81" t="str">
        <f t="shared" si="79"/>
        <v>Produkte</v>
      </c>
      <c r="K740" s="81" t="str">
        <f t="shared" si="80"/>
        <v>BUs</v>
      </c>
      <c r="L740" s="81" t="str">
        <f t="shared" si="81"/>
        <v>Symptome</v>
      </c>
      <c r="M740" s="81">
        <f>IFERROR(VLOOKUP(Abfalldokumentation!$O740,Kennzahlen!S:U,3,FALSE)*Abfalldokumentation!$B740,"0")</f>
        <v>31.5</v>
      </c>
      <c r="N740" s="81" t="str">
        <f>IF(ISBLANK(Q740),VLOOKUP(Abfalldokumentation!$O740,'Linien - BU'!R:S,2,FALSE),Q740)</f>
        <v>L1</v>
      </c>
      <c r="O740" s="77">
        <f t="shared" si="82"/>
        <v>29900003</v>
      </c>
      <c r="P740" s="77">
        <f t="shared" si="83"/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AA740" s="2"/>
      <c r="AB740" s="2"/>
      <c r="AC740" s="2"/>
    </row>
    <row r="741" spans="1:29" ht="30" customHeight="1" x14ac:dyDescent="0.25">
      <c r="A741" s="73" t="str">
        <f>VLOOKUP(N741,'Linien - BU'!A:B,2,FALSE)</f>
        <v>BU1</v>
      </c>
      <c r="B741" s="74">
        <f t="shared" si="77"/>
        <v>17.399999999999999</v>
      </c>
      <c r="C741" s="75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76" t="str">
        <f>IFERROR(VLOOKUP(Abfalldokumentation!$O741,Artikel!A:C,3,FALSE),Abfalldokumentation!$O741)</f>
        <v>Würste 8400g Schinkenrä</v>
      </c>
      <c r="F741" s="76" t="str">
        <f>VLOOKUP(T741,'Liste Gründe'!A:D,2,FALSE)</f>
        <v>Linienbezogen</v>
      </c>
      <c r="G741" s="75" t="str">
        <f>IF(ISBLANK(V741),VLOOKUP(Abfalldokumentation!$P741,'Liste Gründe'!A:D,3,FALSE),V741)</f>
        <v>Reinigung</v>
      </c>
      <c r="H741" s="76" t="str">
        <f>IF(ISBLANK(Abfalldokumentation!$W741),"-",Abfalldokumentation!$W741)</f>
        <v>-</v>
      </c>
      <c r="I741" s="76">
        <f t="shared" si="78"/>
        <v>39</v>
      </c>
      <c r="J741" s="76" t="str">
        <f t="shared" si="79"/>
        <v>Produkte</v>
      </c>
      <c r="K741" s="76" t="str">
        <f t="shared" si="80"/>
        <v>BUs</v>
      </c>
      <c r="L741" s="76" t="str">
        <f t="shared" si="81"/>
        <v>Symptome</v>
      </c>
      <c r="M741" s="76" t="str">
        <f>IFERROR(VLOOKUP(Abfalldokumentation!$O741,Kennzahlen!S:U,3,FALSE)*Abfalldokumentation!$B741,"0")</f>
        <v>0</v>
      </c>
      <c r="N741" s="76" t="str">
        <f>IF(ISBLANK(Q741),VLOOKUP(Abfalldokumentation!$O741,'Linien - BU'!R:S,2,FALSE),Q741)</f>
        <v>Abfüllung</v>
      </c>
      <c r="O741" s="77">
        <f t="shared" si="82"/>
        <v>31000092</v>
      </c>
      <c r="P741" s="77">
        <f t="shared" si="83"/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AA741" s="2"/>
      <c r="AB741" s="2"/>
      <c r="AC741" s="2"/>
    </row>
    <row r="742" spans="1:29" ht="30" customHeight="1" x14ac:dyDescent="0.25">
      <c r="A742" s="78" t="str">
        <f>VLOOKUP(N742,'Linien - BU'!A:B,2,FALSE)</f>
        <v>BU1</v>
      </c>
      <c r="B742" s="79">
        <f t="shared" si="77"/>
        <v>51</v>
      </c>
      <c r="C742" s="80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81" t="str">
        <f>IFERROR(VLOOKUP(Abfalldokumentation!$O742,Artikel!A:C,3,FALSE),Abfalldokumentation!$O742)</f>
        <v>VEG-SCH WÜRZIG  7,2KG</v>
      </c>
      <c r="F742" s="81" t="str">
        <f>VLOOKUP(T742,'Liste Gründe'!A:D,2,FALSE)</f>
        <v>Linienbezogen</v>
      </c>
      <c r="G742" s="80" t="str">
        <f>IF(ISBLANK(V742),VLOOKUP(Abfalldokumentation!$P742,'Liste Gründe'!A:D,3,FALSE),V742)</f>
        <v>Füllkopf tropft (vegan)</v>
      </c>
      <c r="H742" s="81" t="str">
        <f>IF(ISBLANK(Abfalldokumentation!$W742),"-",Abfalldokumentation!$W742)</f>
        <v>-</v>
      </c>
      <c r="I742" s="81">
        <f t="shared" si="78"/>
        <v>39</v>
      </c>
      <c r="J742" s="81" t="str">
        <f t="shared" si="79"/>
        <v>Produkte</v>
      </c>
      <c r="K742" s="81" t="str">
        <f t="shared" si="80"/>
        <v>BUs</v>
      </c>
      <c r="L742" s="81" t="str">
        <f t="shared" si="81"/>
        <v>Symptome</v>
      </c>
      <c r="M742" s="81">
        <f>IFERROR(VLOOKUP(Abfalldokumentation!$O742,Kennzahlen!S:U,3,FALSE)*Abfalldokumentation!$B742,"0")</f>
        <v>917.47979999999995</v>
      </c>
      <c r="N742" s="81" t="str">
        <f>IF(ISBLANK(Q742),VLOOKUP(Abfalldokumentation!$O742,'Linien - BU'!R:S,2,FALSE),Q742)</f>
        <v>Abfüllung</v>
      </c>
      <c r="O742" s="77">
        <f t="shared" si="82"/>
        <v>31900002</v>
      </c>
      <c r="P742" s="77">
        <f t="shared" si="83"/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AA742" s="2"/>
      <c r="AB742" s="2"/>
      <c r="AC742" s="2"/>
    </row>
    <row r="743" spans="1:29" ht="30" customHeight="1" x14ac:dyDescent="0.25">
      <c r="A743" s="73" t="str">
        <f>VLOOKUP(N743,'Linien - BU'!A:B,2,FALSE)</f>
        <v>BU1</v>
      </c>
      <c r="B743" s="74">
        <f t="shared" si="77"/>
        <v>22.4</v>
      </c>
      <c r="C743" s="75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76" t="str">
        <f>IFERROR(VLOOKUP(Abfalldokumentation!$O743,Artikel!A:C,3,FALSE),Abfalldokumentation!$O743)</f>
        <v>GRW SCHI-NAT 7,2GK NEUE</v>
      </c>
      <c r="F743" s="76" t="str">
        <f>VLOOKUP(T743,'Liste Gründe'!A:D,2,FALSE)</f>
        <v>Linienbezogen</v>
      </c>
      <c r="G743" s="75" t="str">
        <f>IF(ISBLANK(V743),VLOOKUP(Abfalldokumentation!$P743,'Liste Gründe'!A:D,3,FALSE),V743)</f>
        <v>Bodenabfall Abfüllung</v>
      </c>
      <c r="H743" s="76" t="str">
        <f>IF(ISBLANK(Abfalldokumentation!$W743),"-",Abfalldokumentation!$W743)</f>
        <v>Clip gerissen</v>
      </c>
      <c r="I743" s="76">
        <f t="shared" si="78"/>
        <v>39</v>
      </c>
      <c r="J743" s="76" t="str">
        <f t="shared" si="79"/>
        <v>Produkte</v>
      </c>
      <c r="K743" s="76" t="str">
        <f t="shared" si="80"/>
        <v>BUs</v>
      </c>
      <c r="L743" s="76" t="str">
        <f t="shared" si="81"/>
        <v>Symptome</v>
      </c>
      <c r="M743" s="76" t="str">
        <f>IFERROR(VLOOKUP(Abfalldokumentation!$O743,Kennzahlen!S:U,3,FALSE)*Abfalldokumentation!$B743,"0")</f>
        <v>0</v>
      </c>
      <c r="N743" s="76" t="str">
        <f>IF(ISBLANK(Q743),VLOOKUP(Abfalldokumentation!$O743,'Linien - BU'!R:S,2,FALSE),Q743)</f>
        <v>Abfüllung</v>
      </c>
      <c r="O743" s="77">
        <f t="shared" si="82"/>
        <v>32000106</v>
      </c>
      <c r="P743" s="77">
        <f t="shared" si="83"/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AA743" s="2"/>
      <c r="AB743" s="2"/>
      <c r="AC743" s="2"/>
    </row>
    <row r="744" spans="1:29" ht="30" customHeight="1" x14ac:dyDescent="0.25">
      <c r="A744" s="78" t="str">
        <f>VLOOKUP(N744,'Linien - BU'!A:B,2,FALSE)</f>
        <v>BU3</v>
      </c>
      <c r="B744" s="79">
        <f t="shared" si="77"/>
        <v>134</v>
      </c>
      <c r="C744" s="80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81" t="str">
        <f>IFERROR(VLOOKUP(Abfalldokumentation!$O744,Artikel!A:C,3,FALSE),Abfalldokumentation!$O744)</f>
        <v>VOS RW-NUSS-VAKU</v>
      </c>
      <c r="F744" s="81" t="str">
        <f>VLOOKUP(T744,'Liste Gründe'!A:D,2,FALSE)</f>
        <v>Schimmel</v>
      </c>
      <c r="G744" s="80" t="str">
        <f>IF(ISBLANK(V744),VLOOKUP(Abfalldokumentation!$P744,'Liste Gründe'!A:D,3,FALSE),V744)</f>
        <v>Rest</v>
      </c>
      <c r="H744" s="81" t="str">
        <f>IF(ISBLANK(Abfalldokumentation!$W744),"-",Abfalldokumentation!$W744)</f>
        <v>wurde nicht eingesetzt</v>
      </c>
      <c r="I744" s="81">
        <f t="shared" si="78"/>
        <v>39</v>
      </c>
      <c r="J744" s="81" t="str">
        <f t="shared" si="79"/>
        <v>Produkte</v>
      </c>
      <c r="K744" s="81" t="str">
        <f t="shared" si="80"/>
        <v>BUs</v>
      </c>
      <c r="L744" s="81" t="str">
        <f t="shared" si="81"/>
        <v>Symptome</v>
      </c>
      <c r="M744" s="81">
        <f>IFERROR(VLOOKUP(Abfalldokumentation!$O744,Kennzahlen!S:U,3,FALSE)*Abfalldokumentation!$B744,"0")</f>
        <v>68.876000000000005</v>
      </c>
      <c r="N744" s="81" t="str">
        <f>IF(ISBLANK(Q744),VLOOKUP(Abfalldokumentation!$O744,'Linien - BU'!R:S,2,FALSE),Q744)</f>
        <v>L4</v>
      </c>
      <c r="O744" s="77">
        <f t="shared" si="82"/>
        <v>49500088</v>
      </c>
      <c r="P744" s="77">
        <f t="shared" si="83"/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AA744" s="2"/>
      <c r="AB744" s="2"/>
      <c r="AC744" s="2"/>
    </row>
    <row r="745" spans="1:29" ht="30" customHeight="1" x14ac:dyDescent="0.25">
      <c r="A745" s="73" t="str">
        <f>VLOOKUP(N745,'Linien - BU'!A:B,2,FALSE)</f>
        <v>BU2</v>
      </c>
      <c r="B745" s="74">
        <f t="shared" si="77"/>
        <v>75</v>
      </c>
      <c r="C745" s="75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76" t="str">
        <f>IFERROR(VLOOKUP(Abfalldokumentation!$O745,Artikel!A:C,3,FALSE),Abfalldokumentation!$O745)</f>
        <v>Blöcke</v>
      </c>
      <c r="F745" s="76" t="str">
        <f>VLOOKUP(T745,'Liste Gründe'!A:D,2,FALSE)</f>
        <v>Schimmel</v>
      </c>
      <c r="G745" s="75" t="str">
        <f>IF(ISBLANK(V745),VLOOKUP(Abfalldokumentation!$P745,'Liste Gründe'!A:D,3,FALSE),V745)</f>
        <v>Luftzieher/Folienriss durch Transport</v>
      </c>
      <c r="H745" s="76" t="str">
        <f>IF(ISBLANK(Abfalldokumentation!$W745),"-",Abfalldokumentation!$W745)</f>
        <v>Luftzieher/Folienriss durch Transport</v>
      </c>
      <c r="I745" s="76">
        <f t="shared" si="78"/>
        <v>39</v>
      </c>
      <c r="J745" s="76" t="str">
        <f t="shared" si="79"/>
        <v>Produkte</v>
      </c>
      <c r="K745" s="76" t="str">
        <f t="shared" si="80"/>
        <v>BUs</v>
      </c>
      <c r="L745" s="76" t="str">
        <f t="shared" si="81"/>
        <v>Symptome</v>
      </c>
      <c r="M745" s="76" t="str">
        <f>IFERROR(VLOOKUP(Abfalldokumentation!$O745,Kennzahlen!S:U,3,FALSE)*Abfalldokumentation!$B745,"0")</f>
        <v>0</v>
      </c>
      <c r="N745" s="76" t="str">
        <f>IF(ISBLANK(Q745),VLOOKUP(Abfalldokumentation!$O745,'Linien - BU'!R:S,2,FALSE),Q745)</f>
        <v>BU2</v>
      </c>
      <c r="O745" s="77" t="str">
        <f t="shared" si="82"/>
        <v>Blöcke</v>
      </c>
      <c r="P745" s="77">
        <f t="shared" si="83"/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AA745" s="2"/>
      <c r="AB745" s="2"/>
      <c r="AC745" s="2"/>
    </row>
    <row r="746" spans="1:29" ht="30" customHeight="1" x14ac:dyDescent="0.25">
      <c r="A746" s="78" t="str">
        <f>VLOOKUP(N746,'Linien - BU'!A:B,2,FALSE)</f>
        <v>BU3</v>
      </c>
      <c r="B746" s="79">
        <f t="shared" si="77"/>
        <v>181</v>
      </c>
      <c r="C746" s="80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81" t="str">
        <f>IFERROR(VLOOKUP(Abfalldokumentation!$O746,Artikel!A:C,3,FALSE),Abfalldokumentation!$O746)</f>
        <v>Div. Zipfel, Endstücke</v>
      </c>
      <c r="F746" s="81" t="str">
        <f>VLOOKUP(T746,'Liste Gründe'!A:D,2,FALSE)</f>
        <v>Linienbezogen</v>
      </c>
      <c r="G746" s="80" t="str">
        <f>IF(ISBLANK(V746),VLOOKUP(Abfalldokumentation!$P746,'Liste Gründe'!A:D,3,FALSE),V746)</f>
        <v>Maschinenabfall</v>
      </c>
      <c r="H746" s="81" t="str">
        <f>IF(ISBLANK(Abfalldokumentation!$W746),"-",Abfalldokumentation!$W746)</f>
        <v>nicht eindeutig</v>
      </c>
      <c r="I746" s="81">
        <f t="shared" si="78"/>
        <v>39</v>
      </c>
      <c r="J746" s="81" t="str">
        <f t="shared" si="79"/>
        <v>Produkte</v>
      </c>
      <c r="K746" s="81" t="str">
        <f t="shared" si="80"/>
        <v>BUs</v>
      </c>
      <c r="L746" s="81" t="str">
        <f t="shared" si="81"/>
        <v>Symptome</v>
      </c>
      <c r="M746" s="81" t="str">
        <f>IFERROR(VLOOKUP(Abfalldokumentation!$O746,Kennzahlen!S:U,3,FALSE)*Abfalldokumentation!$B746,"0")</f>
        <v>0</v>
      </c>
      <c r="N746" s="81" t="str">
        <f>IF(ISBLANK(Q746),VLOOKUP(Abfalldokumentation!$O746,'Linien - BU'!R:S,2,FALSE),Q746)</f>
        <v>Bu3</v>
      </c>
      <c r="O746" s="77" t="str">
        <f t="shared" si="82"/>
        <v>Div. Zipfel, Endstücke</v>
      </c>
      <c r="P746" s="77">
        <f t="shared" si="83"/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AA746" s="2"/>
      <c r="AB746" s="2"/>
      <c r="AC746" s="2"/>
    </row>
    <row r="747" spans="1:29" ht="30" customHeight="1" x14ac:dyDescent="0.25">
      <c r="A747" s="73" t="str">
        <f>VLOOKUP(N747,'Linien - BU'!A:B,2,FALSE)</f>
        <v>BU1</v>
      </c>
      <c r="B747" s="74">
        <f t="shared" si="77"/>
        <v>54</v>
      </c>
      <c r="C747" s="75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76" t="str">
        <f>IFERROR(VLOOKUP(Abfalldokumentation!$O747,Artikel!A:C,3,FALSE),Abfalldokumentation!$O747)</f>
        <v>Diverse Rinde</v>
      </c>
      <c r="F747" s="76" t="str">
        <f>VLOOKUP(T747,'Liste Gründe'!A:D,2,FALSE)</f>
        <v>Rest</v>
      </c>
      <c r="G747" s="75" t="str">
        <f>IF(ISBLANK(V747),VLOOKUP(Abfalldokumentation!$P747,'Liste Gründe'!A:D,3,FALSE),V747)</f>
        <v>geschälte Rinde</v>
      </c>
      <c r="H747" s="76" t="str">
        <f>IF(ISBLANK(Abfalldokumentation!$W747),"-",Abfalldokumentation!$W747)</f>
        <v>keine Verwendung möglich</v>
      </c>
      <c r="I747" s="76">
        <f t="shared" si="78"/>
        <v>39</v>
      </c>
      <c r="J747" s="76" t="str">
        <f t="shared" si="79"/>
        <v>Produkte</v>
      </c>
      <c r="K747" s="76" t="str">
        <f t="shared" si="80"/>
        <v>BUs</v>
      </c>
      <c r="L747" s="76" t="str">
        <f t="shared" si="81"/>
        <v>Symptome</v>
      </c>
      <c r="M747" s="76" t="str">
        <f>IFERROR(VLOOKUP(Abfalldokumentation!$O747,Kennzahlen!S:U,3,FALSE)*Abfalldokumentation!$B747,"0")</f>
        <v>0</v>
      </c>
      <c r="N747" s="76" t="str">
        <f>IF(ISBLANK(Q747),VLOOKUP(Abfalldokumentation!$O747,'Linien - BU'!R:S,2,FALSE),Q747)</f>
        <v>RWV</v>
      </c>
      <c r="O747" s="77" t="str">
        <f t="shared" si="82"/>
        <v>Diverse Rinde</v>
      </c>
      <c r="P747" s="77">
        <f t="shared" si="83"/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AA747" s="2"/>
      <c r="AB747" s="2"/>
      <c r="AC747" s="2"/>
    </row>
    <row r="748" spans="1:29" ht="30" customHeight="1" x14ac:dyDescent="0.25">
      <c r="A748" s="78" t="str">
        <f>VLOOKUP(N748,'Linien - BU'!A:B,2,FALSE)</f>
        <v>BU4</v>
      </c>
      <c r="B748" s="79">
        <f t="shared" si="77"/>
        <v>19</v>
      </c>
      <c r="C748" s="80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81" t="str">
        <f>IFERROR(VLOOKUP(Abfalldokumentation!$O748,Artikel!A:C,3,FALSE),Abfalldokumentation!$O748)</f>
        <v>Diverses</v>
      </c>
      <c r="F748" s="81" t="str">
        <f>VLOOKUP(T748,'Liste Gründe'!A:D,2,FALSE)</f>
        <v>Linienbezogen</v>
      </c>
      <c r="G748" s="80" t="str">
        <f>IF(ISBLANK(V748),VLOOKUP(Abfalldokumentation!$P748,'Liste Gründe'!A:D,3,FALSE),V748)</f>
        <v>Maschinenabfall</v>
      </c>
      <c r="H748" s="81" t="str">
        <f>IF(ISBLANK(Abfalldokumentation!$W748),"-",Abfalldokumentation!$W748)</f>
        <v>-</v>
      </c>
      <c r="I748" s="81">
        <f t="shared" si="78"/>
        <v>39</v>
      </c>
      <c r="J748" s="81" t="str">
        <f t="shared" si="79"/>
        <v>Produkte</v>
      </c>
      <c r="K748" s="81" t="str">
        <f t="shared" si="80"/>
        <v>BUs</v>
      </c>
      <c r="L748" s="81" t="str">
        <f t="shared" si="81"/>
        <v>Symptome</v>
      </c>
      <c r="M748" s="81" t="str">
        <f>IFERROR(VLOOKUP(Abfalldokumentation!$O748,Kennzahlen!S:U,3,FALSE)*Abfalldokumentation!$B748,"0")</f>
        <v>0</v>
      </c>
      <c r="N748" s="81" t="str">
        <f>IF(ISBLANK(Q748),VLOOKUP(Abfalldokumentation!$O748,'Linien - BU'!R:S,2,FALSE),Q748)</f>
        <v>BU4</v>
      </c>
      <c r="O748" s="77" t="str">
        <f t="shared" si="82"/>
        <v>Diverses</v>
      </c>
      <c r="P748" s="77">
        <f t="shared" si="83"/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AA748" s="2"/>
      <c r="AB748" s="2"/>
      <c r="AC748" s="2"/>
    </row>
    <row r="749" spans="1:29" ht="30" customHeight="1" x14ac:dyDescent="0.25">
      <c r="A749" s="73" t="str">
        <f>VLOOKUP(N749,'Linien - BU'!A:B,2,FALSE)</f>
        <v>BU3</v>
      </c>
      <c r="B749" s="74">
        <f t="shared" si="77"/>
        <v>20</v>
      </c>
      <c r="C749" s="75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76" t="str">
        <f>IFERROR(VLOOKUP(Abfalldokumentation!$O749,Artikel!A:C,3,FALSE),Abfalldokumentation!$O749)</f>
        <v>Diverses</v>
      </c>
      <c r="F749" s="76" t="str">
        <f>VLOOKUP(T749,'Liste Gründe'!A:D,2,FALSE)</f>
        <v>Linienbezogen</v>
      </c>
      <c r="G749" s="75" t="str">
        <f>IF(ISBLANK(V749),VLOOKUP(Abfalldokumentation!$P749,'Liste Gründe'!A:D,3,FALSE),V749)</f>
        <v>Maschinenabfall</v>
      </c>
      <c r="H749" s="76" t="str">
        <f>IF(ISBLANK(Abfalldokumentation!$W749),"-",Abfalldokumentation!$W749)</f>
        <v>-</v>
      </c>
      <c r="I749" s="76">
        <f t="shared" si="78"/>
        <v>39</v>
      </c>
      <c r="J749" s="76" t="str">
        <f t="shared" si="79"/>
        <v>Produkte</v>
      </c>
      <c r="K749" s="76" t="str">
        <f t="shared" si="80"/>
        <v>BUs</v>
      </c>
      <c r="L749" s="76" t="str">
        <f t="shared" si="81"/>
        <v>Symptome</v>
      </c>
      <c r="M749" s="76" t="str">
        <f>IFERROR(VLOOKUP(Abfalldokumentation!$O749,Kennzahlen!S:U,3,FALSE)*Abfalldokumentation!$B749,"0")</f>
        <v>0</v>
      </c>
      <c r="N749" s="76" t="str">
        <f>IF(ISBLANK(Q749),VLOOKUP(Abfalldokumentation!$O749,'Linien - BU'!R:S,2,FALSE),Q749)</f>
        <v>Bu3</v>
      </c>
      <c r="O749" s="77" t="str">
        <f t="shared" si="82"/>
        <v>Diverses</v>
      </c>
      <c r="P749" s="77">
        <f t="shared" si="83"/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AA749" s="2"/>
      <c r="AB749" s="2"/>
      <c r="AC749" s="2"/>
    </row>
    <row r="750" spans="1:29" ht="30" customHeight="1" x14ac:dyDescent="0.25">
      <c r="A750" s="78" t="str">
        <f>VLOOKUP(N750,'Linien - BU'!A:B,2,FALSE)</f>
        <v>BU3</v>
      </c>
      <c r="B750" s="79">
        <f t="shared" si="77"/>
        <v>13</v>
      </c>
      <c r="C750" s="80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81" t="str">
        <f>IFERROR(VLOOKUP(Abfalldokumentation!$O750,Artikel!A:C,3,FALSE),Abfalldokumentation!$O750)</f>
        <v>Diverses</v>
      </c>
      <c r="F750" s="81" t="str">
        <f>VLOOKUP(T750,'Liste Gründe'!A:D,2,FALSE)</f>
        <v>Linienbezogen</v>
      </c>
      <c r="G750" s="80" t="str">
        <f>IF(ISBLANK(V750),VLOOKUP(Abfalldokumentation!$P750,'Liste Gründe'!A:D,3,FALSE),V750)</f>
        <v>Maschinenabfall</v>
      </c>
      <c r="H750" s="81" t="str">
        <f>IF(ISBLANK(Abfalldokumentation!$W750),"-",Abfalldokumentation!$W750)</f>
        <v>-</v>
      </c>
      <c r="I750" s="81">
        <f t="shared" si="78"/>
        <v>39</v>
      </c>
      <c r="J750" s="81" t="str">
        <f t="shared" si="79"/>
        <v>Produkte</v>
      </c>
      <c r="K750" s="81" t="str">
        <f t="shared" si="80"/>
        <v>BUs</v>
      </c>
      <c r="L750" s="81" t="str">
        <f t="shared" si="81"/>
        <v>Symptome</v>
      </c>
      <c r="M750" s="81" t="str">
        <f>IFERROR(VLOOKUP(Abfalldokumentation!$O750,Kennzahlen!S:U,3,FALSE)*Abfalldokumentation!$B750,"0")</f>
        <v>0</v>
      </c>
      <c r="N750" s="81" t="str">
        <f>IF(ISBLANK(Q750),VLOOKUP(Abfalldokumentation!$O750,'Linien - BU'!R:S,2,FALSE),Q750)</f>
        <v>L33</v>
      </c>
      <c r="O750" s="77" t="str">
        <f t="shared" si="82"/>
        <v>Diverses</v>
      </c>
      <c r="P750" s="77">
        <f t="shared" si="83"/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AA750" s="2"/>
      <c r="AB750" s="2"/>
      <c r="AC750" s="2"/>
    </row>
    <row r="751" spans="1:29" ht="30" customHeight="1" x14ac:dyDescent="0.25">
      <c r="A751" s="73" t="str">
        <f>VLOOKUP(N751,'Linien - BU'!A:B,2,FALSE)</f>
        <v>BU2</v>
      </c>
      <c r="B751" s="74">
        <f t="shared" si="77"/>
        <v>69</v>
      </c>
      <c r="C751" s="75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76" t="str">
        <f>IFERROR(VLOOKUP(Abfalldokumentation!$O751,Artikel!A:C,3,FALSE),Abfalldokumentation!$O751)</f>
        <v>Diverses</v>
      </c>
      <c r="F751" s="76" t="str">
        <f>VLOOKUP(T751,'Liste Gründe'!A:D,2,FALSE)</f>
        <v>Linienbezogen</v>
      </c>
      <c r="G751" s="75" t="str">
        <f>IF(ISBLANK(V751),VLOOKUP(Abfalldokumentation!$P751,'Liste Gründe'!A:D,3,FALSE),V751)</f>
        <v>Maschinenabfall</v>
      </c>
      <c r="H751" s="76" t="str">
        <f>IF(ISBLANK(Abfalldokumentation!$W751),"-",Abfalldokumentation!$W751)</f>
        <v>-</v>
      </c>
      <c r="I751" s="76">
        <f t="shared" si="78"/>
        <v>39</v>
      </c>
      <c r="J751" s="76" t="str">
        <f t="shared" si="79"/>
        <v>Produkte</v>
      </c>
      <c r="K751" s="76" t="str">
        <f t="shared" si="80"/>
        <v>BUs</v>
      </c>
      <c r="L751" s="76" t="str">
        <f t="shared" si="81"/>
        <v>Symptome</v>
      </c>
      <c r="M751" s="76" t="str">
        <f>IFERROR(VLOOKUP(Abfalldokumentation!$O751,Kennzahlen!S:U,3,FALSE)*Abfalldokumentation!$B751,"0")</f>
        <v>0</v>
      </c>
      <c r="N751" s="76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AA751" s="2"/>
      <c r="AB751" s="2"/>
      <c r="AC751" s="2"/>
    </row>
    <row r="752" spans="1:29" ht="30" customHeight="1" x14ac:dyDescent="0.25">
      <c r="A752" s="78" t="str">
        <f>VLOOKUP(N752,'Linien - BU'!A:B,2,FALSE)</f>
        <v>BU2</v>
      </c>
      <c r="B752" s="79">
        <f t="shared" si="77"/>
        <v>85.5</v>
      </c>
      <c r="C752" s="80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81" t="str">
        <f>IFERROR(VLOOKUP(Abfalldokumentation!$O752,Artikel!A:C,3,FALSE),Abfalldokumentation!$O752)</f>
        <v>Diverses</v>
      </c>
      <c r="F752" s="81" t="str">
        <f>VLOOKUP(T752,'Liste Gründe'!A:D,2,FALSE)</f>
        <v>Linienbezogen</v>
      </c>
      <c r="G752" s="80" t="str">
        <f>IF(ISBLANK(V752),VLOOKUP(Abfalldokumentation!$P752,'Liste Gründe'!A:D,3,FALSE),V752)</f>
        <v>Maschinenabfall</v>
      </c>
      <c r="H752" s="81" t="str">
        <f>IF(ISBLANK(Abfalldokumentation!$W752),"-",Abfalldokumentation!$W752)</f>
        <v>-</v>
      </c>
      <c r="I752" s="81">
        <f t="shared" si="78"/>
        <v>39</v>
      </c>
      <c r="J752" s="81" t="str">
        <f t="shared" si="79"/>
        <v>Produkte</v>
      </c>
      <c r="K752" s="81" t="str">
        <f t="shared" si="80"/>
        <v>BUs</v>
      </c>
      <c r="L752" s="81" t="str">
        <f t="shared" si="81"/>
        <v>Symptome</v>
      </c>
      <c r="M752" s="81" t="str">
        <f>IFERROR(VLOOKUP(Abfalldokumentation!$O752,Kennzahlen!S:U,3,FALSE)*Abfalldokumentation!$B752,"0")</f>
        <v>0</v>
      </c>
      <c r="N752" s="81" t="str">
        <f>IF(ISBLANK(Q752),VLOOKUP(Abfalldokumentation!$O752,'Linien - BU'!R:S,2,FALSE),Q752)</f>
        <v>BU2</v>
      </c>
      <c r="O752" s="77" t="str">
        <f t="shared" si="82"/>
        <v>Diverses</v>
      </c>
      <c r="P752" s="77">
        <f t="shared" si="83"/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AA752" s="2"/>
      <c r="AB752" s="2"/>
      <c r="AC752" s="2"/>
    </row>
    <row r="753" spans="1:29" ht="30" customHeight="1" x14ac:dyDescent="0.25">
      <c r="A753" s="73" t="str">
        <f>VLOOKUP(N753,'Linien - BU'!A:B,2,FALSE)</f>
        <v>BU1</v>
      </c>
      <c r="B753" s="74">
        <f t="shared" si="77"/>
        <v>141.19999999999999</v>
      </c>
      <c r="C753" s="75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76" t="str">
        <f>IFERROR(VLOOKUP(Abfalldokumentation!$O753,Artikel!A:C,3,FALSE),Abfalldokumentation!$O753)</f>
        <v>Diverses aus Abfüllung</v>
      </c>
      <c r="F753" s="76" t="str">
        <f>VLOOKUP(T753,'Liste Gründe'!A:D,2,FALSE)</f>
        <v>Linienbezogen</v>
      </c>
      <c r="G753" s="75" t="str">
        <f>IF(ISBLANK(V753),VLOOKUP(Abfalldokumentation!$P753,'Liste Gründe'!A:D,3,FALSE),V753)</f>
        <v>Maschinenabfall</v>
      </c>
      <c r="H753" s="76" t="str">
        <f>IF(ISBLANK(Abfalldokumentation!$W753),"-",Abfalldokumentation!$W753)</f>
        <v>-</v>
      </c>
      <c r="I753" s="76">
        <f t="shared" si="78"/>
        <v>39</v>
      </c>
      <c r="J753" s="76" t="str">
        <f t="shared" si="79"/>
        <v>Produkte</v>
      </c>
      <c r="K753" s="76" t="str">
        <f t="shared" si="80"/>
        <v>BUs</v>
      </c>
      <c r="L753" s="76" t="str">
        <f t="shared" si="81"/>
        <v>Symptome</v>
      </c>
      <c r="M753" s="76" t="str">
        <f>IFERROR(VLOOKUP(Abfalldokumentation!$O753,Kennzahlen!S:U,3,FALSE)*Abfalldokumentation!$B753,"0")</f>
        <v>0</v>
      </c>
      <c r="N753" s="76" t="str">
        <f>IF(ISBLANK(Q753),VLOOKUP(Abfalldokumentation!$O753,'Linien - BU'!R:S,2,FALSE),Q753)</f>
        <v>Abfüllung</v>
      </c>
      <c r="O753" s="77" t="str">
        <f t="shared" si="82"/>
        <v>Diverses aus Abfüllung</v>
      </c>
      <c r="P753" s="77">
        <f t="shared" si="83"/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AA753" s="2"/>
      <c r="AB753" s="2"/>
      <c r="AC753" s="2"/>
    </row>
    <row r="754" spans="1:29" ht="30" customHeight="1" x14ac:dyDescent="0.25">
      <c r="A754" s="78" t="str">
        <f>VLOOKUP(N754,'Linien - BU'!A:B,2,FALSE)</f>
        <v>Rest</v>
      </c>
      <c r="B754" s="79">
        <f t="shared" si="77"/>
        <v>9</v>
      </c>
      <c r="C754" s="80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81" t="str">
        <f>IFERROR(VLOOKUP(Abfalldokumentation!$O754,Artikel!A:C,3,FALSE),Abfalldokumentation!$O754)</f>
        <v>Diverses QM</v>
      </c>
      <c r="F754" s="81" t="str">
        <f>VLOOKUP(T754,'Liste Gründe'!A:D,2,FALSE)</f>
        <v>Qualitätssicherung</v>
      </c>
      <c r="G754" s="80" t="str">
        <f>IF(ISBLANK(V754),VLOOKUP(Abfalldokumentation!$P754,'Liste Gründe'!A:D,3,FALSE),V754)</f>
        <v>Sensorik</v>
      </c>
      <c r="H754" s="81" t="str">
        <f>IF(ISBLANK(Abfalldokumentation!$W754),"-",Abfalldokumentation!$W754)</f>
        <v>Sensorik</v>
      </c>
      <c r="I754" s="81">
        <f t="shared" si="78"/>
        <v>39</v>
      </c>
      <c r="J754" s="81" t="str">
        <f t="shared" si="79"/>
        <v>Produkte</v>
      </c>
      <c r="K754" s="81" t="str">
        <f t="shared" si="80"/>
        <v>BUs</v>
      </c>
      <c r="L754" s="81" t="str">
        <f t="shared" si="81"/>
        <v>Symptome</v>
      </c>
      <c r="M754" s="81" t="str">
        <f>IFERROR(VLOOKUP(Abfalldokumentation!$O754,Kennzahlen!S:U,3,FALSE)*Abfalldokumentation!$B754,"0")</f>
        <v>0</v>
      </c>
      <c r="N754" s="81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AA754" s="2"/>
      <c r="AB754" s="2"/>
      <c r="AC754" s="2"/>
    </row>
    <row r="755" spans="1:29" ht="30" customHeight="1" x14ac:dyDescent="0.25">
      <c r="A755" s="73" t="str">
        <f>VLOOKUP(N755,'Linien - BU'!A:B,2,FALSE)</f>
        <v>Rest</v>
      </c>
      <c r="B755" s="74">
        <f t="shared" si="77"/>
        <v>9.4</v>
      </c>
      <c r="C755" s="75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76" t="str">
        <f>IFERROR(VLOOKUP(Abfalldokumentation!$O755,Artikel!A:C,3,FALSE),Abfalldokumentation!$O755)</f>
        <v>Diverses QM</v>
      </c>
      <c r="F755" s="76" t="str">
        <f>VLOOKUP(T755,'Liste Gründe'!A:D,2,FALSE)</f>
        <v>Qualitätssicherung</v>
      </c>
      <c r="G755" s="75" t="str">
        <f>IF(ISBLANK(V755),VLOOKUP(Abfalldokumentation!$P755,'Liste Gründe'!A:D,3,FALSE),V755)</f>
        <v>Sensorik</v>
      </c>
      <c r="H755" s="76" t="str">
        <f>IF(ISBLANK(Abfalldokumentation!$W755),"-",Abfalldokumentation!$W755)</f>
        <v>Sensorik</v>
      </c>
      <c r="I755" s="76">
        <f t="shared" si="78"/>
        <v>39</v>
      </c>
      <c r="J755" s="76" t="str">
        <f t="shared" si="79"/>
        <v>Produkte</v>
      </c>
      <c r="K755" s="76" t="str">
        <f t="shared" si="80"/>
        <v>BUs</v>
      </c>
      <c r="L755" s="76" t="str">
        <f t="shared" si="81"/>
        <v>Symptome</v>
      </c>
      <c r="M755" s="76" t="str">
        <f>IFERROR(VLOOKUP(Abfalldokumentation!$O755,Kennzahlen!S:U,3,FALSE)*Abfalldokumentation!$B755,"0")</f>
        <v>0</v>
      </c>
      <c r="N755" s="76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AA755" s="2"/>
      <c r="AB755" s="2"/>
      <c r="AC755" s="2"/>
    </row>
    <row r="756" spans="1:29" ht="30" customHeight="1" x14ac:dyDescent="0.25">
      <c r="A756" s="78" t="str">
        <f>VLOOKUP(N756,'Linien - BU'!A:B,2,FALSE)</f>
        <v>Rest</v>
      </c>
      <c r="B756" s="79">
        <f t="shared" si="77"/>
        <v>11</v>
      </c>
      <c r="C756" s="80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81" t="str">
        <f>IFERROR(VLOOKUP(Abfalldokumentation!$O756,Artikel!A:C,3,FALSE),Abfalldokumentation!$O756)</f>
        <v>Diverses QM</v>
      </c>
      <c r="F756" s="81" t="str">
        <f>VLOOKUP(T756,'Liste Gründe'!A:D,2,FALSE)</f>
        <v>Qualitätssicherung</v>
      </c>
      <c r="G756" s="80" t="str">
        <f>IF(ISBLANK(V756),VLOOKUP(Abfalldokumentation!$P756,'Liste Gründe'!A:D,3,FALSE),V756)</f>
        <v>Sensorik</v>
      </c>
      <c r="H756" s="81" t="str">
        <f>IF(ISBLANK(Abfalldokumentation!$W756),"-",Abfalldokumentation!$W756)</f>
        <v>Sensorik</v>
      </c>
      <c r="I756" s="81">
        <f t="shared" si="78"/>
        <v>39</v>
      </c>
      <c r="J756" s="81" t="str">
        <f t="shared" si="79"/>
        <v>Produkte</v>
      </c>
      <c r="K756" s="81" t="str">
        <f t="shared" si="80"/>
        <v>BUs</v>
      </c>
      <c r="L756" s="81" t="str">
        <f t="shared" si="81"/>
        <v>Symptome</v>
      </c>
      <c r="M756" s="81" t="str">
        <f>IFERROR(VLOOKUP(Abfalldokumentation!$O756,Kennzahlen!S:U,3,FALSE)*Abfalldokumentation!$B756,"0")</f>
        <v>0</v>
      </c>
      <c r="N756" s="81" t="str">
        <f>IF(ISBLANK(Q756),VLOOKUP(Abfalldokumentation!$O756,'Linien - BU'!R:S,2,FALSE),Q756)</f>
        <v>QM</v>
      </c>
      <c r="O756" s="77" t="str">
        <f t="shared" si="82"/>
        <v>Diverses QM</v>
      </c>
      <c r="P756" s="77">
        <f t="shared" si="83"/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AA756" s="2"/>
      <c r="AB756" s="2"/>
      <c r="AC756" s="2"/>
    </row>
    <row r="757" spans="1:29" ht="30" customHeight="1" x14ac:dyDescent="0.25">
      <c r="A757" s="73" t="str">
        <f>VLOOKUP(N757,'Linien - BU'!A:B,2,FALSE)</f>
        <v>BU3</v>
      </c>
      <c r="B757" s="74">
        <f t="shared" si="77"/>
        <v>57</v>
      </c>
      <c r="C757" s="75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76" t="str">
        <f>IFERROR(VLOOKUP(Abfalldokumentation!$O757,Artikel!A:C,3,FALSE),Abfalldokumentation!$O757)</f>
        <v>gemischte Räucherstücke</v>
      </c>
      <c r="F757" s="76" t="str">
        <f>VLOOKUP(T757,'Liste Gründe'!A:D,2,FALSE)</f>
        <v>Linienbezogen</v>
      </c>
      <c r="G757" s="75" t="str">
        <f>IF(ISBLANK(V757),VLOOKUP(Abfalldokumentation!$P757,'Liste Gründe'!A:D,3,FALSE),V757)</f>
        <v>gemischtes Produkt</v>
      </c>
      <c r="H757" s="76" t="str">
        <f>IF(ISBLANK(Abfalldokumentation!$W757),"-",Abfalldokumentation!$W757)</f>
        <v xml:space="preserve">gemischt, weil mehrere Produkte in einen Auftrag einfließen. VOS Trennung </v>
      </c>
      <c r="I757" s="76">
        <f t="shared" si="78"/>
        <v>39</v>
      </c>
      <c r="J757" s="76" t="str">
        <f t="shared" si="79"/>
        <v>Produkte</v>
      </c>
      <c r="K757" s="76" t="str">
        <f t="shared" si="80"/>
        <v>BUs</v>
      </c>
      <c r="L757" s="76" t="str">
        <f t="shared" si="81"/>
        <v>Symptome</v>
      </c>
      <c r="M757" s="76" t="str">
        <f>IFERROR(VLOOKUP(Abfalldokumentation!$O757,Kennzahlen!S:U,3,FALSE)*Abfalldokumentation!$B757,"0")</f>
        <v>0</v>
      </c>
      <c r="N757" s="76" t="str">
        <f>IF(ISBLANK(Q757),VLOOKUP(Abfalldokumentation!$O757,'Linien - BU'!R:S,2,FALSE),Q757)</f>
        <v>L9</v>
      </c>
      <c r="O757" s="77" t="str">
        <f t="shared" si="82"/>
        <v>gemischte Räucherstücke</v>
      </c>
      <c r="P757" s="77">
        <f t="shared" si="83"/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AA757" s="2"/>
      <c r="AB757" s="2"/>
      <c r="AC757" s="2"/>
    </row>
    <row r="758" spans="1:29" ht="30" customHeight="1" x14ac:dyDescent="0.25">
      <c r="A758" s="78" t="str">
        <f>VLOOKUP(N758,'Linien - BU'!A:B,2,FALSE)</f>
        <v>Rest</v>
      </c>
      <c r="B758" s="79">
        <f t="shared" si="77"/>
        <v>2.6</v>
      </c>
      <c r="C758" s="80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81" t="str">
        <f>IFERROR(VLOOKUP(Abfalldokumentation!$O758,Artikel!A:C,3,FALSE),Abfalldokumentation!$O758)</f>
        <v>Laborproben</v>
      </c>
      <c r="F758" s="81" t="str">
        <f>VLOOKUP(T758,'Liste Gründe'!A:D,2,FALSE)</f>
        <v>Qualitätssicherung</v>
      </c>
      <c r="G758" s="80" t="str">
        <f>IF(ISBLANK(V758),VLOOKUP(Abfalldokumentation!$P758,'Liste Gründe'!A:D,3,FALSE),V758)</f>
        <v>Sensorik</v>
      </c>
      <c r="H758" s="81" t="str">
        <f>IF(ISBLANK(Abfalldokumentation!$W758),"-",Abfalldokumentation!$W758)</f>
        <v>Sensorik</v>
      </c>
      <c r="I758" s="81">
        <f t="shared" si="78"/>
        <v>39</v>
      </c>
      <c r="J758" s="81" t="str">
        <f t="shared" si="79"/>
        <v>Produkte</v>
      </c>
      <c r="K758" s="81" t="str">
        <f t="shared" si="80"/>
        <v>BUs</v>
      </c>
      <c r="L758" s="81" t="str">
        <f t="shared" si="81"/>
        <v>Symptome</v>
      </c>
      <c r="M758" s="81" t="str">
        <f>IFERROR(VLOOKUP(Abfalldokumentation!$O758,Kennzahlen!S:U,3,FALSE)*Abfalldokumentation!$B758,"0")</f>
        <v>0</v>
      </c>
      <c r="N758" s="81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AA758" s="2"/>
      <c r="AB758" s="2"/>
      <c r="AC758" s="2"/>
    </row>
    <row r="759" spans="1:29" ht="30" customHeight="1" x14ac:dyDescent="0.25">
      <c r="A759" s="73" t="str">
        <f>VLOOKUP(N759,'Linien - BU'!A:B,2,FALSE)</f>
        <v>Rest</v>
      </c>
      <c r="B759" s="74">
        <f t="shared" si="77"/>
        <v>28</v>
      </c>
      <c r="C759" s="75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76" t="str">
        <f>IFERROR(VLOOKUP(Abfalldokumentation!$O759,Artikel!A:C,3,FALSE),Abfalldokumentation!$O759)</f>
        <v>Laborproben</v>
      </c>
      <c r="F759" s="76" t="str">
        <f>VLOOKUP(T759,'Liste Gründe'!A:D,2,FALSE)</f>
        <v>Qualitätssicherung</v>
      </c>
      <c r="G759" s="75" t="str">
        <f>IF(ISBLANK(V759),VLOOKUP(Abfalldokumentation!$P759,'Liste Gründe'!A:D,3,FALSE),V759)</f>
        <v>Laborprobe</v>
      </c>
      <c r="H759" s="76" t="str">
        <f>IF(ISBLANK(Abfalldokumentation!$W759),"-",Abfalldokumentation!$W759)</f>
        <v>Laborprobe</v>
      </c>
      <c r="I759" s="76">
        <f t="shared" si="78"/>
        <v>39</v>
      </c>
      <c r="J759" s="76" t="str">
        <f t="shared" si="79"/>
        <v>Produkte</v>
      </c>
      <c r="K759" s="76" t="str">
        <f t="shared" si="80"/>
        <v>BUs</v>
      </c>
      <c r="L759" s="76" t="str">
        <f t="shared" si="81"/>
        <v>Symptome</v>
      </c>
      <c r="M759" s="76" t="str">
        <f>IFERROR(VLOOKUP(Abfalldokumentation!$O759,Kennzahlen!S:U,3,FALSE)*Abfalldokumentation!$B759,"0")</f>
        <v>0</v>
      </c>
      <c r="N759" s="76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AA759" s="2"/>
      <c r="AB759" s="2"/>
      <c r="AC759" s="2"/>
    </row>
    <row r="760" spans="1:29" ht="30" customHeight="1" x14ac:dyDescent="0.25">
      <c r="A760" s="78" t="str">
        <f>VLOOKUP(N760,'Linien - BU'!A:B,2,FALSE)</f>
        <v>Rest</v>
      </c>
      <c r="B760" s="79">
        <f t="shared" si="77"/>
        <v>188.8</v>
      </c>
      <c r="C760" s="80">
        <f>Abfalldokumentation!$U760</f>
        <v>44467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81" t="str">
        <f>IFERROR(VLOOKUP(Abfalldokumentation!$O760,Artikel!A:C,3,FALSE),Abfalldokumentation!$O760)</f>
        <v>Laborproben</v>
      </c>
      <c r="F760" s="81" t="str">
        <f>VLOOKUP(T760,'Liste Gründe'!A:D,2,FALSE)</f>
        <v>Qualitätssicherung</v>
      </c>
      <c r="G760" s="80" t="str">
        <f>IF(ISBLANK(V760),VLOOKUP(Abfalldokumentation!$P760,'Liste Gründe'!A:D,3,FALSE),V760)</f>
        <v>Laborprobe</v>
      </c>
      <c r="H760" s="81" t="str">
        <f>IF(ISBLANK(Abfalldokumentation!$W760),"-",Abfalldokumentation!$W760)</f>
        <v>Laborprobe</v>
      </c>
      <c r="I760" s="81">
        <f t="shared" si="78"/>
        <v>39</v>
      </c>
      <c r="J760" s="81" t="str">
        <f t="shared" si="79"/>
        <v>Produkte</v>
      </c>
      <c r="K760" s="81" t="str">
        <f t="shared" si="80"/>
        <v>BUs</v>
      </c>
      <c r="L760" s="81" t="str">
        <f t="shared" si="81"/>
        <v>Symptome</v>
      </c>
      <c r="M760" s="81" t="str">
        <f>IFERROR(VLOOKUP(Abfalldokumentation!$O760,Kennzahlen!S:U,3,FALSE)*Abfalldokumentation!$B760,"0")</f>
        <v>0</v>
      </c>
      <c r="N760" s="81" t="str">
        <f>IF(ISBLANK(Q760),VLOOKUP(Abfalldokumentation!$O760,'Linien - BU'!R:S,2,FALSE),Q760)</f>
        <v>Labor</v>
      </c>
      <c r="O760" s="77" t="str">
        <f t="shared" si="82"/>
        <v>Laborproben</v>
      </c>
      <c r="P760" s="77">
        <f t="shared" si="83"/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AA760" s="2"/>
      <c r="AB760" s="2"/>
      <c r="AC760" s="2"/>
    </row>
    <row r="761" spans="1:29" ht="30" customHeight="1" x14ac:dyDescent="0.25">
      <c r="A761" s="73" t="str">
        <f>VLOOKUP(N761,'Linien - BU'!A:B,2,FALSE)</f>
        <v>BU3</v>
      </c>
      <c r="B761" s="74">
        <f t="shared" si="77"/>
        <v>283</v>
      </c>
      <c r="C761" s="75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76" t="str">
        <f>IFERROR(VLOOKUP(Abfalldokumentation!$O761,Artikel!A:C,3,FALSE),Abfalldokumentation!$O761)</f>
        <v>VOS Adler Schinkenräuch</v>
      </c>
      <c r="F761" s="76" t="str">
        <f>VLOOKUP(T761,'Liste Gründe'!A:D,2,FALSE)</f>
        <v>Schimmel</v>
      </c>
      <c r="G761" s="75" t="str">
        <f>IF(ISBLANK(V761),VLOOKUP(Abfalldokumentation!$P761,'Liste Gründe'!A:D,3,FALSE),V761)</f>
        <v>spezifischer EInsatz</v>
      </c>
      <c r="H761" s="76" t="str">
        <f>IF(ISBLANK(Abfalldokumentation!$W761),"-",Abfalldokumentation!$W761)</f>
        <v>wenig Verwendung</v>
      </c>
      <c r="I761" s="76">
        <f t="shared" si="78"/>
        <v>39</v>
      </c>
      <c r="J761" s="76" t="str">
        <f t="shared" si="79"/>
        <v>Produkte</v>
      </c>
      <c r="K761" s="76" t="str">
        <f t="shared" si="80"/>
        <v>BUs</v>
      </c>
      <c r="L761" s="76" t="str">
        <f t="shared" si="81"/>
        <v>Symptome</v>
      </c>
      <c r="M761" s="76">
        <f>IFERROR(VLOOKUP(Abfalldokumentation!$O761,Kennzahlen!S:U,3,FALSE)*Abfalldokumentation!$B761,"0")</f>
        <v>141.5</v>
      </c>
      <c r="N761" s="76" t="str">
        <f>IF(ISBLANK(Q761),VLOOKUP(Abfalldokumentation!$O761,'Linien - BU'!R:S,2,FALSE),Q761)</f>
        <v>Bu3</v>
      </c>
      <c r="O761" s="77">
        <f t="shared" si="82"/>
        <v>29500529</v>
      </c>
      <c r="P761" s="77">
        <f t="shared" si="83"/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AA761" s="2"/>
      <c r="AB761" s="2"/>
      <c r="AC761" s="2"/>
    </row>
    <row r="762" spans="1:29" ht="30" customHeight="1" x14ac:dyDescent="0.25">
      <c r="A762" s="78" t="str">
        <f>VLOOKUP(N762,'Linien - BU'!A:B,2,FALSE)</f>
        <v>BU1</v>
      </c>
      <c r="B762" s="79">
        <f t="shared" si="77"/>
        <v>22</v>
      </c>
      <c r="C762" s="80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81" t="str">
        <f>IFERROR(VLOOKUP(Abfalldokumentation!$O762,Artikel!A:C,3,FALSE),Abfalldokumentation!$O762)</f>
        <v>VOS SKZ Mozzarella 40%</v>
      </c>
      <c r="F762" s="81" t="str">
        <f>VLOOKUP(T762,'Liste Gründe'!A:D,2,FALSE)</f>
        <v>Schimmel</v>
      </c>
      <c r="G762" s="80" t="str">
        <f>IF(ISBLANK(V762),VLOOKUP(Abfalldokumentation!$P762,'Liste Gründe'!A:D,3,FALSE),V762)</f>
        <v>VOS &gt; Einsatz</v>
      </c>
      <c r="H762" s="81" t="str">
        <f>IF(ISBLANK(Abfalldokumentation!$W762),"-",Abfalldokumentation!$W762)</f>
        <v>-</v>
      </c>
      <c r="I762" s="81">
        <f t="shared" si="78"/>
        <v>39</v>
      </c>
      <c r="J762" s="81" t="str">
        <f t="shared" si="79"/>
        <v>Produkte</v>
      </c>
      <c r="K762" s="81" t="str">
        <f t="shared" si="80"/>
        <v>BUs</v>
      </c>
      <c r="L762" s="81" t="str">
        <f t="shared" si="81"/>
        <v>Symptome</v>
      </c>
      <c r="M762" s="81">
        <f>IFERROR(VLOOKUP(Abfalldokumentation!$O762,Kennzahlen!S:U,3,FALSE)*Abfalldokumentation!$B762,"0")</f>
        <v>11</v>
      </c>
      <c r="N762" s="81" t="str">
        <f>IF(ISBLANK(Q762),VLOOKUP(Abfalldokumentation!$O762,'Linien - BU'!R:S,2,FALSE),Q762)</f>
        <v>Schmelze</v>
      </c>
      <c r="O762" s="77">
        <f t="shared" si="82"/>
        <v>29500539</v>
      </c>
      <c r="P762" s="77">
        <f t="shared" si="83"/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AA762" s="2"/>
      <c r="AB762" s="2"/>
      <c r="AC762" s="2"/>
    </row>
    <row r="763" spans="1:29" ht="30" customHeight="1" x14ac:dyDescent="0.25">
      <c r="A763" s="73" t="str">
        <f>VLOOKUP(N763,'Linien - BU'!A:B,2,FALSE)</f>
        <v>BU3</v>
      </c>
      <c r="B763" s="74">
        <f t="shared" si="77"/>
        <v>72.400000000000006</v>
      </c>
      <c r="C763" s="75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76" t="str">
        <f>IFERROR(VLOOKUP(Abfalldokumentation!$O763,Artikel!A:C,3,FALSE),Abfalldokumentation!$O763)</f>
        <v>VOS Früchte Blöcke</v>
      </c>
      <c r="F763" s="76" t="str">
        <f>VLOOKUP(T763,'Liste Gründe'!A:D,2,FALSE)</f>
        <v>keinen Verwendungszweck</v>
      </c>
      <c r="G763" s="75" t="str">
        <f>IF(ISBLANK(V763),VLOOKUP(Abfalldokumentation!$P763,'Liste Gründe'!A:D,3,FALSE),V763)</f>
        <v>keinen Verkauf, keinen Einsatz möglich</v>
      </c>
      <c r="H763" s="76" t="str">
        <f>IF(ISBLANK(Abfalldokumentation!$W763),"-",Abfalldokumentation!$W763)</f>
        <v>kein Verkauf, kein Einsatz möglich</v>
      </c>
      <c r="I763" s="76">
        <f t="shared" si="78"/>
        <v>39</v>
      </c>
      <c r="J763" s="76" t="str">
        <f t="shared" si="79"/>
        <v>Produkte</v>
      </c>
      <c r="K763" s="76" t="str">
        <f t="shared" si="80"/>
        <v>BUs</v>
      </c>
      <c r="L763" s="76" t="str">
        <f t="shared" si="81"/>
        <v>Symptome</v>
      </c>
      <c r="M763" s="76">
        <f>IFERROR(VLOOKUP(Abfalldokumentation!$O763,Kennzahlen!S:U,3,FALSE)*Abfalldokumentation!$B763,"0")</f>
        <v>36.200000000000003</v>
      </c>
      <c r="N763" s="76" t="str">
        <f>IF(ISBLANK(Q763),VLOOKUP(Abfalldokumentation!$O763,'Linien - BU'!R:S,2,FALSE),Q763)</f>
        <v>L18</v>
      </c>
      <c r="O763" s="77">
        <f t="shared" si="82"/>
        <v>29500594</v>
      </c>
      <c r="P763" s="77">
        <f t="shared" si="83"/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AA763" s="2"/>
      <c r="AB763" s="2"/>
      <c r="AC763" s="2"/>
    </row>
    <row r="764" spans="1:29" ht="30" customHeight="1" x14ac:dyDescent="0.25">
      <c r="A764" s="78" t="str">
        <f>VLOOKUP(N764,'Linien - BU'!A:B,2,FALSE)</f>
        <v>BU3</v>
      </c>
      <c r="B764" s="79">
        <f t="shared" si="77"/>
        <v>242</v>
      </c>
      <c r="C764" s="80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81" t="str">
        <f>IFERROR(VLOOKUP(Abfalldokumentation!$O764,Artikel!A:C,3,FALSE),Abfalldokumentation!$O764)</f>
        <v>VOS GRW Gartenkräuter 4</v>
      </c>
      <c r="F764" s="81" t="str">
        <f>VLOOKUP(T764,'Liste Gründe'!A:D,2,FALSE)</f>
        <v>Schimmel</v>
      </c>
      <c r="G764" s="80" t="str">
        <f>IF(ISBLANK(V764),VLOOKUP(Abfalldokumentation!$P764,'Liste Gründe'!A:D,3,FALSE),V764)</f>
        <v>spezifischer EInsatz</v>
      </c>
      <c r="H764" s="81" t="str">
        <f>IF(ISBLANK(Abfalldokumentation!$W764),"-",Abfalldokumentation!$W764)</f>
        <v>wenig Verwendung</v>
      </c>
      <c r="I764" s="81">
        <f t="shared" si="78"/>
        <v>39</v>
      </c>
      <c r="J764" s="81" t="str">
        <f t="shared" si="79"/>
        <v>Produkte</v>
      </c>
      <c r="K764" s="81" t="str">
        <f t="shared" si="80"/>
        <v>BUs</v>
      </c>
      <c r="L764" s="81" t="str">
        <f t="shared" si="81"/>
        <v>Symptome</v>
      </c>
      <c r="M764" s="81">
        <f>IFERROR(VLOOKUP(Abfalldokumentation!$O764,Kennzahlen!S:U,3,FALSE)*Abfalldokumentation!$B764,"0")</f>
        <v>121</v>
      </c>
      <c r="N764" s="81" t="str">
        <f>IF(ISBLANK(Q764),VLOOKUP(Abfalldokumentation!$O764,'Linien - BU'!R:S,2,FALSE),Q764)</f>
        <v>Bu3</v>
      </c>
      <c r="O764" s="77">
        <f t="shared" si="82"/>
        <v>29500620</v>
      </c>
      <c r="P764" s="77">
        <f t="shared" si="83"/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AA764" s="2"/>
      <c r="AB764" s="2"/>
      <c r="AC764" s="2"/>
    </row>
    <row r="765" spans="1:29" ht="30" customHeight="1" x14ac:dyDescent="0.25">
      <c r="A765" s="73" t="str">
        <f>VLOOKUP(N765,'Linien - BU'!A:B,2,FALSE)</f>
        <v>BU1</v>
      </c>
      <c r="B765" s="74">
        <f t="shared" si="77"/>
        <v>89</v>
      </c>
      <c r="C765" s="75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76" t="str">
        <f>IFERROR(VLOOKUP(Abfalldokumentation!$O765,Artikel!A:C,3,FALSE),Abfalldokumentation!$O765)</f>
        <v>ABS Butterkäse 45% OGT</v>
      </c>
      <c r="F765" s="76" t="str">
        <f>VLOOKUP(T765,'Liste Gründe'!A:D,2,FALSE)</f>
        <v>Schimmel</v>
      </c>
      <c r="G765" s="75" t="str">
        <f>IF(ISBLANK(V765),VLOOKUP(Abfalldokumentation!$P765,'Liste Gründe'!A:D,3,FALSE),V765)</f>
        <v>keine Verarbeitung</v>
      </c>
      <c r="H765" s="76" t="str">
        <f>IF(ISBLANK(Abfalldokumentation!$W765),"-",Abfalldokumentation!$W765)</f>
        <v>Aufgrund Konsistenz nicht genommen. Zu wenig VOS verarbeitet. Vom Warmen ins Kalte -&gt; Schimmel</v>
      </c>
      <c r="I765" s="76">
        <f t="shared" si="78"/>
        <v>39</v>
      </c>
      <c r="J765" s="76" t="str">
        <f t="shared" si="79"/>
        <v>Produkte</v>
      </c>
      <c r="K765" s="76" t="str">
        <f t="shared" si="80"/>
        <v>BUs</v>
      </c>
      <c r="L765" s="76" t="str">
        <f t="shared" si="81"/>
        <v>Symptome</v>
      </c>
      <c r="M765" s="76">
        <f>IFERROR(VLOOKUP(Abfalldokumentation!$O765,Kennzahlen!S:U,3,FALSE)*Abfalldokumentation!$B765,"0")</f>
        <v>178</v>
      </c>
      <c r="N765" s="76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AA765" s="2"/>
      <c r="AB765" s="2"/>
      <c r="AC765" s="2"/>
    </row>
    <row r="766" spans="1:29" ht="30" customHeight="1" x14ac:dyDescent="0.25">
      <c r="A766" s="78" t="str">
        <f>VLOOKUP(N766,'Linien - BU'!A:B,2,FALSE)</f>
        <v>BU1</v>
      </c>
      <c r="B766" s="79">
        <f t="shared" si="77"/>
        <v>96</v>
      </c>
      <c r="C766" s="80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81" t="str">
        <f>IFERROR(VLOOKUP(Abfalldokumentation!$O766,Artikel!A:C,3,FALSE),Abfalldokumentation!$O766)</f>
        <v>ABS Butterkäse 45% OGT</v>
      </c>
      <c r="F766" s="81" t="str">
        <f>VLOOKUP(T766,'Liste Gründe'!A:D,2,FALSE)</f>
        <v>Schimmel</v>
      </c>
      <c r="G766" s="80" t="str">
        <f>IF(ISBLANK(V766),VLOOKUP(Abfalldokumentation!$P766,'Liste Gründe'!A:D,3,FALSE),V766)</f>
        <v>keine Verarbeitung</v>
      </c>
      <c r="H766" s="81" t="str">
        <f>IF(ISBLANK(Abfalldokumentation!$W766),"-",Abfalldokumentation!$W766)</f>
        <v>Aufgrund Konsistenz nicht genommen. Zu wenig VOS verarbeitet. Vom Warmen ins Kalte -&gt; Schimmel</v>
      </c>
      <c r="I766" s="81">
        <f t="shared" si="78"/>
        <v>39</v>
      </c>
      <c r="J766" s="81" t="str">
        <f t="shared" si="79"/>
        <v>Produkte</v>
      </c>
      <c r="K766" s="81" t="str">
        <f t="shared" si="80"/>
        <v>BUs</v>
      </c>
      <c r="L766" s="81" t="str">
        <f t="shared" si="81"/>
        <v>Symptome</v>
      </c>
      <c r="M766" s="81">
        <f>IFERROR(VLOOKUP(Abfalldokumentation!$O766,Kennzahlen!S:U,3,FALSE)*Abfalldokumentation!$B766,"0")</f>
        <v>192</v>
      </c>
      <c r="N766" s="81" t="str">
        <f>IF(ISBLANK(Q766),VLOOKUP(Abfalldokumentation!$O766,'Linien - BU'!R:S,2,FALSE),Q766)</f>
        <v>Schmelze</v>
      </c>
      <c r="O766" s="77">
        <f t="shared" si="82"/>
        <v>29500823</v>
      </c>
      <c r="P766" s="77">
        <f t="shared" si="83"/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AA766" s="2"/>
      <c r="AB766" s="2"/>
      <c r="AC766" s="2"/>
    </row>
    <row r="767" spans="1:29" ht="30" customHeight="1" x14ac:dyDescent="0.25">
      <c r="A767" s="73" t="str">
        <f>VLOOKUP(N767,'Linien - BU'!A:B,2,FALSE)</f>
        <v>BU2</v>
      </c>
      <c r="B767" s="74">
        <f t="shared" si="77"/>
        <v>41.4</v>
      </c>
      <c r="C767" s="75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76" t="str">
        <f>IFERROR(VLOOKUP(Abfalldokumentation!$O767,Artikel!A:C,3,FALSE),Abfalldokumentation!$O767)</f>
        <v>ABS Butterkäse 45% OGT</v>
      </c>
      <c r="F767" s="76" t="str">
        <f>VLOOKUP(T767,'Liste Gründe'!A:D,2,FALSE)</f>
        <v>Rest</v>
      </c>
      <c r="G767" s="75" t="str">
        <f>IF(ISBLANK(V767),VLOOKUP(Abfalldokumentation!$P767,'Liste Gründe'!A:D,3,FALSE),V767)</f>
        <v>Fremdkörper</v>
      </c>
      <c r="H767" s="76" t="str">
        <f>IF(ISBLANK(Abfalldokumentation!$W767),"-",Abfalldokumentation!$W767)</f>
        <v>Schmutz</v>
      </c>
      <c r="I767" s="76">
        <f t="shared" si="78"/>
        <v>39</v>
      </c>
      <c r="J767" s="76" t="str">
        <f t="shared" si="79"/>
        <v>Produkte</v>
      </c>
      <c r="K767" s="76" t="str">
        <f t="shared" si="80"/>
        <v>BUs</v>
      </c>
      <c r="L767" s="76" t="str">
        <f t="shared" si="81"/>
        <v>Symptome</v>
      </c>
      <c r="M767" s="76">
        <f>IFERROR(VLOOKUP(Abfalldokumentation!$O767,Kennzahlen!S:U,3,FALSE)*Abfalldokumentation!$B767,"0")</f>
        <v>82.8</v>
      </c>
      <c r="N767" s="76" t="str">
        <f>IF(ISBLANK(Q767),VLOOKUP(Abfalldokumentation!$O767,'Linien - BU'!R:S,2,FALSE),Q767)</f>
        <v>L31</v>
      </c>
      <c r="O767" s="77">
        <f t="shared" si="82"/>
        <v>29500823</v>
      </c>
      <c r="P767" s="77">
        <f t="shared" si="83"/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AA767" s="2"/>
      <c r="AB767" s="2"/>
      <c r="AC767" s="2"/>
    </row>
    <row r="768" spans="1:29" ht="30" customHeight="1" x14ac:dyDescent="0.25">
      <c r="A768" s="78" t="str">
        <f>VLOOKUP(N768,'Linien - BU'!A:B,2,FALSE)</f>
        <v>BU4</v>
      </c>
      <c r="B768" s="79">
        <f t="shared" si="77"/>
        <v>280</v>
      </c>
      <c r="C768" s="80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81" t="str">
        <f>IFERROR(VLOOKUP(Abfalldokumentation!$O768,Artikel!A:C,3,FALSE),Abfalldokumentation!$O768)</f>
        <v>ABS HEUBL</v>
      </c>
      <c r="F768" s="81" t="str">
        <f>VLOOKUP(T768,'Liste Gründe'!A:D,2,FALSE)</f>
        <v>keinen Verwendungszweck</v>
      </c>
      <c r="G768" s="80" t="str">
        <f>IF(ISBLANK(V768),VLOOKUP(Abfalldokumentation!$P768,'Liste Gründe'!A:D,3,FALSE),V768)</f>
        <v>keinen Verwendungszweck</v>
      </c>
      <c r="H768" s="81" t="str">
        <f>IF(ISBLANK(Abfalldokumentation!$W768),"-",Abfalldokumentation!$W768)</f>
        <v>&lt;300kg/Monat</v>
      </c>
      <c r="I768" s="81">
        <f t="shared" si="78"/>
        <v>39</v>
      </c>
      <c r="J768" s="81" t="str">
        <f t="shared" si="79"/>
        <v>Produkte</v>
      </c>
      <c r="K768" s="81" t="str">
        <f t="shared" si="80"/>
        <v>BUs</v>
      </c>
      <c r="L768" s="81" t="str">
        <f t="shared" si="81"/>
        <v>Symptome</v>
      </c>
      <c r="M768" s="81">
        <f>IFERROR(VLOOKUP(Abfalldokumentation!$O768,Kennzahlen!S:U,3,FALSE)*Abfalldokumentation!$B768,"0")</f>
        <v>2.8000000000000003</v>
      </c>
      <c r="N768" s="81" t="str">
        <f>IF(ISBLANK(Q768),VLOOKUP(Abfalldokumentation!$O768,'Linien - BU'!R:S,2,FALSE),Q768)</f>
        <v>L21</v>
      </c>
      <c r="O768" s="77">
        <f t="shared" si="82"/>
        <v>29500885</v>
      </c>
      <c r="P768" s="77">
        <f t="shared" si="83"/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AA768" s="2"/>
      <c r="AB768" s="2"/>
      <c r="AC768" s="2"/>
    </row>
    <row r="769" spans="1:29" ht="30" customHeight="1" x14ac:dyDescent="0.25">
      <c r="A769" s="73" t="str">
        <f>VLOOKUP(N769,'Linien - BU'!A:B,2,FALSE)</f>
        <v>BU4</v>
      </c>
      <c r="B769" s="74">
        <f t="shared" si="77"/>
        <v>4</v>
      </c>
      <c r="C769" s="75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76" t="str">
        <f>IFERROR(VLOOKUP(Abfalldokumentation!$O769,Artikel!A:C,3,FALSE),Abfalldokumentation!$O769)</f>
        <v>ABS PECO</v>
      </c>
      <c r="F769" s="76" t="str">
        <f>VLOOKUP(T769,'Liste Gründe'!A:D,2,FALSE)</f>
        <v>keinen Verwendungszweck</v>
      </c>
      <c r="G769" s="75" t="str">
        <f>IF(ISBLANK(V769),VLOOKUP(Abfalldokumentation!$P769,'Liste Gründe'!A:D,3,FALSE),V769)</f>
        <v>keinen Verwendungszweck</v>
      </c>
      <c r="H769" s="76" t="str">
        <f>IF(ISBLANK(Abfalldokumentation!$W769),"-",Abfalldokumentation!$W769)</f>
        <v>&lt;300kg/Monat</v>
      </c>
      <c r="I769" s="76">
        <f t="shared" si="78"/>
        <v>39</v>
      </c>
      <c r="J769" s="76" t="str">
        <f t="shared" si="79"/>
        <v>Produkte</v>
      </c>
      <c r="K769" s="76" t="str">
        <f t="shared" si="80"/>
        <v>BUs</v>
      </c>
      <c r="L769" s="76" t="str">
        <f t="shared" si="81"/>
        <v>Symptome</v>
      </c>
      <c r="M769" s="76">
        <f>IFERROR(VLOOKUP(Abfalldokumentation!$O769,Kennzahlen!S:U,3,FALSE)*Abfalldokumentation!$B769,"0")</f>
        <v>5.882352941176471</v>
      </c>
      <c r="N769" s="76" t="str">
        <f>IF(ISBLANK(Q769),VLOOKUP(Abfalldokumentation!$O769,'Linien - BU'!R:S,2,FALSE),Q769)</f>
        <v>L23</v>
      </c>
      <c r="O769" s="77">
        <f t="shared" si="82"/>
        <v>29500891</v>
      </c>
      <c r="P769" s="77">
        <f t="shared" si="83"/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AA769" s="2"/>
      <c r="AB769" s="2"/>
      <c r="AC769" s="2"/>
    </row>
    <row r="770" spans="1:29" ht="30" customHeight="1" x14ac:dyDescent="0.25">
      <c r="A770" s="78" t="str">
        <f>VLOOKUP(N770,'Linien - BU'!A:B,2,FALSE)</f>
        <v>BU4</v>
      </c>
      <c r="B770" s="79">
        <f t="shared" ref="B770:B833" si="84">S770</f>
        <v>50</v>
      </c>
      <c r="C770" s="80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81" t="str">
        <f>IFERROR(VLOOKUP(Abfalldokumentation!$O770,Artikel!A:C,3,FALSE),Abfalldokumentation!$O770)</f>
        <v>ABS Unser Blütenkäse</v>
      </c>
      <c r="F770" s="81" t="str">
        <f>VLOOKUP(T770,'Liste Gründe'!A:D,2,FALSE)</f>
        <v>keinen Verwendungszweck</v>
      </c>
      <c r="G770" s="80" t="str">
        <f>IF(ISBLANK(V770),VLOOKUP(Abfalldokumentation!$P770,'Liste Gründe'!A:D,3,FALSE),V770)</f>
        <v>keinen Verwendungszweck</v>
      </c>
      <c r="H770" s="81" t="str">
        <f>IF(ISBLANK(Abfalldokumentation!$W770),"-",Abfalldokumentation!$W770)</f>
        <v>&lt;500kg/Monat</v>
      </c>
      <c r="I770" s="81">
        <f t="shared" ref="I770:I833" si="85">_xlfn.ISOWEEKNUM(C770)</f>
        <v>39</v>
      </c>
      <c r="J770" s="81" t="str">
        <f t="shared" ref="J770:J833" si="86">"Produkte"</f>
        <v>Produkte</v>
      </c>
      <c r="K770" s="81" t="str">
        <f t="shared" ref="K770:K833" si="87">"BUs"</f>
        <v>BUs</v>
      </c>
      <c r="L770" s="81" t="str">
        <f t="shared" ref="L770:L833" si="88">"Symptome"</f>
        <v>Symptome</v>
      </c>
      <c r="M770" s="81">
        <f>IFERROR(VLOOKUP(Abfalldokumentation!$O770,Kennzahlen!S:U,3,FALSE)*Abfalldokumentation!$B770,"0")</f>
        <v>0.5</v>
      </c>
      <c r="N770" s="81" t="str">
        <f>IF(ISBLANK(Q770),VLOOKUP(Abfalldokumentation!$O770,'Linien - BU'!R:S,2,FALSE),Q770)</f>
        <v>L22</v>
      </c>
      <c r="O770" s="77">
        <f t="shared" ref="O770:O833" si="89">R770</f>
        <v>29500910</v>
      </c>
      <c r="P770" s="77">
        <f t="shared" ref="P770:P833" si="90"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AA770" s="2"/>
      <c r="AB770" s="2"/>
      <c r="AC770" s="2"/>
    </row>
    <row r="771" spans="1:29" ht="30" customHeight="1" x14ac:dyDescent="0.25">
      <c r="A771" s="73" t="str">
        <f>VLOOKUP(N771,'Linien - BU'!A:B,2,FALSE)</f>
        <v>BU4</v>
      </c>
      <c r="B771" s="74">
        <f t="shared" si="84"/>
        <v>16</v>
      </c>
      <c r="C771" s="75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76" t="str">
        <f>IFERROR(VLOOKUP(Abfalldokumentation!$O771,Artikel!A:C,3,FALSE),Abfalldokumentation!$O771)</f>
        <v>ABS ZIEGENR</v>
      </c>
      <c r="F771" s="76" t="str">
        <f>VLOOKUP(T771,'Liste Gründe'!A:D,2,FALSE)</f>
        <v>keinen Verwendungszweck</v>
      </c>
      <c r="G771" s="75" t="str">
        <f>IF(ISBLANK(V771),VLOOKUP(Abfalldokumentation!$P771,'Liste Gründe'!A:D,3,FALSE),V771)</f>
        <v>keinen Verwendungszweck</v>
      </c>
      <c r="H771" s="76" t="str">
        <f>IF(ISBLANK(Abfalldokumentation!$W771),"-",Abfalldokumentation!$W771)</f>
        <v>&lt;100kg/Monat</v>
      </c>
      <c r="I771" s="76">
        <f t="shared" si="85"/>
        <v>39</v>
      </c>
      <c r="J771" s="76" t="str">
        <f t="shared" si="86"/>
        <v>Produkte</v>
      </c>
      <c r="K771" s="76" t="str">
        <f t="shared" si="87"/>
        <v>BUs</v>
      </c>
      <c r="L771" s="76" t="str">
        <f t="shared" si="88"/>
        <v>Symptome</v>
      </c>
      <c r="M771" s="76">
        <f>IFERROR(VLOOKUP(Abfalldokumentation!$O771,Kennzahlen!S:U,3,FALSE)*Abfalldokumentation!$B771,"0")</f>
        <v>0.16</v>
      </c>
      <c r="N771" s="76" t="str">
        <f>IF(ISBLANK(Q771),VLOOKUP(Abfalldokumentation!$O771,'Linien - BU'!R:S,2,FALSE),Q771)</f>
        <v>L20</v>
      </c>
      <c r="O771" s="77">
        <f t="shared" si="89"/>
        <v>29500913</v>
      </c>
      <c r="P771" s="77">
        <f t="shared" si="90"/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AA771" s="2"/>
      <c r="AB771" s="2"/>
      <c r="AC771" s="2"/>
    </row>
    <row r="772" spans="1:29" ht="30" customHeight="1" x14ac:dyDescent="0.25">
      <c r="A772" s="78" t="str">
        <f>VLOOKUP(N772,'Linien - BU'!A:B,2,FALSE)</f>
        <v>BU1</v>
      </c>
      <c r="B772" s="79">
        <f t="shared" si="84"/>
        <v>71</v>
      </c>
      <c r="C772" s="80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81" t="str">
        <f>IFERROR(VLOOKUP(Abfalldokumentation!$O772,Artikel!A:C,3,FALSE),Abfalldokumentation!$O772)</f>
        <v>VOS-ABS ENTSORGUNG</v>
      </c>
      <c r="F772" s="81" t="str">
        <f>VLOOKUP(T772,'Liste Gründe'!A:D,2,FALSE)</f>
        <v>Rest</v>
      </c>
      <c r="G772" s="80" t="str">
        <f>IF(ISBLANK(V772),VLOOKUP(Abfalldokumentation!$P772,'Liste Gründe'!A:D,3,FALSE),V772)</f>
        <v>geschälte Rinde</v>
      </c>
      <c r="H772" s="81" t="str">
        <f>IF(ISBLANK(Abfalldokumentation!$W772),"-",Abfalldokumentation!$W772)</f>
        <v>keine Verwendung möglich</v>
      </c>
      <c r="I772" s="81">
        <f t="shared" si="85"/>
        <v>39</v>
      </c>
      <c r="J772" s="81" t="str">
        <f t="shared" si="86"/>
        <v>Produkte</v>
      </c>
      <c r="K772" s="81" t="str">
        <f t="shared" si="87"/>
        <v>BUs</v>
      </c>
      <c r="L772" s="81" t="str">
        <f t="shared" si="88"/>
        <v>Symptome</v>
      </c>
      <c r="M772" s="81">
        <f>IFERROR(VLOOKUP(Abfalldokumentation!$O772,Kennzahlen!S:U,3,FALSE)*Abfalldokumentation!$B772,"0")</f>
        <v>0.71</v>
      </c>
      <c r="N772" s="81" t="str">
        <f>IF(ISBLANK(Q772),VLOOKUP(Abfalldokumentation!$O772,'Linien - BU'!R:S,2,FALSE),Q772)</f>
        <v>RWV</v>
      </c>
      <c r="O772" s="77">
        <f t="shared" si="89"/>
        <v>29500917</v>
      </c>
      <c r="P772" s="77">
        <f t="shared" si="90"/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AA772" s="2"/>
      <c r="AB772" s="2"/>
      <c r="AC772" s="2"/>
    </row>
    <row r="773" spans="1:29" ht="30" customHeight="1" x14ac:dyDescent="0.25">
      <c r="A773" s="73" t="str">
        <f>VLOOKUP(N773,'Linien - BU'!A:B,2,FALSE)</f>
        <v>BU4</v>
      </c>
      <c r="B773" s="74">
        <f t="shared" si="84"/>
        <v>7</v>
      </c>
      <c r="C773" s="75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76" t="str">
        <f>IFERROR(VLOOKUP(Abfalldokumentation!$O773,Artikel!A:C,3,FALSE),Abfalldokumentation!$O773)</f>
        <v>ABS Whisky-Nuts</v>
      </c>
      <c r="F773" s="76" t="str">
        <f>VLOOKUP(T773,'Liste Gründe'!A:D,2,FALSE)</f>
        <v>keinen Verwendungszweck</v>
      </c>
      <c r="G773" s="75" t="str">
        <f>IF(ISBLANK(V773),VLOOKUP(Abfalldokumentation!$P773,'Liste Gründe'!A:D,3,FALSE),V773)</f>
        <v>keinen Verwendungszweck</v>
      </c>
      <c r="H773" s="76" t="str">
        <f>IF(ISBLANK(Abfalldokumentation!$W773),"-",Abfalldokumentation!$W773)</f>
        <v>&lt;300kg/Monat</v>
      </c>
      <c r="I773" s="76">
        <f t="shared" si="85"/>
        <v>39</v>
      </c>
      <c r="J773" s="76" t="str">
        <f t="shared" si="86"/>
        <v>Produkte</v>
      </c>
      <c r="K773" s="76" t="str">
        <f t="shared" si="87"/>
        <v>BUs</v>
      </c>
      <c r="L773" s="76" t="str">
        <f t="shared" si="88"/>
        <v>Symptome</v>
      </c>
      <c r="M773" s="76">
        <f>IFERROR(VLOOKUP(Abfalldokumentation!$O773,Kennzahlen!S:U,3,FALSE)*Abfalldokumentation!$B773,"0")</f>
        <v>10.5</v>
      </c>
      <c r="N773" s="76" t="str">
        <f>IF(ISBLANK(Q773),VLOOKUP(Abfalldokumentation!$O773,'Linien - BU'!R:S,2,FALSE),Q773)</f>
        <v>L21</v>
      </c>
      <c r="O773" s="77">
        <f t="shared" si="89"/>
        <v>29501009</v>
      </c>
      <c r="P773" s="77">
        <f t="shared" si="90"/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AA773" s="2"/>
      <c r="AB773" s="2"/>
      <c r="AC773" s="2"/>
    </row>
    <row r="774" spans="1:29" ht="30" customHeight="1" x14ac:dyDescent="0.25">
      <c r="A774" s="78" t="str">
        <f>VLOOKUP(N774,'Linien - BU'!A:B,2,FALSE)</f>
        <v>BU4</v>
      </c>
      <c r="B774" s="79">
        <f t="shared" si="84"/>
        <v>17</v>
      </c>
      <c r="C774" s="80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81" t="str">
        <f>IFERROR(VLOOKUP(Abfalldokumentation!$O774,Artikel!A:C,3,FALSE),Abfalldokumentation!$O774)</f>
        <v>ABS KELLERGEIST</v>
      </c>
      <c r="F774" s="81" t="str">
        <f>VLOOKUP(T774,'Liste Gründe'!A:D,2,FALSE)</f>
        <v>keinen Verwendungszweck</v>
      </c>
      <c r="G774" s="80" t="str">
        <f>IF(ISBLANK(V774),VLOOKUP(Abfalldokumentation!$P774,'Liste Gründe'!A:D,3,FALSE),V774)</f>
        <v>keinen Verwendungszweck</v>
      </c>
      <c r="H774" s="81" t="str">
        <f>IF(ISBLANK(Abfalldokumentation!$W774),"-",Abfalldokumentation!$W774)</f>
        <v>&lt;300kg/Monat</v>
      </c>
      <c r="I774" s="81">
        <f t="shared" si="85"/>
        <v>39</v>
      </c>
      <c r="J774" s="81" t="str">
        <f t="shared" si="86"/>
        <v>Produkte</v>
      </c>
      <c r="K774" s="81" t="str">
        <f t="shared" si="87"/>
        <v>BUs</v>
      </c>
      <c r="L774" s="81" t="str">
        <f t="shared" si="88"/>
        <v>Symptome</v>
      </c>
      <c r="M774" s="81">
        <f>IFERROR(VLOOKUP(Abfalldokumentation!$O774,Kennzahlen!S:U,3,FALSE)*Abfalldokumentation!$B774,"0")</f>
        <v>1.7000000000000001E-3</v>
      </c>
      <c r="N774" s="81" t="str">
        <f>IF(ISBLANK(Q774),VLOOKUP(Abfalldokumentation!$O774,'Linien - BU'!R:S,2,FALSE),Q774)</f>
        <v>L22</v>
      </c>
      <c r="O774" s="77">
        <f t="shared" si="89"/>
        <v>29501028</v>
      </c>
      <c r="P774" s="77">
        <f t="shared" si="90"/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AA774" s="2"/>
      <c r="AB774" s="2"/>
      <c r="AC774" s="2"/>
    </row>
    <row r="775" spans="1:29" ht="30" customHeight="1" x14ac:dyDescent="0.25">
      <c r="A775" s="73" t="str">
        <f>VLOOKUP(N775,'Linien - BU'!A:B,2,FALSE)</f>
        <v>BU3</v>
      </c>
      <c r="B775" s="74">
        <f t="shared" si="84"/>
        <v>370</v>
      </c>
      <c r="C775" s="75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76" t="str">
        <f>IFERROR(VLOOKUP(Abfalldokumentation!$O775,Artikel!A:C,3,FALSE),Abfalldokumentation!$O775)</f>
        <v>VOS RW BUN-PF</v>
      </c>
      <c r="F775" s="76" t="str">
        <f>VLOOKUP(T775,'Liste Gründe'!A:D,2,FALSE)</f>
        <v>Schimmel</v>
      </c>
      <c r="G775" s="75" t="str">
        <f>IF(ISBLANK(V775),VLOOKUP(Abfalldokumentation!$P775,'Liste Gründe'!A:D,3,FALSE),V775)</f>
        <v>VOS &gt; Einsatz</v>
      </c>
      <c r="H775" s="76" t="str">
        <f>IF(ISBLANK(Abfalldokumentation!$W775),"-",Abfalldokumentation!$W775)</f>
        <v>-</v>
      </c>
      <c r="I775" s="76">
        <f t="shared" si="85"/>
        <v>39</v>
      </c>
      <c r="J775" s="76" t="str">
        <f t="shared" si="86"/>
        <v>Produkte</v>
      </c>
      <c r="K775" s="76" t="str">
        <f t="shared" si="87"/>
        <v>BUs</v>
      </c>
      <c r="L775" s="76" t="str">
        <f t="shared" si="88"/>
        <v>Symptome</v>
      </c>
      <c r="M775" s="76">
        <f>IFERROR(VLOOKUP(Abfalldokumentation!$O775,Kennzahlen!S:U,3,FALSE)*Abfalldokumentation!$B775,"0")</f>
        <v>185</v>
      </c>
      <c r="N775" s="76" t="str">
        <f>IF(ISBLANK(Q775),VLOOKUP(Abfalldokumentation!$O775,'Linien - BU'!R:S,2,FALSE),Q775)</f>
        <v>L16</v>
      </c>
      <c r="O775" s="77">
        <f t="shared" si="89"/>
        <v>29501055</v>
      </c>
      <c r="P775" s="77">
        <f t="shared" si="90"/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AA775" s="2"/>
      <c r="AB775" s="2"/>
      <c r="AC775" s="2"/>
    </row>
    <row r="776" spans="1:29" ht="30" customHeight="1" x14ac:dyDescent="0.25">
      <c r="A776" s="78" t="str">
        <f>VLOOKUP(N776,'Linien - BU'!A:B,2,FALSE)</f>
        <v>BU1</v>
      </c>
      <c r="B776" s="79">
        <f t="shared" si="84"/>
        <v>29.2</v>
      </c>
      <c r="C776" s="80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81" t="str">
        <f>IFERROR(VLOOKUP(Abfalldokumentation!$O776,Artikel!A:C,3,FALSE),Abfalldokumentation!$O776)</f>
        <v>VEG-SCH MILD 7,2KG</v>
      </c>
      <c r="F776" s="81" t="str">
        <f>VLOOKUP(T776,'Liste Gründe'!A:D,2,FALSE)</f>
        <v>Linienbezogen</v>
      </c>
      <c r="G776" s="80" t="str">
        <f>IF(ISBLANK(V776),VLOOKUP(Abfalldokumentation!$P776,'Liste Gründe'!A:D,3,FALSE),V776)</f>
        <v>Füllkopf tropft (vegan)</v>
      </c>
      <c r="H776" s="81" t="str">
        <f>IF(ISBLANK(Abfalldokumentation!$W776),"-",Abfalldokumentation!$W776)</f>
        <v>-</v>
      </c>
      <c r="I776" s="81">
        <f t="shared" si="85"/>
        <v>39</v>
      </c>
      <c r="J776" s="81" t="str">
        <f t="shared" si="86"/>
        <v>Produkte</v>
      </c>
      <c r="K776" s="81" t="str">
        <f t="shared" si="87"/>
        <v>BUs</v>
      </c>
      <c r="L776" s="81" t="str">
        <f t="shared" si="88"/>
        <v>Symptome</v>
      </c>
      <c r="M776" s="81" t="str">
        <f>IFERROR(VLOOKUP(Abfalldokumentation!$O776,Kennzahlen!S:U,3,FALSE)*Abfalldokumentation!$B776,"0")</f>
        <v>0</v>
      </c>
      <c r="N776" s="81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AA776" s="2"/>
      <c r="AB776" s="2"/>
      <c r="AC776" s="2"/>
    </row>
    <row r="777" spans="1:29" ht="30" customHeight="1" x14ac:dyDescent="0.25">
      <c r="A777" s="73" t="str">
        <f>VLOOKUP(N777,'Linien - BU'!A:B,2,FALSE)</f>
        <v>BU1</v>
      </c>
      <c r="B777" s="74">
        <f t="shared" si="84"/>
        <v>29.8</v>
      </c>
      <c r="C777" s="75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76" t="str">
        <f>IFERROR(VLOOKUP(Abfalldokumentation!$O777,Artikel!A:C,3,FALSE),Abfalldokumentation!$O777)</f>
        <v>VEG-SCH MILD 7,2KG</v>
      </c>
      <c r="F777" s="76" t="str">
        <f>VLOOKUP(T777,'Liste Gründe'!A:D,2,FALSE)</f>
        <v>Linienbezogen</v>
      </c>
      <c r="G777" s="75" t="str">
        <f>IF(ISBLANK(V777),VLOOKUP(Abfalldokumentation!$P777,'Liste Gründe'!A:D,3,FALSE),V777)</f>
        <v>Füllkopf tropft (vegan)</v>
      </c>
      <c r="H777" s="76" t="str">
        <f>IF(ISBLANK(Abfalldokumentation!$W777),"-",Abfalldokumentation!$W777)</f>
        <v>-</v>
      </c>
      <c r="I777" s="76">
        <f t="shared" si="85"/>
        <v>39</v>
      </c>
      <c r="J777" s="76" t="str">
        <f t="shared" si="86"/>
        <v>Produkte</v>
      </c>
      <c r="K777" s="76" t="str">
        <f t="shared" si="87"/>
        <v>BUs</v>
      </c>
      <c r="L777" s="76" t="str">
        <f t="shared" si="88"/>
        <v>Symptome</v>
      </c>
      <c r="M777" s="76" t="str">
        <f>IFERROR(VLOOKUP(Abfalldokumentation!$O777,Kennzahlen!S:U,3,FALSE)*Abfalldokumentation!$B777,"0")</f>
        <v>0</v>
      </c>
      <c r="N777" s="76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AA777" s="2"/>
      <c r="AB777" s="2"/>
      <c r="AC777" s="2"/>
    </row>
    <row r="778" spans="1:29" ht="30" customHeight="1" x14ac:dyDescent="0.25">
      <c r="A778" s="78" t="str">
        <f>VLOOKUP(N778,'Linien - BU'!A:B,2,FALSE)</f>
        <v>BU1</v>
      </c>
      <c r="B778" s="79">
        <f t="shared" si="84"/>
        <v>24.6</v>
      </c>
      <c r="C778" s="80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81" t="str">
        <f>IFERROR(VLOOKUP(Abfalldokumentation!$O778,Artikel!A:C,3,FALSE),Abfalldokumentation!$O778)</f>
        <v>VEG-SCH MILD 7,2KG</v>
      </c>
      <c r="F778" s="81" t="str">
        <f>VLOOKUP(T778,'Liste Gründe'!A:D,2,FALSE)</f>
        <v>Linienbezogen</v>
      </c>
      <c r="G778" s="80" t="str">
        <f>IF(ISBLANK(V778),VLOOKUP(Abfalldokumentation!$P778,'Liste Gründe'!A:D,3,FALSE),V778)</f>
        <v>Füllkopf tropft (vegan)</v>
      </c>
      <c r="H778" s="81" t="str">
        <f>IF(ISBLANK(Abfalldokumentation!$W778),"-",Abfalldokumentation!$W778)</f>
        <v>-</v>
      </c>
      <c r="I778" s="81">
        <f t="shared" si="85"/>
        <v>39</v>
      </c>
      <c r="J778" s="81" t="str">
        <f t="shared" si="86"/>
        <v>Produkte</v>
      </c>
      <c r="K778" s="81" t="str">
        <f t="shared" si="87"/>
        <v>BUs</v>
      </c>
      <c r="L778" s="81" t="str">
        <f t="shared" si="88"/>
        <v>Symptome</v>
      </c>
      <c r="M778" s="81" t="str">
        <f>IFERROR(VLOOKUP(Abfalldokumentation!$O778,Kennzahlen!S:U,3,FALSE)*Abfalldokumentation!$B778,"0")</f>
        <v>0</v>
      </c>
      <c r="N778" s="81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AA778" s="2"/>
      <c r="AB778" s="2"/>
      <c r="AC778" s="2"/>
    </row>
    <row r="779" spans="1:29" ht="30" customHeight="1" x14ac:dyDescent="0.25">
      <c r="A779" s="73" t="str">
        <f>VLOOKUP(N779,'Linien - BU'!A:B,2,FALSE)</f>
        <v>BU1</v>
      </c>
      <c r="B779" s="74">
        <f t="shared" si="84"/>
        <v>10.8</v>
      </c>
      <c r="C779" s="75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76" t="str">
        <f>IFERROR(VLOOKUP(Abfalldokumentation!$O779,Artikel!A:C,3,FALSE),Abfalldokumentation!$O779)</f>
        <v>VEG-SCH MILD 7,2KG</v>
      </c>
      <c r="F779" s="76" t="str">
        <f>VLOOKUP(T779,'Liste Gründe'!A:D,2,FALSE)</f>
        <v>Linienbezogen</v>
      </c>
      <c r="G779" s="75" t="str">
        <f>IF(ISBLANK(V779),VLOOKUP(Abfalldokumentation!$P779,'Liste Gründe'!A:D,3,FALSE),V779)</f>
        <v>Füllkopf tropft (vegan)</v>
      </c>
      <c r="H779" s="76" t="str">
        <f>IF(ISBLANK(Abfalldokumentation!$W779),"-",Abfalldokumentation!$W779)</f>
        <v>-</v>
      </c>
      <c r="I779" s="76">
        <f t="shared" si="85"/>
        <v>39</v>
      </c>
      <c r="J779" s="76" t="str">
        <f t="shared" si="86"/>
        <v>Produkte</v>
      </c>
      <c r="K779" s="76" t="str">
        <f t="shared" si="87"/>
        <v>BUs</v>
      </c>
      <c r="L779" s="76" t="str">
        <f t="shared" si="88"/>
        <v>Symptome</v>
      </c>
      <c r="M779" s="76" t="str">
        <f>IFERROR(VLOOKUP(Abfalldokumentation!$O779,Kennzahlen!S:U,3,FALSE)*Abfalldokumentation!$B779,"0")</f>
        <v>0</v>
      </c>
      <c r="N779" s="76" t="str">
        <f>IF(ISBLANK(Q779),VLOOKUP(Abfalldokumentation!$O779,'Linien - BU'!R:S,2,FALSE),Q779)</f>
        <v>Abfüllung</v>
      </c>
      <c r="O779" s="77">
        <f t="shared" si="89"/>
        <v>31900001</v>
      </c>
      <c r="P779" s="77">
        <f t="shared" si="90"/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AA779" s="2"/>
      <c r="AB779" s="2"/>
      <c r="AC779" s="2"/>
    </row>
    <row r="780" spans="1:29" ht="30" customHeight="1" x14ac:dyDescent="0.25">
      <c r="A780" s="78" t="str">
        <f>VLOOKUP(N780,'Linien - BU'!A:B,2,FALSE)</f>
        <v>BU1</v>
      </c>
      <c r="B780" s="79">
        <f t="shared" si="84"/>
        <v>21</v>
      </c>
      <c r="C780" s="80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81" t="str">
        <f>IFERROR(VLOOKUP(Abfalldokumentation!$O780,Artikel!A:C,3,FALSE),Abfalldokumentation!$O780)</f>
        <v>GRW NATUR 7,2KG</v>
      </c>
      <c r="F780" s="81" t="str">
        <f>VLOOKUP(T780,'Liste Gründe'!A:D,2,FALSE)</f>
        <v>Linienbezogen</v>
      </c>
      <c r="G780" s="80" t="str">
        <f>IF(ISBLANK(V780),VLOOKUP(Abfalldokumentation!$P780,'Liste Gründe'!A:D,3,FALSE),V780)</f>
        <v>Bodenabfall Abfüllung</v>
      </c>
      <c r="H780" s="81" t="str">
        <f>IF(ISBLANK(Abfalldokumentation!$W780),"-",Abfalldokumentation!$W780)</f>
        <v>Schlaufe gerissen</v>
      </c>
      <c r="I780" s="81">
        <f t="shared" si="85"/>
        <v>39</v>
      </c>
      <c r="J780" s="81" t="str">
        <f t="shared" si="86"/>
        <v>Produkte</v>
      </c>
      <c r="K780" s="81" t="str">
        <f t="shared" si="87"/>
        <v>BUs</v>
      </c>
      <c r="L780" s="81" t="str">
        <f t="shared" si="88"/>
        <v>Symptome</v>
      </c>
      <c r="M780" s="81" t="str">
        <f>IFERROR(VLOOKUP(Abfalldokumentation!$O780,Kennzahlen!S:U,3,FALSE)*Abfalldokumentation!$B780,"0")</f>
        <v>0</v>
      </c>
      <c r="N780" s="81" t="str">
        <f>IF(ISBLANK(Q780),VLOOKUP(Abfalldokumentation!$O780,'Linien - BU'!R:S,2,FALSE),Q780)</f>
        <v>Abfüllung</v>
      </c>
      <c r="O780" s="77">
        <f t="shared" si="89"/>
        <v>32000049</v>
      </c>
      <c r="P780" s="77">
        <f t="shared" si="90"/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AA780" s="2"/>
      <c r="AB780" s="2"/>
      <c r="AC780" s="2"/>
    </row>
    <row r="781" spans="1:29" ht="30" customHeight="1" x14ac:dyDescent="0.25">
      <c r="A781" s="73" t="str">
        <f>VLOOKUP(N781,'Linien - BU'!A:B,2,FALSE)</f>
        <v>BU1</v>
      </c>
      <c r="B781" s="74">
        <f t="shared" si="84"/>
        <v>56</v>
      </c>
      <c r="C781" s="75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76" t="str">
        <f>IFERROR(VLOOKUP(Abfalldokumentation!$O781,Artikel!A:C,3,FALSE),Abfalldokumentation!$O781)</f>
        <v>ABS HAV-DILL-VAKU</v>
      </c>
      <c r="F781" s="76" t="str">
        <f>VLOOKUP(T781,'Liste Gründe'!A:D,2,FALSE)</f>
        <v>Schimmel</v>
      </c>
      <c r="G781" s="75" t="str">
        <f>IF(ISBLANK(V781),VLOOKUP(Abfalldokumentation!$P781,'Liste Gründe'!A:D,3,FALSE),V781)</f>
        <v>Luftzieher</v>
      </c>
      <c r="H781" s="76" t="str">
        <f>IF(ISBLANK(Abfalldokumentation!$W781),"-",Abfalldokumentation!$W781)</f>
        <v>Luftzieher</v>
      </c>
      <c r="I781" s="76">
        <f t="shared" si="85"/>
        <v>39</v>
      </c>
      <c r="J781" s="76" t="str">
        <f t="shared" si="86"/>
        <v>Produkte</v>
      </c>
      <c r="K781" s="76" t="str">
        <f t="shared" si="87"/>
        <v>BUs</v>
      </c>
      <c r="L781" s="76" t="str">
        <f t="shared" si="88"/>
        <v>Symptome</v>
      </c>
      <c r="M781" s="76">
        <f>IFERROR(VLOOKUP(Abfalldokumentation!$O781,Kennzahlen!S:U,3,FALSE)*Abfalldokumentation!$B781,"0")</f>
        <v>56.783999999999999</v>
      </c>
      <c r="N781" s="76" t="str">
        <f>IF(ISBLANK(Q781),VLOOKUP(Abfalldokumentation!$O781,'Linien - BU'!R:S,2,FALSE),Q781)</f>
        <v>RWV</v>
      </c>
      <c r="O781" s="77">
        <f t="shared" si="89"/>
        <v>49500052</v>
      </c>
      <c r="P781" s="77">
        <f t="shared" si="90"/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AA781" s="2"/>
      <c r="AB781" s="2"/>
      <c r="AC781" s="2"/>
    </row>
    <row r="782" spans="1:29" ht="30" customHeight="1" x14ac:dyDescent="0.25">
      <c r="A782" s="78" t="str">
        <f>VLOOKUP(N782,'Linien - BU'!A:B,2,FALSE)</f>
        <v>BU1</v>
      </c>
      <c r="B782" s="79">
        <f t="shared" si="84"/>
        <v>85.8</v>
      </c>
      <c r="C782" s="80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81" t="str">
        <f>IFERROR(VLOOKUP(Abfalldokumentation!$O782,Artikel!A:C,3,FALSE),Abfalldokumentation!$O782)</f>
        <v>Diverses</v>
      </c>
      <c r="F782" s="81" t="str">
        <f>VLOOKUP(T782,'Liste Gründe'!A:D,2,FALSE)</f>
        <v>Linienbezogen</v>
      </c>
      <c r="G782" s="80" t="str">
        <f>IF(ISBLANK(V782),VLOOKUP(Abfalldokumentation!$P782,'Liste Gründe'!A:D,3,FALSE),V782)</f>
        <v>Maschinenabfall</v>
      </c>
      <c r="H782" s="81" t="str">
        <f>IF(ISBLANK(Abfalldokumentation!$W782),"-",Abfalldokumentation!$W782)</f>
        <v>-</v>
      </c>
      <c r="I782" s="81">
        <f t="shared" si="85"/>
        <v>39</v>
      </c>
      <c r="J782" s="81" t="str">
        <f t="shared" si="86"/>
        <v>Produkte</v>
      </c>
      <c r="K782" s="81" t="str">
        <f t="shared" si="87"/>
        <v>BUs</v>
      </c>
      <c r="L782" s="81" t="str">
        <f t="shared" si="88"/>
        <v>Symptome</v>
      </c>
      <c r="M782" s="81" t="str">
        <f>IFERROR(VLOOKUP(Abfalldokumentation!$O782,Kennzahlen!S:U,3,FALSE)*Abfalldokumentation!$B782,"0")</f>
        <v>0</v>
      </c>
      <c r="N782" s="81" t="str">
        <f>IF(ISBLANK(Q782),VLOOKUP(Abfalldokumentation!$O782,'Linien - BU'!R:S,2,FALSE),Q782)</f>
        <v>Strudelline</v>
      </c>
      <c r="O782" s="77" t="str">
        <f t="shared" si="89"/>
        <v>Diverses</v>
      </c>
      <c r="P782" s="77">
        <f t="shared" si="90"/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AA782" s="2"/>
      <c r="AB782" s="2"/>
      <c r="AC782" s="2"/>
    </row>
    <row r="783" spans="1:29" ht="30" customHeight="1" x14ac:dyDescent="0.25">
      <c r="A783" s="73" t="str">
        <f>VLOOKUP(N783,'Linien - BU'!A:B,2,FALSE)</f>
        <v>BU3</v>
      </c>
      <c r="B783" s="74">
        <f t="shared" si="84"/>
        <v>9</v>
      </c>
      <c r="C783" s="75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76" t="str">
        <f>IFERROR(VLOOKUP(Abfalldokumentation!$O783,Artikel!A:C,3,FALSE),Abfalldokumentation!$O783)</f>
        <v>Diverses</v>
      </c>
      <c r="F783" s="76" t="str">
        <f>VLOOKUP(T783,'Liste Gründe'!A:D,2,FALSE)</f>
        <v>Schimmel</v>
      </c>
      <c r="G783" s="75" t="str">
        <f>IF(ISBLANK(V783),VLOOKUP(Abfalldokumentation!$P783,'Liste Gründe'!A:D,3,FALSE),V783)</f>
        <v>VOS &gt; Einsatz</v>
      </c>
      <c r="H783" s="76" t="str">
        <f>IF(ISBLANK(Abfalldokumentation!$W783),"-",Abfalldokumentation!$W783)</f>
        <v>-</v>
      </c>
      <c r="I783" s="76">
        <f t="shared" si="85"/>
        <v>39</v>
      </c>
      <c r="J783" s="76" t="str">
        <f t="shared" si="86"/>
        <v>Produkte</v>
      </c>
      <c r="K783" s="76" t="str">
        <f t="shared" si="87"/>
        <v>BUs</v>
      </c>
      <c r="L783" s="76" t="str">
        <f t="shared" si="88"/>
        <v>Symptome</v>
      </c>
      <c r="M783" s="76" t="str">
        <f>IFERROR(VLOOKUP(Abfalldokumentation!$O783,Kennzahlen!S:U,3,FALSE)*Abfalldokumentation!$B783,"0")</f>
        <v>0</v>
      </c>
      <c r="N783" s="76" t="str">
        <f>IF(ISBLANK(Q783),VLOOKUP(Abfalldokumentation!$O783,'Linien - BU'!R:S,2,FALSE),Q783)</f>
        <v>L9</v>
      </c>
      <c r="O783" s="77" t="str">
        <f t="shared" si="89"/>
        <v>Diverses</v>
      </c>
      <c r="P783" s="77">
        <f t="shared" si="90"/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AA783" s="2"/>
      <c r="AB783" s="2"/>
      <c r="AC783" s="2"/>
    </row>
    <row r="784" spans="1:29" ht="30" customHeight="1" x14ac:dyDescent="0.25">
      <c r="A784" s="78" t="str">
        <f>VLOOKUP(N784,'Linien - BU'!A:B,2,FALSE)</f>
        <v>BU1</v>
      </c>
      <c r="B784" s="79">
        <f t="shared" si="84"/>
        <v>100</v>
      </c>
      <c r="C784" s="80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81" t="str">
        <f>IFERROR(VLOOKUP(Abfalldokumentation!$O784,Artikel!A:C,3,FALSE),Abfalldokumentation!$O784)</f>
        <v>Diverses aus Abfüllung</v>
      </c>
      <c r="F784" s="81" t="str">
        <f>VLOOKUP(T784,'Liste Gründe'!A:D,2,FALSE)</f>
        <v>Linienbezogen</v>
      </c>
      <c r="G784" s="80" t="str">
        <f>IF(ISBLANK(V784),VLOOKUP(Abfalldokumentation!$P784,'Liste Gründe'!A:D,3,FALSE),V784)</f>
        <v>Maschinenabfall</v>
      </c>
      <c r="H784" s="81" t="str">
        <f>IF(ISBLANK(Abfalldokumentation!$W784),"-",Abfalldokumentation!$W784)</f>
        <v>-</v>
      </c>
      <c r="I784" s="81">
        <f t="shared" si="85"/>
        <v>39</v>
      </c>
      <c r="J784" s="81" t="str">
        <f t="shared" si="86"/>
        <v>Produkte</v>
      </c>
      <c r="K784" s="81" t="str">
        <f t="shared" si="87"/>
        <v>BUs</v>
      </c>
      <c r="L784" s="81" t="str">
        <f t="shared" si="88"/>
        <v>Symptome</v>
      </c>
      <c r="M784" s="81" t="str">
        <f>IFERROR(VLOOKUP(Abfalldokumentation!$O784,Kennzahlen!S:U,3,FALSE)*Abfalldokumentation!$B784,"0")</f>
        <v>0</v>
      </c>
      <c r="N784" s="81" t="str">
        <f>IF(ISBLANK(Q784),VLOOKUP(Abfalldokumentation!$O784,'Linien - BU'!R:S,2,FALSE),Q784)</f>
        <v>Abfüllung</v>
      </c>
      <c r="O784" s="77" t="str">
        <f t="shared" si="89"/>
        <v>Diverses aus Abfüllung</v>
      </c>
      <c r="P784" s="77">
        <f t="shared" si="90"/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AA784" s="2"/>
      <c r="AB784" s="2"/>
      <c r="AC784" s="2"/>
    </row>
    <row r="785" spans="1:29" ht="30" customHeight="1" x14ac:dyDescent="0.25">
      <c r="A785" s="73" t="str">
        <f>VLOOKUP(N785,'Linien - BU'!A:B,2,FALSE)</f>
        <v>BU1</v>
      </c>
      <c r="B785" s="74">
        <f t="shared" si="84"/>
        <v>62</v>
      </c>
      <c r="C785" s="75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76" t="str">
        <f>IFERROR(VLOOKUP(Abfalldokumentation!$O785,Artikel!A:C,3,FALSE),Abfalldokumentation!$O785)</f>
        <v>Diverses aus Schmelze</v>
      </c>
      <c r="F785" s="76" t="str">
        <f>VLOOKUP(T785,'Liste Gründe'!A:D,2,FALSE)</f>
        <v>Linienbezogen</v>
      </c>
      <c r="G785" s="75" t="str">
        <f>IF(ISBLANK(V785),VLOOKUP(Abfalldokumentation!$P785,'Liste Gründe'!A:D,3,FALSE),V785)</f>
        <v>Maschinenabfall</v>
      </c>
      <c r="H785" s="76" t="str">
        <f>IF(ISBLANK(Abfalldokumentation!$W785),"-",Abfalldokumentation!$W785)</f>
        <v>-</v>
      </c>
      <c r="I785" s="76">
        <f t="shared" si="85"/>
        <v>39</v>
      </c>
      <c r="J785" s="76" t="str">
        <f t="shared" si="86"/>
        <v>Produkte</v>
      </c>
      <c r="K785" s="76" t="str">
        <f t="shared" si="87"/>
        <v>BUs</v>
      </c>
      <c r="L785" s="76" t="str">
        <f t="shared" si="88"/>
        <v>Symptome</v>
      </c>
      <c r="M785" s="76" t="str">
        <f>IFERROR(VLOOKUP(Abfalldokumentation!$O785,Kennzahlen!S:U,3,FALSE)*Abfalldokumentation!$B785,"0")</f>
        <v>0</v>
      </c>
      <c r="N785" s="76" t="str">
        <f>IF(ISBLANK(Q785),VLOOKUP(Abfalldokumentation!$O785,'Linien - BU'!R:S,2,FALSE),Q785)</f>
        <v>Schmelze</v>
      </c>
      <c r="O785" s="77" t="str">
        <f t="shared" si="89"/>
        <v>Diverses aus Schmelze</v>
      </c>
      <c r="P785" s="77">
        <f t="shared" si="90"/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AA785" s="2"/>
      <c r="AB785" s="2"/>
      <c r="AC785" s="2"/>
    </row>
    <row r="786" spans="1:29" ht="30" customHeight="1" x14ac:dyDescent="0.25">
      <c r="A786" s="78" t="str">
        <f>VLOOKUP(N786,'Linien - BU'!A:B,2,FALSE)</f>
        <v>BU1</v>
      </c>
      <c r="B786" s="79">
        <f t="shared" si="84"/>
        <v>20</v>
      </c>
      <c r="C786" s="80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81" t="str">
        <f>IFERROR(VLOOKUP(Abfalldokumentation!$O786,Artikel!A:C,3,FALSE),Abfalldokumentation!$O786)</f>
        <v>ganze Wurst gourme natur</v>
      </c>
      <c r="F786" s="81" t="str">
        <f>VLOOKUP(T786,'Liste Gründe'!A:D,2,FALSE)</f>
        <v>Linienbezogen</v>
      </c>
      <c r="G786" s="80" t="str">
        <f>IF(ISBLANK(V786),VLOOKUP(Abfalldokumentation!$P786,'Liste Gründe'!A:D,3,FALSE),V786)</f>
        <v>Bodenabfall Abfüllung</v>
      </c>
      <c r="H786" s="81" t="str">
        <f>IF(ISBLANK(Abfalldokumentation!$W786),"-",Abfalldokumentation!$W786)</f>
        <v>-</v>
      </c>
      <c r="I786" s="81">
        <f t="shared" si="85"/>
        <v>39</v>
      </c>
      <c r="J786" s="81" t="str">
        <f t="shared" si="86"/>
        <v>Produkte</v>
      </c>
      <c r="K786" s="81" t="str">
        <f t="shared" si="87"/>
        <v>BUs</v>
      </c>
      <c r="L786" s="81" t="str">
        <f t="shared" si="88"/>
        <v>Symptome</v>
      </c>
      <c r="M786" s="81" t="str">
        <f>IFERROR(VLOOKUP(Abfalldokumentation!$O786,Kennzahlen!S:U,3,FALSE)*Abfalldokumentation!$B786,"0")</f>
        <v>0</v>
      </c>
      <c r="N786" s="81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AA786" s="2"/>
      <c r="AB786" s="2"/>
      <c r="AC786" s="2"/>
    </row>
    <row r="787" spans="1:29" ht="30" customHeight="1" x14ac:dyDescent="0.25">
      <c r="A787" s="73" t="str">
        <f>VLOOKUP(N787,'Linien - BU'!A:B,2,FALSE)</f>
        <v>BU1</v>
      </c>
      <c r="B787" s="74">
        <f t="shared" si="84"/>
        <v>10</v>
      </c>
      <c r="C787" s="75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76" t="str">
        <f>IFERROR(VLOOKUP(Abfalldokumentation!$O787,Artikel!A:C,3,FALSE),Abfalldokumentation!$O787)</f>
        <v>ganze Wurst gourme natur</v>
      </c>
      <c r="F787" s="76" t="str">
        <f>VLOOKUP(T787,'Liste Gründe'!A:D,2,FALSE)</f>
        <v>Linienbezogen</v>
      </c>
      <c r="G787" s="75" t="str">
        <f>IF(ISBLANK(V787),VLOOKUP(Abfalldokumentation!$P787,'Liste Gründe'!A:D,3,FALSE),V787)</f>
        <v>Bodenabfall Abfüllung</v>
      </c>
      <c r="H787" s="76" t="str">
        <f>IF(ISBLANK(Abfalldokumentation!$W787),"-",Abfalldokumentation!$W787)</f>
        <v>-</v>
      </c>
      <c r="I787" s="76">
        <f t="shared" si="85"/>
        <v>39</v>
      </c>
      <c r="J787" s="76" t="str">
        <f t="shared" si="86"/>
        <v>Produkte</v>
      </c>
      <c r="K787" s="76" t="str">
        <f t="shared" si="87"/>
        <v>BUs</v>
      </c>
      <c r="L787" s="76" t="str">
        <f t="shared" si="88"/>
        <v>Symptome</v>
      </c>
      <c r="M787" s="76" t="str">
        <f>IFERROR(VLOOKUP(Abfalldokumentation!$O787,Kennzahlen!S:U,3,FALSE)*Abfalldokumentation!$B787,"0")</f>
        <v>0</v>
      </c>
      <c r="N787" s="76" t="str">
        <f>IF(ISBLANK(Q787),VLOOKUP(Abfalldokumentation!$O787,'Linien - BU'!R:S,2,FALSE),Q787)</f>
        <v>Räucherei</v>
      </c>
      <c r="O787" s="77" t="str">
        <f t="shared" si="89"/>
        <v>ganze Wurst gourme natur</v>
      </c>
      <c r="P787" s="77">
        <f t="shared" si="90"/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AA787" s="2"/>
      <c r="AB787" s="2"/>
      <c r="AC787" s="2"/>
    </row>
    <row r="788" spans="1:29" ht="30" customHeight="1" x14ac:dyDescent="0.25">
      <c r="A788" s="78" t="str">
        <f>VLOOKUP(N788,'Linien - BU'!A:B,2,FALSE)</f>
        <v>BU1</v>
      </c>
      <c r="B788" s="79">
        <f t="shared" si="84"/>
        <v>20</v>
      </c>
      <c r="C788" s="80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81" t="str">
        <f>IFERROR(VLOOKUP(Abfalldokumentation!$O788,Artikel!A:C,3,FALSE),Abfalldokumentation!$O788)</f>
        <v>ganze Wurst Schinken</v>
      </c>
      <c r="F788" s="81" t="str">
        <f>VLOOKUP(T788,'Liste Gründe'!A:D,2,FALSE)</f>
        <v>Linienbezogen</v>
      </c>
      <c r="G788" s="80" t="str">
        <f>IF(ISBLANK(V788),VLOOKUP(Abfalldokumentation!$P788,'Liste Gründe'!A:D,3,FALSE),V788)</f>
        <v>Bodenabfall Abfüllung</v>
      </c>
      <c r="H788" s="81" t="str">
        <f>IF(ISBLANK(Abfalldokumentation!$W788),"-",Abfalldokumentation!$W788)</f>
        <v>-</v>
      </c>
      <c r="I788" s="81">
        <f t="shared" si="85"/>
        <v>39</v>
      </c>
      <c r="J788" s="81" t="str">
        <f t="shared" si="86"/>
        <v>Produkte</v>
      </c>
      <c r="K788" s="81" t="str">
        <f t="shared" si="87"/>
        <v>BUs</v>
      </c>
      <c r="L788" s="81" t="str">
        <f t="shared" si="88"/>
        <v>Symptome</v>
      </c>
      <c r="M788" s="81" t="str">
        <f>IFERROR(VLOOKUP(Abfalldokumentation!$O788,Kennzahlen!S:U,3,FALSE)*Abfalldokumentation!$B788,"0")</f>
        <v>0</v>
      </c>
      <c r="N788" s="81" t="str">
        <f>IF(ISBLANK(Q788),VLOOKUP(Abfalldokumentation!$O788,'Linien - BU'!R:S,2,FALSE),Q788)</f>
        <v>Räucherei</v>
      </c>
      <c r="O788" s="77" t="str">
        <f t="shared" si="89"/>
        <v>ganze Wurst Schinken</v>
      </c>
      <c r="P788" s="77">
        <f t="shared" si="90"/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AA788" s="2"/>
      <c r="AB788" s="2"/>
      <c r="AC788" s="2"/>
    </row>
    <row r="789" spans="1:29" ht="30" customHeight="1" x14ac:dyDescent="0.25">
      <c r="A789" s="73" t="str">
        <f>VLOOKUP(N789,'Linien - BU'!A:B,2,FALSE)</f>
        <v>BU3</v>
      </c>
      <c r="B789" s="74">
        <f t="shared" si="84"/>
        <v>322</v>
      </c>
      <c r="C789" s="75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76" t="str">
        <f>IFERROR(VLOOKUP(Abfalldokumentation!$O789,Artikel!A:C,3,FALSE),Abfalldokumentation!$O789)</f>
        <v>gemischte Räucherstücke</v>
      </c>
      <c r="F789" s="76" t="str">
        <f>VLOOKUP(T789,'Liste Gründe'!A:D,2,FALSE)</f>
        <v>Linienbezogen</v>
      </c>
      <c r="G789" s="75" t="str">
        <f>IF(ISBLANK(V789),VLOOKUP(Abfalldokumentation!$P789,'Liste Gründe'!A:D,3,FALSE),V789)</f>
        <v>gemischtes Produkt</v>
      </c>
      <c r="H789" s="76" t="str">
        <f>IF(ISBLANK(Abfalldokumentation!$W789),"-",Abfalldokumentation!$W789)</f>
        <v xml:space="preserve">gemischt, weil mehrere Produkte in einen Auftrag einfließen. VOS Trennung </v>
      </c>
      <c r="I789" s="76">
        <f t="shared" si="85"/>
        <v>39</v>
      </c>
      <c r="J789" s="76" t="str">
        <f t="shared" si="86"/>
        <v>Produkte</v>
      </c>
      <c r="K789" s="76" t="str">
        <f t="shared" si="87"/>
        <v>BUs</v>
      </c>
      <c r="L789" s="76" t="str">
        <f t="shared" si="88"/>
        <v>Symptome</v>
      </c>
      <c r="M789" s="76" t="str">
        <f>IFERROR(VLOOKUP(Abfalldokumentation!$O789,Kennzahlen!S:U,3,FALSE)*Abfalldokumentation!$B789,"0")</f>
        <v>0</v>
      </c>
      <c r="N789" s="76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AA789" s="2"/>
      <c r="AB789" s="2"/>
      <c r="AC789" s="2"/>
    </row>
    <row r="790" spans="1:29" ht="30" customHeight="1" x14ac:dyDescent="0.25">
      <c r="A790" s="78" t="str">
        <f>VLOOKUP(N790,'Linien - BU'!A:B,2,FALSE)</f>
        <v>BU3</v>
      </c>
      <c r="B790" s="79">
        <f t="shared" si="84"/>
        <v>61</v>
      </c>
      <c r="C790" s="80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81" t="str">
        <f>IFERROR(VLOOKUP(Abfalldokumentation!$O790,Artikel!A:C,3,FALSE),Abfalldokumentation!$O790)</f>
        <v>gemischte Räucherstücke</v>
      </c>
      <c r="F790" s="81" t="str">
        <f>VLOOKUP(T790,'Liste Gründe'!A:D,2,FALSE)</f>
        <v>Linienbezogen</v>
      </c>
      <c r="G790" s="80" t="str">
        <f>IF(ISBLANK(V790),VLOOKUP(Abfalldokumentation!$P790,'Liste Gründe'!A:D,3,FALSE),V790)</f>
        <v>gemischtes Produkt</v>
      </c>
      <c r="H790" s="81" t="str">
        <f>IF(ISBLANK(Abfalldokumentation!$W790),"-",Abfalldokumentation!$W790)</f>
        <v xml:space="preserve">gemischt, weil mehrere Produkte in einen Auftrag einfließen. VOS Trennung </v>
      </c>
      <c r="I790" s="81">
        <f t="shared" si="85"/>
        <v>39</v>
      </c>
      <c r="J790" s="81" t="str">
        <f t="shared" si="86"/>
        <v>Produkte</v>
      </c>
      <c r="K790" s="81" t="str">
        <f t="shared" si="87"/>
        <v>BUs</v>
      </c>
      <c r="L790" s="81" t="str">
        <f t="shared" si="88"/>
        <v>Symptome</v>
      </c>
      <c r="M790" s="81" t="str">
        <f>IFERROR(VLOOKUP(Abfalldokumentation!$O790,Kennzahlen!S:U,3,FALSE)*Abfalldokumentation!$B790,"0")</f>
        <v>0</v>
      </c>
      <c r="N790" s="81" t="str">
        <f>IF(ISBLANK(Q790),VLOOKUP(Abfalldokumentation!$O790,'Linien - BU'!R:S,2,FALSE),Q790)</f>
        <v>L9</v>
      </c>
      <c r="O790" s="77" t="str">
        <f t="shared" si="89"/>
        <v>gemischte Räucherstücke</v>
      </c>
      <c r="P790" s="77">
        <f t="shared" si="90"/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AA790" s="2"/>
      <c r="AB790" s="2"/>
      <c r="AC790" s="2"/>
    </row>
    <row r="791" spans="1:29" ht="30" customHeight="1" x14ac:dyDescent="0.25">
      <c r="A791" s="73" t="str">
        <f>VLOOKUP(N791,'Linien - BU'!A:B,2,FALSE)</f>
        <v>Rest</v>
      </c>
      <c r="B791" s="74">
        <f t="shared" si="84"/>
        <v>2</v>
      </c>
      <c r="C791" s="75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76" t="str">
        <f>IFERROR(VLOOKUP(Abfalldokumentation!$O791,Artikel!A:C,3,FALSE),Abfalldokumentation!$O791)</f>
        <v>Laborproben</v>
      </c>
      <c r="F791" s="76" t="str">
        <f>VLOOKUP(T791,'Liste Gründe'!A:D,2,FALSE)</f>
        <v>Qualitätssicherung</v>
      </c>
      <c r="G791" s="75" t="str">
        <f>IF(ISBLANK(V791),VLOOKUP(Abfalldokumentation!$P791,'Liste Gründe'!A:D,3,FALSE),V791)</f>
        <v>Sensorik</v>
      </c>
      <c r="H791" s="76" t="str">
        <f>IF(ISBLANK(Abfalldokumentation!$W791),"-",Abfalldokumentation!$W791)</f>
        <v>Sensorik</v>
      </c>
      <c r="I791" s="76">
        <f t="shared" si="85"/>
        <v>39</v>
      </c>
      <c r="J791" s="76" t="str">
        <f t="shared" si="86"/>
        <v>Produkte</v>
      </c>
      <c r="K791" s="76" t="str">
        <f t="shared" si="87"/>
        <v>BUs</v>
      </c>
      <c r="L791" s="76" t="str">
        <f t="shared" si="88"/>
        <v>Symptome</v>
      </c>
      <c r="M791" s="76" t="str">
        <f>IFERROR(VLOOKUP(Abfalldokumentation!$O791,Kennzahlen!S:U,3,FALSE)*Abfalldokumentation!$B791,"0")</f>
        <v>0</v>
      </c>
      <c r="N791" s="76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AA791" s="2"/>
      <c r="AB791" s="2"/>
      <c r="AC791" s="2"/>
    </row>
    <row r="792" spans="1:29" ht="30" customHeight="1" x14ac:dyDescent="0.25">
      <c r="A792" s="78" t="str">
        <f>VLOOKUP(N792,'Linien - BU'!A:B,2,FALSE)</f>
        <v>Rest</v>
      </c>
      <c r="B792" s="79">
        <f t="shared" si="84"/>
        <v>56.6</v>
      </c>
      <c r="C792" s="80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81" t="str">
        <f>IFERROR(VLOOKUP(Abfalldokumentation!$O792,Artikel!A:C,3,FALSE),Abfalldokumentation!$O792)</f>
        <v>Laborproben</v>
      </c>
      <c r="F792" s="81" t="str">
        <f>VLOOKUP(T792,'Liste Gründe'!A:D,2,FALSE)</f>
        <v>Qualitätssicherung</v>
      </c>
      <c r="G792" s="80" t="str">
        <f>IF(ISBLANK(V792),VLOOKUP(Abfalldokumentation!$P792,'Liste Gründe'!A:D,3,FALSE),V792)</f>
        <v>Laborprobe</v>
      </c>
      <c r="H792" s="81" t="str">
        <f>IF(ISBLANK(Abfalldokumentation!$W792),"-",Abfalldokumentation!$W792)</f>
        <v>Laborprobe</v>
      </c>
      <c r="I792" s="81">
        <f t="shared" si="85"/>
        <v>39</v>
      </c>
      <c r="J792" s="81" t="str">
        <f t="shared" si="86"/>
        <v>Produkte</v>
      </c>
      <c r="K792" s="81" t="str">
        <f t="shared" si="87"/>
        <v>BUs</v>
      </c>
      <c r="L792" s="81" t="str">
        <f t="shared" si="88"/>
        <v>Symptome</v>
      </c>
      <c r="M792" s="81" t="str">
        <f>IFERROR(VLOOKUP(Abfalldokumentation!$O792,Kennzahlen!S:U,3,FALSE)*Abfalldokumentation!$B792,"0")</f>
        <v>0</v>
      </c>
      <c r="N792" s="81" t="str">
        <f>IF(ISBLANK(Q792),VLOOKUP(Abfalldokumentation!$O792,'Linien - BU'!R:S,2,FALSE),Q792)</f>
        <v>Labor</v>
      </c>
      <c r="O792" s="77" t="str">
        <f t="shared" si="89"/>
        <v>Laborproben</v>
      </c>
      <c r="P792" s="77">
        <f t="shared" si="90"/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AA792" s="2"/>
      <c r="AB792" s="2"/>
      <c r="AC792" s="2"/>
    </row>
    <row r="793" spans="1:29" ht="30" customHeight="1" x14ac:dyDescent="0.25">
      <c r="A793" s="73" t="str">
        <f>VLOOKUP(N793,'Linien - BU'!A:B,2,FALSE)</f>
        <v>BU3</v>
      </c>
      <c r="B793" s="74">
        <f t="shared" si="84"/>
        <v>20</v>
      </c>
      <c r="C793" s="75">
        <f>Abfalldokumentation!$U793</f>
        <v>44468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76" t="str">
        <f>IFERROR(VLOOKUP(Abfalldokumentation!$O793,Artikel!A:C,3,FALSE),Abfalldokumentation!$O793)</f>
        <v>Reste Zipfel</v>
      </c>
      <c r="F793" s="76" t="str">
        <f>VLOOKUP(T793,'Liste Gründe'!A:D,2,FALSE)</f>
        <v>Schimmel</v>
      </c>
      <c r="G793" s="75" t="str">
        <f>IF(ISBLANK(V793),VLOOKUP(Abfalldokumentation!$P793,'Liste Gründe'!A:D,3,FALSE),V793)</f>
        <v>Rest</v>
      </c>
      <c r="H793" s="76" t="str">
        <f>IF(ISBLANK(Abfalldokumentation!$W793),"-",Abfalldokumentation!$W793)</f>
        <v>Reste von Würste beim Köpfen</v>
      </c>
      <c r="I793" s="76">
        <f t="shared" si="85"/>
        <v>39</v>
      </c>
      <c r="J793" s="76" t="str">
        <f t="shared" si="86"/>
        <v>Produkte</v>
      </c>
      <c r="K793" s="76" t="str">
        <f t="shared" si="87"/>
        <v>BUs</v>
      </c>
      <c r="L793" s="76" t="str">
        <f t="shared" si="88"/>
        <v>Symptome</v>
      </c>
      <c r="M793" s="76" t="str">
        <f>IFERROR(VLOOKUP(Abfalldokumentation!$O793,Kennzahlen!S:U,3,FALSE)*Abfalldokumentation!$B793,"0")</f>
        <v>0</v>
      </c>
      <c r="N793" s="76" t="str">
        <f>IF(ISBLANK(Q793),VLOOKUP(Abfalldokumentation!$O793,'Linien - BU'!R:S,2,FALSE),Q793)</f>
        <v>WVP</v>
      </c>
      <c r="O793" s="77" t="str">
        <f t="shared" si="89"/>
        <v>Reste Zipfel</v>
      </c>
      <c r="P793" s="77">
        <f t="shared" si="90"/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AA793" s="2"/>
      <c r="AB793" s="2"/>
      <c r="AC793" s="2"/>
    </row>
    <row r="794" spans="1:29" ht="30" customHeight="1" x14ac:dyDescent="0.25">
      <c r="A794" s="78" t="str">
        <f>VLOOKUP(N794,'Linien - BU'!A:B,2,FALSE)</f>
        <v>BU1</v>
      </c>
      <c r="B794" s="79">
        <f t="shared" si="84"/>
        <v>20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81" t="str">
        <f>IFERROR(VLOOKUP(Abfalldokumentation!$O794,Artikel!A:C,3,FALSE),Abfalldokumentation!$O794)</f>
        <v>VOS SKZ Mozzarella 40%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MHD abgelaufen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>
        <f>IFERROR(VLOOKUP(Abfalldokumentation!$O794,Kennzahlen!S:U,3,FALSE)*Abfalldokumentation!$B794,"0")</f>
        <v>10</v>
      </c>
      <c r="N794" s="81" t="str">
        <f>IF(ISBLANK(Q794),VLOOKUP(Abfalldokumentation!$O794,'Linien - BU'!R:S,2,FALSE),Q794)</f>
        <v>RWV</v>
      </c>
      <c r="O794" s="77">
        <f t="shared" si="89"/>
        <v>29500539</v>
      </c>
      <c r="P794" s="77">
        <f t="shared" si="90"/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AA794" s="2"/>
      <c r="AB794" s="2"/>
      <c r="AC794" s="2"/>
    </row>
    <row r="795" spans="1:29" ht="30" customHeight="1" x14ac:dyDescent="0.25">
      <c r="A795" s="73" t="str">
        <f>VLOOKUP(N795,'Linien - BU'!A:B,2,FALSE)</f>
        <v>BU3</v>
      </c>
      <c r="B795" s="74">
        <f t="shared" si="84"/>
        <v>12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76" t="str">
        <f>IFERROR(VLOOKUP(Abfalldokumentation!$O795,Artikel!A:C,3,FALSE),Abfalldokumentation!$O795)</f>
        <v>VOS GRW Natur 45% OGT</v>
      </c>
      <c r="F795" s="76" t="str">
        <f>VLOOKUP(T795,'Liste Gründe'!A:D,2,FALSE)</f>
        <v>Linienbezogen</v>
      </c>
      <c r="G795" s="75" t="str">
        <f>IF(ISBLANK(V795),VLOOKUP(Abfalldokumentation!$P795,'Liste Gründe'!A:D,3,FALSE),V795)</f>
        <v>gemischtes Produkt</v>
      </c>
      <c r="H795" s="76" t="str">
        <f>IF(ISBLANK(Abfalldokumentation!$W795),"-",Abfalldokumentation!$W795)</f>
        <v>wurde nicht eingesetzt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>
        <f>IFERROR(VLOOKUP(Abfalldokumentation!$O795,Kennzahlen!S:U,3,FALSE)*Abfalldokumentation!$B795,"0")</f>
        <v>6</v>
      </c>
      <c r="N795" s="76" t="str">
        <f>IF(ISBLANK(Q795),VLOOKUP(Abfalldokumentation!$O795,'Linien - BU'!R:S,2,FALSE),Q795)</f>
        <v>Bu3</v>
      </c>
      <c r="O795" s="77">
        <f t="shared" si="89"/>
        <v>29500622</v>
      </c>
      <c r="P795" s="77">
        <f t="shared" si="90"/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AA795" s="2"/>
      <c r="AB795" s="2"/>
      <c r="AC795" s="2"/>
    </row>
    <row r="796" spans="1:29" ht="30" customHeight="1" x14ac:dyDescent="0.25">
      <c r="A796" s="78" t="str">
        <f>VLOOKUP(N796,'Linien - BU'!A:B,2,FALSE)</f>
        <v>BU1</v>
      </c>
      <c r="B796" s="79">
        <f t="shared" si="84"/>
        <v>91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Gouda 48% OGT</v>
      </c>
      <c r="F796" s="81" t="str">
        <f>VLOOKUP(T796,'Liste Gründe'!A:D,2,FALSE)</f>
        <v>Schimmel</v>
      </c>
      <c r="G796" s="80" t="str">
        <f>IF(ISBLANK(V796),VLOOKUP(Abfalldokumentation!$P796,'Liste Gründe'!A:D,3,FALSE),V796)</f>
        <v>keine Verarbeitung</v>
      </c>
      <c r="H796" s="81" t="str">
        <f>IF(ISBLANK(Abfalldokumentation!$W796),"-",Abfalldokumentation!$W796)</f>
        <v>Aufgrund Konsistenz nicht genommen. Zu wenig VOS verarbeitet. Vom Warmen ins Kalte -&gt; Schimmel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 t="str">
        <f>IFERROR(VLOOKUP(Abfalldokumentation!$O796,Kennzahlen!S:U,3,FALSE)*Abfalldokumentation!$B796,"0")</f>
        <v>0</v>
      </c>
      <c r="N796" s="81" t="str">
        <f>IF(ISBLANK(Q796),VLOOKUP(Abfalldokumentation!$O796,'Linien - BU'!R:S,2,FALSE),Q796)</f>
        <v>Schmelze</v>
      </c>
      <c r="O796" s="77">
        <f t="shared" si="89"/>
        <v>29500816</v>
      </c>
      <c r="P796" s="77">
        <f t="shared" si="90"/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AA796" s="2"/>
      <c r="AB796" s="2"/>
      <c r="AC796" s="2"/>
    </row>
    <row r="797" spans="1:29" ht="30" customHeight="1" x14ac:dyDescent="0.25">
      <c r="A797" s="73" t="str">
        <f>VLOOKUP(N797,'Linien - BU'!A:B,2,FALSE)</f>
        <v>BU1</v>
      </c>
      <c r="B797" s="74">
        <f t="shared" si="84"/>
        <v>22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76" t="str">
        <f>IFERROR(VLOOKUP(Abfalldokumentation!$O797,Artikel!A:C,3,FALSE),Abfalldokumentation!$O797)</f>
        <v>ABS Gouda 48% OGT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Grund unbekannt</v>
      </c>
      <c r="H797" s="76" t="str">
        <f>IF(ISBLANK(Abfalldokumentation!$W797),"-",Abfalldokumentation!$W797)</f>
        <v>guter Zustand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 t="str">
        <f>IFERROR(VLOOKUP(Abfalldokumentation!$O797,Kennzahlen!S:U,3,FALSE)*Abfalldokumentation!$B797,"0")</f>
        <v>0</v>
      </c>
      <c r="N797" s="76" t="str">
        <f>IF(ISBLANK(Q797),VLOOKUP(Abfalldokumentation!$O797,'Linien - BU'!R:S,2,FALSE),Q797)</f>
        <v>Schmelze</v>
      </c>
      <c r="O797" s="77">
        <f t="shared" si="89"/>
        <v>29500816</v>
      </c>
      <c r="P797" s="77">
        <f t="shared" si="90"/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AA797" s="2"/>
      <c r="AB797" s="2"/>
      <c r="AC797" s="2"/>
    </row>
    <row r="798" spans="1:29" ht="30" customHeight="1" x14ac:dyDescent="0.25">
      <c r="A798" s="78" t="str">
        <f>VLOOKUP(N798,'Linien - BU'!A:B,2,FALSE)</f>
        <v>BU4</v>
      </c>
      <c r="B798" s="79">
        <f t="shared" si="84"/>
        <v>16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81" t="str">
        <f>IFERROR(VLOOKUP(Abfalldokumentation!$O798,Artikel!A:C,3,FALSE),Abfalldokumentation!$O798)</f>
        <v>ABS MEDI-KRÄUK</v>
      </c>
      <c r="F798" s="81" t="str">
        <f>VLOOKUP(T798,'Liste Gründe'!A:D,2,FALSE)</f>
        <v>keinen Verwendungszweck</v>
      </c>
      <c r="G798" s="80" t="str">
        <f>IF(ISBLANK(V798),VLOOKUP(Abfalldokumentation!$P798,'Liste Gründe'!A:D,3,FALSE),V798)</f>
        <v>keinen Verwendungszweck</v>
      </c>
      <c r="H798" s="81" t="str">
        <f>IF(ISBLANK(Abfalldokumentation!$W798),"-",Abfalldokumentation!$W798)</f>
        <v>&lt;500kg/Monat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IFERROR(VLOOKUP(Abfalldokumentation!$O798,Kennzahlen!S:U,3,FALSE)*Abfalldokumentation!$B798,"0")</f>
        <v>24</v>
      </c>
      <c r="N798" s="81" t="str">
        <f>IF(ISBLANK(Q798),VLOOKUP(Abfalldokumentation!$O798,'Linien - BU'!R:S,2,FALSE),Q798)</f>
        <v>L21</v>
      </c>
      <c r="O798" s="77">
        <f t="shared" si="89"/>
        <v>29500886</v>
      </c>
      <c r="P798" s="77">
        <f t="shared" si="90"/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AA798" s="2"/>
      <c r="AB798" s="2"/>
      <c r="AC798" s="2"/>
    </row>
    <row r="799" spans="1:29" ht="30" customHeight="1" x14ac:dyDescent="0.25">
      <c r="A799" s="73" t="str">
        <f>VLOOKUP(N799,'Linien - BU'!A:B,2,FALSE)</f>
        <v>BU1</v>
      </c>
      <c r="B799" s="74">
        <f t="shared" si="84"/>
        <v>44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VOS-ABS ENTSORGUNG</v>
      </c>
      <c r="F799" s="76" t="str">
        <f>VLOOKUP(T799,'Liste Gründe'!A:D,2,FALSE)</f>
        <v>Rest</v>
      </c>
      <c r="G799" s="75" t="str">
        <f>IF(ISBLANK(V799),VLOOKUP(Abfalldokumentation!$P799,'Liste Gründe'!A:D,3,FALSE),V799)</f>
        <v>geschälte Rinde</v>
      </c>
      <c r="H799" s="76" t="str">
        <f>IF(ISBLANK(Abfalldokumentation!$W799),"-",Abfalldokumentation!$W799)</f>
        <v>keine Verwendung möglich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IFERROR(VLOOKUP(Abfalldokumentation!$O799,Kennzahlen!S:U,3,FALSE)*Abfalldokumentation!$B799,"0")</f>
        <v>0.44</v>
      </c>
      <c r="N799" s="76" t="str">
        <f>IF(ISBLANK(Q799),VLOOKUP(Abfalldokumentation!$O799,'Linien - BU'!R:S,2,FALSE),Q799)</f>
        <v>RWV</v>
      </c>
      <c r="O799" s="77">
        <f t="shared" si="89"/>
        <v>29500917</v>
      </c>
      <c r="P799" s="77">
        <f t="shared" si="90"/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AA799" s="2"/>
      <c r="AB799" s="2"/>
      <c r="AC799" s="2"/>
    </row>
    <row r="800" spans="1:29" ht="30" customHeight="1" x14ac:dyDescent="0.25">
      <c r="A800" s="78" t="str">
        <f>VLOOKUP(N800,'Linien - BU'!A:B,2,FALSE)</f>
        <v>BU1</v>
      </c>
      <c r="B800" s="79">
        <f t="shared" si="84"/>
        <v>46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VOS-ABS ENTSORGUNG</v>
      </c>
      <c r="F800" s="81" t="str">
        <f>VLOOKUP(T800,'Liste Gründe'!A:D,2,FALSE)</f>
        <v>Rest</v>
      </c>
      <c r="G800" s="80" t="str">
        <f>IF(ISBLANK(V800),VLOOKUP(Abfalldokumentation!$P800,'Liste Gründe'!A:D,3,FALSE),V800)</f>
        <v>geschälte Rinde</v>
      </c>
      <c r="H800" s="81" t="str">
        <f>IF(ISBLANK(Abfalldokumentation!$W800),"-",Abfalldokumentation!$W800)</f>
        <v>keine Verwendung möglich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IFERROR(VLOOKUP(Abfalldokumentation!$O800,Kennzahlen!S:U,3,FALSE)*Abfalldokumentation!$B800,"0")</f>
        <v>0.46</v>
      </c>
      <c r="N800" s="81" t="str">
        <f>IF(ISBLANK(Q800),VLOOKUP(Abfalldokumentation!$O800,'Linien - BU'!R:S,2,FALSE),Q800)</f>
        <v>RWV</v>
      </c>
      <c r="O800" s="77">
        <f t="shared" si="89"/>
        <v>29500917</v>
      </c>
      <c r="P800" s="77">
        <f t="shared" si="90"/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AA800" s="2"/>
      <c r="AB800" s="2"/>
      <c r="AC800" s="2"/>
    </row>
    <row r="801" spans="1:29" ht="30" customHeight="1" x14ac:dyDescent="0.25">
      <c r="A801" s="73" t="str">
        <f>VLOOKUP(N801,'Linien - BU'!A:B,2,FALSE)</f>
        <v>BU1</v>
      </c>
      <c r="B801" s="74">
        <f t="shared" si="84"/>
        <v>25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URW-NUSS-OGT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IFERROR(VLOOKUP(Abfalldokumentation!$O801,Kennzahlen!S:U,3,FALSE)*Abfalldokumentation!$B801,"0")</f>
        <v>12.5</v>
      </c>
      <c r="N801" s="76" t="str">
        <f>IF(ISBLANK(Q801),VLOOKUP(Abfalldokumentation!$O801,'Linien - BU'!R:S,2,FALSE),Q801)</f>
        <v>Schmelze</v>
      </c>
      <c r="O801" s="77">
        <f t="shared" si="89"/>
        <v>29500943</v>
      </c>
      <c r="P801" s="77">
        <f t="shared" si="90"/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AA801" s="2"/>
      <c r="AB801" s="2"/>
      <c r="AC801" s="2"/>
    </row>
    <row r="802" spans="1:29" ht="30" customHeight="1" x14ac:dyDescent="0.25">
      <c r="A802" s="78" t="str">
        <f>VLOOKUP(N802,'Linien - BU'!A:B,2,FALSE)</f>
        <v>BU1</v>
      </c>
      <c r="B802" s="79">
        <f t="shared" si="84"/>
        <v>15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URW-NATUR-EXTRA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IFERROR(VLOOKUP(Abfalldokumentation!$O802,Kennzahlen!S:U,3,FALSE)*Abfalldokumentation!$B802,"0")</f>
        <v>7.5</v>
      </c>
      <c r="N802" s="81" t="str">
        <f>IF(ISBLANK(Q802),VLOOKUP(Abfalldokumentation!$O802,'Linien - BU'!R:S,2,FALSE),Q802)</f>
        <v>RWV</v>
      </c>
      <c r="O802" s="77">
        <f t="shared" si="89"/>
        <v>29500947</v>
      </c>
      <c r="P802" s="77">
        <f t="shared" si="90"/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AA802" s="2"/>
      <c r="AB802" s="2"/>
      <c r="AC802" s="2"/>
    </row>
    <row r="803" spans="1:29" ht="30" customHeight="1" x14ac:dyDescent="0.25">
      <c r="A803" s="73" t="str">
        <f>VLOOKUP(N803,'Linien - BU'!A:B,2,FALSE)</f>
        <v>BU1</v>
      </c>
      <c r="B803" s="74">
        <f t="shared" si="84"/>
        <v>100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76" t="str">
        <f>IFERROR(VLOOKUP(Abfalldokumentation!$O803,Artikel!A:C,3,FALSE),Abfalldokumentation!$O803)</f>
        <v>VOS URW-VS-SPICKER-NATU</v>
      </c>
      <c r="F803" s="76" t="str">
        <f>VLOOKUP(T803,'Liste Gründe'!A:D,2,FALSE)</f>
        <v>Schimmel</v>
      </c>
      <c r="G803" s="75" t="str">
        <f>IF(ISBLANK(V803),VLOOKUP(Abfalldokumentation!$P803,'Liste Gründe'!A:D,3,FALSE),V803)</f>
        <v>keine Verarbeitung</v>
      </c>
      <c r="H803" s="76" t="str">
        <f>IF(ISBLANK(Abfalldokumentation!$W803),"-",Abfalldokumentation!$W803)</f>
        <v>MHD abgelaufen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IFERROR(VLOOKUP(Abfalldokumentation!$O803,Kennzahlen!S:U,3,FALSE)*Abfalldokumentation!$B803,"0")</f>
        <v>50</v>
      </c>
      <c r="N803" s="76" t="str">
        <f>IF(ISBLANK(Q803),VLOOKUP(Abfalldokumentation!$O803,'Linien - BU'!R:S,2,FALSE),Q803)</f>
        <v>RWV</v>
      </c>
      <c r="O803" s="77">
        <f t="shared" si="89"/>
        <v>29500948</v>
      </c>
      <c r="P803" s="77">
        <f t="shared" si="90"/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AA803" s="2"/>
      <c r="AB803" s="2"/>
      <c r="AC803" s="2"/>
    </row>
    <row r="804" spans="1:29" ht="30" customHeight="1" x14ac:dyDescent="0.25">
      <c r="A804" s="78" t="str">
        <f>VLOOKUP(N804,'Linien - BU'!A:B,2,FALSE)</f>
        <v>BU1</v>
      </c>
      <c r="B804" s="79">
        <f t="shared" si="84"/>
        <v>25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81" t="str">
        <f>IFERROR(VLOOKUP(Abfalldokumentation!$O804,Artikel!A:C,3,FALSE),Abfalldokumentation!$O804)</f>
        <v>VOS URW NATUR AMM CO RE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VOS &gt; Einsatz</v>
      </c>
      <c r="H804" s="81" t="str">
        <f>IF(ISBLANK(Abfalldokumentation!$W804),"-",Abfalldokumentation!$W804)</f>
        <v>MHD abgelaufen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IFERROR(VLOOKUP(Abfalldokumentation!$O804,Kennzahlen!S:U,3,FALSE)*Abfalldokumentation!$B804,"0")</f>
        <v>12.5</v>
      </c>
      <c r="N804" s="81" t="str">
        <f>IF(ISBLANK(Q804),VLOOKUP(Abfalldokumentation!$O804,'Linien - BU'!R:S,2,FALSE),Q804)</f>
        <v>RWV</v>
      </c>
      <c r="O804" s="77">
        <f t="shared" si="89"/>
        <v>29501021</v>
      </c>
      <c r="P804" s="77">
        <f t="shared" si="90"/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AA804" s="2"/>
      <c r="AB804" s="2"/>
      <c r="AC804" s="2"/>
    </row>
    <row r="805" spans="1:29" ht="30" customHeight="1" x14ac:dyDescent="0.25">
      <c r="A805" s="73" t="str">
        <f>VLOOKUP(N805,'Linien - BU'!A:B,2,FALSE)</f>
        <v>BU4</v>
      </c>
      <c r="B805" s="74">
        <f t="shared" si="84"/>
        <v>9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76" t="str">
        <f>IFERROR(VLOOKUP(Abfalldokumentation!$O805,Artikel!A:C,3,FALSE),Abfalldokumentation!$O805)</f>
        <v>ABS BRUSCHETTA</v>
      </c>
      <c r="F805" s="76" t="str">
        <f>VLOOKUP(T805,'Liste Gründe'!A:D,2,FALSE)</f>
        <v>keinen Verwendungszweck</v>
      </c>
      <c r="G805" s="75" t="str">
        <f>IF(ISBLANK(V805),VLOOKUP(Abfalldokumentation!$P805,'Liste Gründe'!A:D,3,FALSE),V805)</f>
        <v>keinen Verwendungszweck</v>
      </c>
      <c r="H805" s="76" t="str">
        <f>IF(ISBLANK(Abfalldokumentation!$W805),"-",Abfalldokumentation!$W805)</f>
        <v>&lt;300kg/Monat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IFERROR(VLOOKUP(Abfalldokumentation!$O805,Kennzahlen!S:U,3,FALSE)*Abfalldokumentation!$B805,"0")</f>
        <v>13.5</v>
      </c>
      <c r="N805" s="76" t="str">
        <f>IF(ISBLANK(Q805),VLOOKUP(Abfalldokumentation!$O805,'Linien - BU'!R:S,2,FALSE),Q805)</f>
        <v>L21</v>
      </c>
      <c r="O805" s="77">
        <f t="shared" si="89"/>
        <v>29501029</v>
      </c>
      <c r="P805" s="77">
        <f t="shared" si="90"/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AA805" s="2"/>
      <c r="AB805" s="2"/>
      <c r="AC805" s="2"/>
    </row>
    <row r="806" spans="1:29" ht="30" customHeight="1" x14ac:dyDescent="0.25">
      <c r="A806" s="78" t="str">
        <f>VLOOKUP(N806,'Linien - BU'!A:B,2,FALSE)</f>
        <v>BU1</v>
      </c>
      <c r="B806" s="79">
        <f t="shared" si="84"/>
        <v>195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81" t="str">
        <f>IFERROR(VLOOKUP(Abfalldokumentation!$O806,Artikel!A:C,3,FALSE),Abfalldokumentation!$O806)</f>
        <v>ABS 45-48% Konventionel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keine Verarbeitung</v>
      </c>
      <c r="H806" s="81" t="str">
        <f>IF(ISBLANK(Abfalldokumentation!$W806),"-",Abfalldokumentation!$W806)</f>
        <v>Aufgrund Konsistenz nicht genommen. Zu wenig VOS verarbeitet. Vom Warmen ins Kalte -&gt; Schimmel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IFERROR(VLOOKUP(Abfalldokumentation!$O806,Kennzahlen!S:U,3,FALSE)*Abfalldokumentation!$B806,"0")</f>
        <v>393.43199999999996</v>
      </c>
      <c r="N806" s="81" t="str">
        <f>IF(ISBLANK(Q806),VLOOKUP(Abfalldokumentation!$O806,'Linien - BU'!R:S,2,FALSE),Q806)</f>
        <v>Schmelze</v>
      </c>
      <c r="O806" s="77">
        <f t="shared" si="89"/>
        <v>29600004</v>
      </c>
      <c r="P806" s="77">
        <f t="shared" si="90"/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AA806" s="2"/>
      <c r="AB806" s="2"/>
      <c r="AC806" s="2"/>
    </row>
    <row r="807" spans="1:29" ht="30" customHeight="1" x14ac:dyDescent="0.25">
      <c r="A807" s="73" t="str">
        <f>VLOOKUP(N807,'Linien - BU'!A:B,2,FALSE)</f>
        <v>BU1</v>
      </c>
      <c r="B807" s="74">
        <f t="shared" si="84"/>
        <v>66.8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76" t="str">
        <f>IFERROR(VLOOKUP(Abfalldokumentation!$O807,Artikel!A:C,3,FALSE),Abfalldokumentation!$O807)</f>
        <v>VS RW Schinken mit Rind</v>
      </c>
      <c r="F807" s="76" t="str">
        <f>VLOOKUP(T807,'Liste Gründe'!A:D,2,FALSE)</f>
        <v>Schimmel</v>
      </c>
      <c r="G807" s="75" t="str">
        <f>IF(ISBLANK(V807),VLOOKUP(Abfalldokumentation!$P807,'Liste Gründe'!A:D,3,FALSE),V807)</f>
        <v>keine Verarbeitung</v>
      </c>
      <c r="H807" s="76" t="str">
        <f>IF(ISBLANK(Abfalldokumentation!$W807),"-",Abfalldokumentation!$W807)</f>
        <v>Aufgrund Konsistenz nicht genommen. Zu wenig VOS verarbeitet. Vom Warmen ins Kalte -&gt; Schimmel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IFERROR(VLOOKUP(Abfalldokumentation!$O807,Kennzahlen!S:U,3,FALSE)*Abfalldokumentation!$B807,"0")</f>
        <v>33.4</v>
      </c>
      <c r="N807" s="76" t="str">
        <f>IF(ISBLANK(Q807),VLOOKUP(Abfalldokumentation!$O807,'Linien - BU'!R:S,2,FALSE),Q807)</f>
        <v>Schmelze</v>
      </c>
      <c r="O807" s="77">
        <f t="shared" si="89"/>
        <v>29600017</v>
      </c>
      <c r="P807" s="77">
        <f t="shared" si="90"/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AA807" s="2"/>
      <c r="AB807" s="2"/>
      <c r="AC807" s="2"/>
    </row>
    <row r="808" spans="1:29" ht="30" customHeight="1" x14ac:dyDescent="0.25">
      <c r="A808" s="78" t="str">
        <f>VLOOKUP(N808,'Linien - BU'!A:B,2,FALSE)</f>
        <v>BU3</v>
      </c>
      <c r="B808" s="79">
        <f t="shared" si="84"/>
        <v>72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81" t="str">
        <f>IFERROR(VLOOKUP(Abfalldokumentation!$O808,Artikel!A:C,3,FALSE),Abfalldokumentation!$O808)</f>
        <v>VS RW Schinken mit Rind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Rest</v>
      </c>
      <c r="H808" s="81" t="str">
        <f>IF(ISBLANK(Abfalldokumentation!$W808),"-",Abfalldokumentation!$W808)</f>
        <v>wurde nicht eingesetzt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>
        <f>IFERROR(VLOOKUP(Abfalldokumentation!$O808,Kennzahlen!S:U,3,FALSE)*Abfalldokumentation!$B808,"0")</f>
        <v>36</v>
      </c>
      <c r="N808" s="81" t="str">
        <f>IF(ISBLANK(Q808),VLOOKUP(Abfalldokumentation!$O808,'Linien - BU'!R:S,2,FALSE),Q808)</f>
        <v>Bu3</v>
      </c>
      <c r="O808" s="77">
        <f t="shared" si="89"/>
        <v>29600017</v>
      </c>
      <c r="P808" s="77">
        <f t="shared" si="90"/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AA808" s="2"/>
      <c r="AB808" s="2"/>
      <c r="AC808" s="2"/>
    </row>
    <row r="809" spans="1:29" ht="30" customHeight="1" x14ac:dyDescent="0.25">
      <c r="A809" s="73" t="str">
        <f>VLOOKUP(N809,'Linien - BU'!A:B,2,FALSE)</f>
        <v>BU3</v>
      </c>
      <c r="B809" s="74">
        <f t="shared" si="84"/>
        <v>24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76" t="str">
        <f>IFERROR(VLOOKUP(Abfalldokumentation!$O809,Artikel!A:C,3,FALSE),Abfalldokumentation!$O809)</f>
        <v>VOS VEG-SCH WÜRZIG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VOS &gt; Einsatz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>
        <f>IFERROR(VLOOKUP(Abfalldokumentation!$O809,Kennzahlen!S:U,3,FALSE)*Abfalldokumentation!$B809,"0")</f>
        <v>12</v>
      </c>
      <c r="N809" s="76" t="str">
        <f>IF(ISBLANK(Q809),VLOOKUP(Abfalldokumentation!$O809,'Linien - BU'!R:S,2,FALSE),Q809)</f>
        <v>BU3</v>
      </c>
      <c r="O809" s="77">
        <f t="shared" si="89"/>
        <v>29900003</v>
      </c>
      <c r="P809" s="77">
        <f t="shared" si="90"/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AA809" s="2"/>
      <c r="AB809" s="2"/>
      <c r="AC809" s="2"/>
    </row>
    <row r="810" spans="1:29" ht="30" customHeight="1" x14ac:dyDescent="0.25">
      <c r="A810" s="78" t="str">
        <f>VLOOKUP(N810,'Linien - BU'!A:B,2,FALSE)</f>
        <v>BU1</v>
      </c>
      <c r="B810" s="79">
        <f t="shared" si="84"/>
        <v>16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81" t="str">
        <f>IFERROR(VLOOKUP(Abfalldokumentation!$O810,Artikel!A:C,3,FALSE),Abfalldokumentation!$O810)</f>
        <v>ABS GOU VAKU-OGT</v>
      </c>
      <c r="F810" s="81" t="str">
        <f>VLOOKUP(T810,'Liste Gründe'!A:D,2,FALSE)</f>
        <v>Rest</v>
      </c>
      <c r="G810" s="80" t="str">
        <f>IF(ISBLANK(V810),VLOOKUP(Abfalldokumentation!$P810,'Liste Gründe'!A:D,3,FALSE),V810)</f>
        <v>Grund unbekannt</v>
      </c>
      <c r="H810" s="81" t="str">
        <f>IF(ISBLANK(Abfalldokumentation!$W810),"-",Abfalldokumentation!$W810)</f>
        <v>Luftzieher, aber trotzdem guter Zustand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Schmelze</v>
      </c>
      <c r="O810" s="77">
        <f t="shared" si="89"/>
        <v>49500034</v>
      </c>
      <c r="P810" s="77">
        <f t="shared" si="90"/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AA810" s="2"/>
      <c r="AB810" s="2"/>
      <c r="AC810" s="2"/>
    </row>
    <row r="811" spans="1:29" ht="30" customHeight="1" x14ac:dyDescent="0.25">
      <c r="A811" s="73" t="str">
        <f>VLOOKUP(N811,'Linien - BU'!A:B,2,FALSE)</f>
        <v>BU1</v>
      </c>
      <c r="B811" s="74">
        <f t="shared" si="84"/>
        <v>18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76" t="str">
        <f>IFERROR(VLOOKUP(Abfalldokumentation!$O811,Artikel!A:C,3,FALSE),Abfalldokumentation!$O811)</f>
        <v>Cheddar Matured</v>
      </c>
      <c r="F811" s="76" t="str">
        <f>VLOOKUP(T811,'Liste Gründe'!A:D,2,FALSE)</f>
        <v>Schimmel</v>
      </c>
      <c r="G811" s="75" t="str">
        <f>IF(ISBLANK(V811),VLOOKUP(Abfalldokumentation!$P811,'Liste Gründe'!A:D,3,FALSE),V811)</f>
        <v>-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RWV</v>
      </c>
      <c r="O811" s="77" t="str">
        <f t="shared" si="89"/>
        <v>Cheddar Matured</v>
      </c>
      <c r="P811" s="77">
        <f t="shared" si="90"/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AA811" s="2"/>
      <c r="AB811" s="2"/>
      <c r="AC811" s="2"/>
    </row>
    <row r="812" spans="1:29" ht="30" customHeight="1" x14ac:dyDescent="0.25">
      <c r="A812" s="78" t="str">
        <f>VLOOKUP(N812,'Linien - BU'!A:B,2,FALSE)</f>
        <v>BU1</v>
      </c>
      <c r="B812" s="79">
        <f t="shared" si="84"/>
        <v>304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81" t="str">
        <f>IFERROR(VLOOKUP(Abfalldokumentation!$O812,Artikel!A:C,3,FALSE),Abfalldokumentation!$O812)</f>
        <v>Cheddar Matured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-</v>
      </c>
      <c r="H812" s="81" t="str">
        <f>IF(ISBLANK(Abfalldokumentation!$W812),"-",Abfalldokumentation!$W812)</f>
        <v>-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RWV</v>
      </c>
      <c r="O812" s="77" t="str">
        <f t="shared" si="89"/>
        <v>Cheddar Matured</v>
      </c>
      <c r="P812" s="77">
        <f t="shared" si="90"/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AA812" s="2"/>
      <c r="AB812" s="2"/>
      <c r="AC812" s="2"/>
    </row>
    <row r="813" spans="1:29" ht="30" customHeight="1" x14ac:dyDescent="0.25">
      <c r="A813" s="73" t="str">
        <f>VLOOKUP(N813,'Linien - BU'!A:B,2,FALSE)</f>
        <v>BU3</v>
      </c>
      <c r="B813" s="74">
        <f t="shared" si="84"/>
        <v>10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76" t="str">
        <f>IFERROR(VLOOKUP(Abfalldokumentation!$O813,Artikel!A:C,3,FALSE),Abfalldokumentation!$O813)</f>
        <v>Div. Zipfel, Endstücke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-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L3</v>
      </c>
      <c r="O813" s="77" t="str">
        <f t="shared" si="89"/>
        <v>Div. Zipfel, Endstücke</v>
      </c>
      <c r="P813" s="77">
        <f t="shared" si="90"/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AA813" s="2"/>
      <c r="AB813" s="2"/>
      <c r="AC813" s="2"/>
    </row>
    <row r="814" spans="1:29" ht="30" customHeight="1" x14ac:dyDescent="0.25">
      <c r="A814" s="78" t="str">
        <f>VLOOKUP(N814,'Linien - BU'!A:B,2,FALSE)</f>
        <v>Verkauf</v>
      </c>
      <c r="B814" s="79">
        <f t="shared" si="84"/>
        <v>128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81" t="str">
        <f>IFERROR(VLOOKUP(Abfalldokumentation!$O814,Artikel!A:C,3,FALSE),Abfalldokumentation!$O814)</f>
        <v>Div. Zipfel, Endstücke</v>
      </c>
      <c r="F814" s="81" t="str">
        <f>VLOOKUP(T814,'Liste Gründe'!A:D,2,FALSE)</f>
        <v>Schimmel</v>
      </c>
      <c r="G814" s="80" t="str">
        <f>IF(ISBLANK(V814),VLOOKUP(Abfalldokumentation!$P814,'Liste Gründe'!A:D,3,FALSE),V814)</f>
        <v>keinen Abnehmer/kein Schälpersonal</v>
      </c>
      <c r="H814" s="81" t="str">
        <f>IF(ISBLANK(Abfalldokumentation!$W814),"-",Abfalldokumentation!$W814)</f>
        <v>keinen Abnehmer/Schälen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Verkauf</v>
      </c>
      <c r="O814" s="77" t="str">
        <f t="shared" si="89"/>
        <v>Div. Zipfel, Endstücke</v>
      </c>
      <c r="P814" s="77">
        <f t="shared" si="90"/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AA814" s="2"/>
      <c r="AB814" s="2"/>
      <c r="AC814" s="2"/>
    </row>
    <row r="815" spans="1:29" ht="30" customHeight="1" x14ac:dyDescent="0.25">
      <c r="A815" s="73" t="str">
        <f>VLOOKUP(N815,'Linien - BU'!A:B,2,FALSE)</f>
        <v>BU3</v>
      </c>
      <c r="B815" s="74">
        <f t="shared" si="84"/>
        <v>22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76" t="str">
        <f>IFERROR(VLOOKUP(Abfalldokumentation!$O815,Artikel!A:C,3,FALSE),Abfalldokumentation!$O815)</f>
        <v>Div. Zipfel, Endstücke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nicht eindeutig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Bu3</v>
      </c>
      <c r="O815" s="77" t="str">
        <f t="shared" si="89"/>
        <v>Div. Zipfel, Endstücke</v>
      </c>
      <c r="P815" s="77">
        <f t="shared" si="90"/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AA815" s="2"/>
      <c r="AB815" s="2"/>
      <c r="AC815" s="2"/>
    </row>
    <row r="816" spans="1:29" ht="30" customHeight="1" x14ac:dyDescent="0.25">
      <c r="A816" s="78" t="str">
        <f>VLOOKUP(N816,'Linien - BU'!A:B,2,FALSE)</f>
        <v>BU2</v>
      </c>
      <c r="B816" s="79">
        <f t="shared" si="84"/>
        <v>12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81" t="str">
        <f>IFERROR(VLOOKUP(Abfalldokumentation!$O816,Artikel!A:C,3,FALSE),Abfalldokumentation!$O816)</f>
        <v>Diverses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L2</v>
      </c>
      <c r="O816" s="77" t="str">
        <f t="shared" si="89"/>
        <v>Diverses</v>
      </c>
      <c r="P816" s="77">
        <f t="shared" si="90"/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AA816" s="2"/>
      <c r="AB816" s="2"/>
      <c r="AC816" s="2"/>
    </row>
    <row r="817" spans="1:29" ht="30" customHeight="1" x14ac:dyDescent="0.25">
      <c r="A817" s="73" t="str">
        <f>VLOOKUP(N817,'Linien - BU'!A:B,2,FALSE)</f>
        <v>BU4</v>
      </c>
      <c r="B817" s="74">
        <f t="shared" si="84"/>
        <v>24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Bu4</v>
      </c>
      <c r="O817" s="77" t="str">
        <f t="shared" si="89"/>
        <v>Diverses</v>
      </c>
      <c r="P817" s="77">
        <f t="shared" si="90"/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AA817" s="2"/>
      <c r="AB817" s="2"/>
      <c r="AC817" s="2"/>
    </row>
    <row r="818" spans="1:29" ht="30" customHeight="1" x14ac:dyDescent="0.25">
      <c r="A818" s="78" t="str">
        <f>VLOOKUP(N818,'Linien - BU'!A:B,2,FALSE)</f>
        <v>BU3</v>
      </c>
      <c r="B818" s="79">
        <f t="shared" si="84"/>
        <v>11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L33</v>
      </c>
      <c r="O818" s="77" t="str">
        <f t="shared" si="89"/>
        <v>Diverses</v>
      </c>
      <c r="P818" s="77">
        <f t="shared" si="90"/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AA818" s="2"/>
      <c r="AB818" s="2"/>
      <c r="AC818" s="2"/>
    </row>
    <row r="819" spans="1:29" ht="30" customHeight="1" x14ac:dyDescent="0.25">
      <c r="A819" s="73" t="str">
        <f>VLOOKUP(N819,'Linien - BU'!A:B,2,FALSE)</f>
        <v>BU2</v>
      </c>
      <c r="B819" s="74">
        <f t="shared" si="84"/>
        <v>78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Bu2</v>
      </c>
      <c r="O819" s="77" t="str">
        <f t="shared" si="89"/>
        <v>Diverses</v>
      </c>
      <c r="P819" s="77">
        <f t="shared" si="90"/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AA819" s="2"/>
      <c r="AB819" s="2"/>
      <c r="AC819" s="2"/>
    </row>
    <row r="820" spans="1:29" ht="30" customHeight="1" x14ac:dyDescent="0.25">
      <c r="A820" s="78" t="str">
        <f>VLOOKUP(N820,'Linien - BU'!A:B,2,FALSE)</f>
        <v>BU1</v>
      </c>
      <c r="B820" s="79">
        <f t="shared" si="84"/>
        <v>97.5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81" t="str">
        <f>IFERROR(VLOOKUP(Abfalldokumentation!$O820,Artikel!A:C,3,FALSE),Abfalldokumentation!$O820)</f>
        <v>Diverses aus Abfüllung</v>
      </c>
      <c r="F820" s="81" t="str">
        <f>VLOOKUP(T820,'Liste Gründe'!A:D,2,FALSE)</f>
        <v>Linienbezogen</v>
      </c>
      <c r="G820" s="80" t="str">
        <f>IF(ISBLANK(V820),VLOOKUP(Abfalldokumentation!$P820,'Liste Gründe'!A:D,3,FALSE),V820)</f>
        <v>Maschinenabfall</v>
      </c>
      <c r="H820" s="81" t="str">
        <f>IF(ISBLANK(Abfalldokumentation!$W820),"-",Abfalldokumentation!$W820)</f>
        <v>-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Abfüllung</v>
      </c>
      <c r="O820" s="77" t="str">
        <f t="shared" si="89"/>
        <v>Diverses aus Abfüllung</v>
      </c>
      <c r="P820" s="77">
        <f t="shared" si="90"/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AA820" s="2"/>
      <c r="AB820" s="2"/>
      <c r="AC820" s="2"/>
    </row>
    <row r="821" spans="1:29" ht="30" customHeight="1" x14ac:dyDescent="0.25">
      <c r="A821" s="73" t="str">
        <f>VLOOKUP(N821,'Linien - BU'!A:B,2,FALSE)</f>
        <v>BU1</v>
      </c>
      <c r="B821" s="74">
        <f t="shared" si="84"/>
        <v>484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76" t="str">
        <f>IFERROR(VLOOKUP(Abfalldokumentation!$O821,Artikel!A:C,3,FALSE),Abfalldokumentation!$O821)</f>
        <v>Diverses aus Abfüllung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Maschinenabfall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Abfüllung</v>
      </c>
      <c r="O821" s="77" t="str">
        <f t="shared" si="89"/>
        <v>Diverses aus Abfüllung</v>
      </c>
      <c r="P821" s="77">
        <f t="shared" si="90"/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AA821" s="2"/>
      <c r="AB821" s="2"/>
      <c r="AC821" s="2"/>
    </row>
    <row r="822" spans="1:29" ht="30" customHeight="1" x14ac:dyDescent="0.25">
      <c r="A822" s="78" t="str">
        <f>VLOOKUP(N822,'Linien - BU'!A:B,2,FALSE)</f>
        <v>Rest</v>
      </c>
      <c r="B822" s="79">
        <f t="shared" si="84"/>
        <v>5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Diverses QM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QM</v>
      </c>
      <c r="O822" s="77" t="str">
        <f t="shared" si="89"/>
        <v>Diverses QM</v>
      </c>
      <c r="P822" s="77">
        <f t="shared" si="90"/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AA822" s="2"/>
      <c r="AB822" s="2"/>
      <c r="AC822" s="2"/>
    </row>
    <row r="823" spans="1:29" ht="30" customHeight="1" x14ac:dyDescent="0.25">
      <c r="A823" s="73" t="str">
        <f>VLOOKUP(N823,'Linien - BU'!A:B,2,FALSE)</f>
        <v>BU1</v>
      </c>
      <c r="B823" s="74">
        <f t="shared" si="84"/>
        <v>10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76" t="str">
        <f>IFERROR(VLOOKUP(Abfalldokumentation!$O823,Artikel!A:C,3,FALSE),Abfalldokumentation!$O823)</f>
        <v>ganze Wurst Schinken</v>
      </c>
      <c r="F823" s="76" t="str">
        <f>VLOOKUP(T823,'Liste Gründe'!A:D,2,FALSE)</f>
        <v>Linienbezogen</v>
      </c>
      <c r="G823" s="75" t="str">
        <f>IF(ISBLANK(V823),VLOOKUP(Abfalldokumentation!$P823,'Liste Gründe'!A:D,3,FALSE),V823)</f>
        <v>Bodenabfall Abfüllung</v>
      </c>
      <c r="H823" s="76" t="str">
        <f>IF(ISBLANK(Abfalldokumentation!$W823),"-",Abfalldokumentation!$W823)</f>
        <v>-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Räucherei</v>
      </c>
      <c r="O823" s="77" t="str">
        <f t="shared" si="89"/>
        <v>ganze Wurst Schinken</v>
      </c>
      <c r="P823" s="77">
        <f t="shared" si="90"/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AA823" s="2"/>
      <c r="AB823" s="2"/>
      <c r="AC823" s="2"/>
    </row>
    <row r="824" spans="1:29" ht="30" customHeight="1" x14ac:dyDescent="0.25">
      <c r="A824" s="78" t="str">
        <f>VLOOKUP(N824,'Linien - BU'!A:B,2,FALSE)</f>
        <v>Rest</v>
      </c>
      <c r="B824" s="79">
        <f t="shared" si="84"/>
        <v>2.1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81" t="str">
        <f>IFERROR(VLOOKUP(Abfalldokumentation!$O824,Artikel!A:C,3,FALSE),Abfalldokumentation!$O824)</f>
        <v>Laborproben</v>
      </c>
      <c r="F824" s="81" t="str">
        <f>VLOOKUP(T824,'Liste Gründe'!A:D,2,FALSE)</f>
        <v>Qualitätssicherung</v>
      </c>
      <c r="G824" s="80" t="str">
        <f>IF(ISBLANK(V824),VLOOKUP(Abfalldokumentation!$P824,'Liste Gründe'!A:D,3,FALSE),V824)</f>
        <v>Sensorik</v>
      </c>
      <c r="H824" s="81" t="str">
        <f>IF(ISBLANK(Abfalldokumentation!$W824),"-",Abfalldokumentation!$W824)</f>
        <v>Sensorik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Labor</v>
      </c>
      <c r="O824" s="77" t="str">
        <f t="shared" si="89"/>
        <v>Laborproben</v>
      </c>
      <c r="P824" s="77">
        <f t="shared" si="90"/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AA824" s="2"/>
      <c r="AB824" s="2"/>
      <c r="AC824" s="2"/>
    </row>
    <row r="825" spans="1:29" ht="30" customHeight="1" x14ac:dyDescent="0.25">
      <c r="A825" s="73" t="str">
        <f>VLOOKUP(N825,'Linien - BU'!A:B,2,FALSE)</f>
        <v>Rest</v>
      </c>
      <c r="B825" s="74">
        <f t="shared" si="84"/>
        <v>70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76" t="str">
        <f>IFERROR(VLOOKUP(Abfalldokumentation!$O825,Artikel!A:C,3,FALSE),Abfalldokumentation!$O825)</f>
        <v>Laborproben</v>
      </c>
      <c r="F825" s="76" t="str">
        <f>VLOOKUP(T825,'Liste Gründe'!A:D,2,FALSE)</f>
        <v>Qualitätssicherung</v>
      </c>
      <c r="G825" s="75" t="str">
        <f>IF(ISBLANK(V825),VLOOKUP(Abfalldokumentation!$P825,'Liste Gründe'!A:D,3,FALSE),V825)</f>
        <v>Laborprobe</v>
      </c>
      <c r="H825" s="76" t="str">
        <f>IF(ISBLANK(Abfalldokumentation!$W825),"-",Abfalldokumentation!$W825)</f>
        <v>Laborprobe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Labor</v>
      </c>
      <c r="O825" s="77" t="str">
        <f t="shared" si="89"/>
        <v>Laborproben</v>
      </c>
      <c r="P825" s="77">
        <f t="shared" si="90"/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AA825" s="2"/>
      <c r="AB825" s="2"/>
      <c r="AC825" s="2"/>
    </row>
    <row r="826" spans="1:29" ht="30" customHeight="1" x14ac:dyDescent="0.25">
      <c r="A826" s="78" t="str">
        <f>VLOOKUP(N826,'Linien - BU'!A:B,2,FALSE)</f>
        <v>BU3</v>
      </c>
      <c r="B826" s="79">
        <f t="shared" si="84"/>
        <v>12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Natur</v>
      </c>
      <c r="F826" s="81" t="str">
        <f>VLOOKUP(T826,'Liste Gründe'!A:D,2,FALSE)</f>
        <v>Linienbezogen</v>
      </c>
      <c r="G826" s="80" t="str">
        <f>IF(ISBLANK(V826),VLOOKUP(Abfalldokumentation!$P826,'Liste Gründe'!A:D,3,FALSE),V826)</f>
        <v>Maschinenabfall</v>
      </c>
      <c r="H826" s="81" t="str">
        <f>IF(ISBLANK(Abfalldokumentation!$W826),"-",Abfalldokumentation!$W826)</f>
        <v>-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L1</v>
      </c>
      <c r="O826" s="77" t="str">
        <f t="shared" si="89"/>
        <v>Natur</v>
      </c>
      <c r="P826" s="77">
        <f t="shared" si="90"/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AA826" s="2"/>
      <c r="AB826" s="2"/>
      <c r="AC826" s="2"/>
    </row>
    <row r="827" spans="1:29" ht="30" customHeight="1" x14ac:dyDescent="0.25">
      <c r="A827" s="73" t="str">
        <f>VLOOKUP(N827,'Linien - BU'!A:B,2,FALSE)</f>
        <v>BU3</v>
      </c>
      <c r="B827" s="74">
        <f t="shared" si="84"/>
        <v>18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76" t="str">
        <f>IFERROR(VLOOKUP(Abfalldokumentation!$O827,Artikel!A:C,3,FALSE),Abfalldokumentation!$O827)</f>
        <v>Reste Zipfel</v>
      </c>
      <c r="F827" s="76" t="str">
        <f>VLOOKUP(T827,'Liste Gründe'!A:D,2,FALSE)</f>
        <v>keinen Verwendungszweck</v>
      </c>
      <c r="G827" s="75" t="str">
        <f>IF(ISBLANK(V827),VLOOKUP(Abfalldokumentation!$P827,'Liste Gründe'!A:D,3,FALSE),V827)</f>
        <v>Reste von Würste beim Köpfen</v>
      </c>
      <c r="H827" s="76" t="str">
        <f>IF(ISBLANK(Abfalldokumentation!$W827),"-",Abfalldokumentation!$W827)</f>
        <v>Reste von Würste beim Köpfen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WVP</v>
      </c>
      <c r="O827" s="77" t="str">
        <f t="shared" si="89"/>
        <v>Reste Zipfel</v>
      </c>
      <c r="P827" s="77">
        <f t="shared" si="90"/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AA827" s="2"/>
      <c r="AB827" s="2"/>
      <c r="AC827" s="2"/>
    </row>
    <row r="828" spans="1:29" ht="30" customHeight="1" x14ac:dyDescent="0.25">
      <c r="A828" s="78" t="str">
        <f>VLOOKUP(N828,'Linien - BU'!A:B,2,FALSE)</f>
        <v>BU3</v>
      </c>
      <c r="B828" s="79">
        <f t="shared" si="84"/>
        <v>275</v>
      </c>
      <c r="C828" s="80">
        <f>Abfalldokumentation!$U828</f>
        <v>44469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81" t="str">
        <f>IFERROR(VLOOKUP(Abfalldokumentation!$O828,Artikel!A:C,3,FALSE),Abfalldokumentation!$O828)</f>
        <v>RS natur gourmet</v>
      </c>
      <c r="F828" s="81" t="str">
        <f>VLOOKUP(T828,'Liste Gründe'!A:D,2,FALSE)</f>
        <v>Schimmel</v>
      </c>
      <c r="G828" s="80" t="str">
        <f>IF(ISBLANK(V828),VLOOKUP(Abfalldokumentation!$P828,'Liste Gründe'!A:D,3,FALSE),V828)</f>
        <v>Rest</v>
      </c>
      <c r="H828" s="81" t="str">
        <f>IF(ISBLANK(Abfalldokumentation!$W828),"-",Abfalldokumentation!$W828)</f>
        <v>wurde nicht eingesetzt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Bu3</v>
      </c>
      <c r="O828" s="77" t="str">
        <f t="shared" si="89"/>
        <v>RS natur gourmet</v>
      </c>
      <c r="P828" s="77">
        <f t="shared" si="90"/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AA828" s="2"/>
      <c r="AB828" s="2"/>
      <c r="AC828" s="2"/>
    </row>
    <row r="829" spans="1:29" ht="30" customHeight="1" x14ac:dyDescent="0.25">
      <c r="A829" s="73" t="str">
        <f>VLOOKUP(N829,'Linien - BU'!A:B,2,FALSE)</f>
        <v>BU3</v>
      </c>
      <c r="B829" s="74">
        <f t="shared" si="84"/>
        <v>50</v>
      </c>
      <c r="C829" s="75">
        <f>Abfalldokumentation!$U829</f>
        <v>44469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76" t="str">
        <f>IFERROR(VLOOKUP(Abfalldokumentation!$O829,Artikel!A:C,3,FALSE),Abfalldokumentation!$O829)</f>
        <v>Wallnusstraum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Maschinenabfall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Bu3</v>
      </c>
      <c r="O829" s="77" t="str">
        <f t="shared" si="89"/>
        <v>Wallnusstraum</v>
      </c>
      <c r="P829" s="77">
        <f t="shared" si="90"/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AA829" s="2"/>
      <c r="AB829" s="2"/>
      <c r="AC829" s="2"/>
    </row>
    <row r="830" spans="1:29" ht="30" customHeight="1" x14ac:dyDescent="0.25">
      <c r="A830" s="78" t="str">
        <f>VLOOKUP(N830,'Linien - BU'!A:B,2,FALSE)</f>
        <v>BU1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81" t="str">
        <f>IFERROR(VLOOKUP(Abfalldokumentation!$O830,Artikel!A:C,3,FALSE),Abfalldokumentation!$O830)</f>
        <v>ganze Wurst BDK</v>
      </c>
      <c r="F830" s="81" t="str">
        <f>VLOOKUP(T830,'Liste Gründe'!A:D,2,FALSE)</f>
        <v>Linienbezogen</v>
      </c>
      <c r="G830" s="80" t="str">
        <f>IF(ISBLANK(V830),VLOOKUP(Abfalldokumentation!$P830,'Liste Gründe'!A:D,3,FALSE),V830)</f>
        <v>Bodenabfall Abfüllung</v>
      </c>
      <c r="H830" s="81" t="str">
        <f>IF(ISBLANK(Abfalldokumentation!$W830),"-",Abfalldokumentation!$W830)</f>
        <v>-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Räucherei</v>
      </c>
      <c r="O830" s="77" t="str">
        <f t="shared" si="89"/>
        <v>ganze Wurst BDK</v>
      </c>
      <c r="P830" s="77">
        <f t="shared" si="90"/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AA830" s="2"/>
      <c r="AB830" s="2"/>
      <c r="AC830" s="2"/>
    </row>
    <row r="831" spans="1:29" ht="30" customHeight="1" x14ac:dyDescent="0.25">
      <c r="A831" s="73" t="str">
        <f>VLOOKUP(N831,'Linien - BU'!A:B,2,FALSE)</f>
        <v>BU1</v>
      </c>
      <c r="B831" s="74">
        <f t="shared" si="84"/>
        <v>10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76" t="str">
        <f>IFERROR(VLOOKUP(Abfalldokumentation!$O831,Artikel!A:C,3,FALSE),Abfalldokumentation!$O831)</f>
        <v>ganze Wurst Räucher</v>
      </c>
      <c r="F831" s="76" t="str">
        <f>VLOOKUP(T831,'Liste Gründe'!A:D,2,FALSE)</f>
        <v>Linienbezogen</v>
      </c>
      <c r="G831" s="75" t="str">
        <f>IF(ISBLANK(V831),VLOOKUP(Abfalldokumentation!$P831,'Liste Gründe'!A:D,3,FALSE),V831)</f>
        <v>Bodenabfall Abfüllung</v>
      </c>
      <c r="H831" s="76" t="str">
        <f>IF(ISBLANK(Abfalldokumentation!$W831),"-",Abfalldokumentation!$W831)</f>
        <v>-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Räucherei</v>
      </c>
      <c r="O831" s="77" t="str">
        <f t="shared" si="89"/>
        <v>ganze Wurst Räucher</v>
      </c>
      <c r="P831" s="77">
        <f t="shared" si="90"/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AA831" s="2"/>
      <c r="AB831" s="2"/>
      <c r="AC831" s="2"/>
    </row>
    <row r="832" spans="1:29" ht="30" customHeight="1" x14ac:dyDescent="0.25">
      <c r="A832" s="78" t="str">
        <f>VLOOKUP(N832,'Linien - BU'!A:B,2,FALSE)</f>
        <v>Rest</v>
      </c>
      <c r="B832" s="79">
        <f t="shared" si="84"/>
        <v>10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Laborproben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Laborprobe</v>
      </c>
      <c r="H832" s="81" t="str">
        <f>IF(ISBLANK(Abfalldokumentation!$W832),"-",Abfalldokumentation!$W832)</f>
        <v>Laborprobe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Laborproben</v>
      </c>
      <c r="P832" s="77">
        <f t="shared" si="90"/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AA832" s="2"/>
      <c r="AB832" s="2"/>
      <c r="AC832" s="2"/>
    </row>
    <row r="833" spans="1:29" ht="30" customHeight="1" x14ac:dyDescent="0.25">
      <c r="A833" s="73" t="str">
        <f>VLOOKUP(N833,'Linien - BU'!A:B,2,FALSE)</f>
        <v>Rest</v>
      </c>
      <c r="B833" s="74">
        <f t="shared" si="84"/>
        <v>70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76" t="str">
        <f>IFERROR(VLOOKUP(Abfalldokumentation!$O833,Artikel!A:C,3,FALSE),Abfalldokumentation!$O833)</f>
        <v>Rückstellproben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Rückstellproben</v>
      </c>
      <c r="H833" s="76" t="str">
        <f>IF(ISBLANK(Abfalldokumentation!$W833),"-",Abfalldokumentation!$W833)</f>
        <v>Rückstellproben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Rückstellproben</v>
      </c>
      <c r="P833" s="77">
        <f t="shared" si="90"/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AA833" s="2"/>
      <c r="AB833" s="2"/>
      <c r="AC833" s="2"/>
    </row>
    <row r="834" spans="1:29" ht="30" customHeight="1" x14ac:dyDescent="0.25">
      <c r="A834" s="78" t="str">
        <f>VLOOKUP(N834,'Linien - BU'!A:B,2,FALSE)</f>
        <v>Rest</v>
      </c>
      <c r="B834" s="79">
        <f t="shared" ref="B834:B897" si="91">S834</f>
        <v>163</v>
      </c>
      <c r="C834" s="80">
        <f>Abfalldokumentation!$U834</f>
        <v>44470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81" t="str">
        <f>IFERROR(VLOOKUP(Abfalldokumentation!$O834,Artikel!A:C,3,FALSE),Abfalldokumentation!$O834)</f>
        <v>Rückstellproben</v>
      </c>
      <c r="F834" s="81" t="str">
        <f>VLOOKUP(T834,'Liste Gründe'!A:D,2,FALSE)</f>
        <v>Qualitätssicherung</v>
      </c>
      <c r="G834" s="80" t="str">
        <f>IF(ISBLANK(V834),VLOOKUP(Abfalldokumentation!$P834,'Liste Gründe'!A:D,3,FALSE),V834)</f>
        <v>Rückstellproben</v>
      </c>
      <c r="H834" s="81" t="str">
        <f>IF(ISBLANK(Abfalldokumentation!$W834),"-",Abfalldokumentation!$W834)</f>
        <v>-</v>
      </c>
      <c r="I834" s="81">
        <f t="shared" ref="I834:I835" si="92">_xlfn.ISOWEEKNUM(C834)</f>
        <v>39</v>
      </c>
      <c r="J834" s="81" t="str">
        <f t="shared" ref="J834:J835" si="93">"Produkte"</f>
        <v>Produkte</v>
      </c>
      <c r="K834" s="81" t="str">
        <f t="shared" ref="K834:K835" si="94">"BUs"</f>
        <v>BUs</v>
      </c>
      <c r="L834" s="81" t="str">
        <f t="shared" ref="L834:L835" si="95">"Symptome"</f>
        <v>Symptome</v>
      </c>
      <c r="M834" s="81" t="str">
        <f>IFERROR(VLOOKUP(Abfalldokumentation!$O834,Kennzahlen!S:U,3,FALSE)*Abfalldokumentation!$B834,"0")</f>
        <v>0</v>
      </c>
      <c r="N834" s="81" t="str">
        <f>IF(ISBLANK(Q834),VLOOKUP(Abfalldokumentation!$O834,'Linien - BU'!R:S,2,FALSE),Q834)</f>
        <v>Labor</v>
      </c>
      <c r="O834" s="77" t="str">
        <f t="shared" ref="O834:O897" si="96">R834</f>
        <v>Rückstellproben</v>
      </c>
      <c r="P834" s="77">
        <f t="shared" ref="P834:P897" si="97"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AA834" s="2"/>
      <c r="AB834" s="2"/>
      <c r="AC834" s="2"/>
    </row>
    <row r="835" spans="1:29" ht="30" customHeight="1" x14ac:dyDescent="0.25">
      <c r="A835" s="73" t="str">
        <f>VLOOKUP(N835,'Linien - BU'!A:B,2,FALSE)</f>
        <v>Rest</v>
      </c>
      <c r="B835" s="74">
        <f t="shared" si="91"/>
        <v>20</v>
      </c>
      <c r="C835" s="75">
        <f>Abfalldokumentation!$U835</f>
        <v>44470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76" t="str">
        <f>IFERROR(VLOOKUP(Abfalldokumentation!$O835,Artikel!A:C,3,FALSE),Abfalldokumentation!$O835)</f>
        <v>SKZ Ammerland Block</v>
      </c>
      <c r="F835" s="76" t="str">
        <f>VLOOKUP(T835,'Liste Gründe'!A:D,2,FALSE)</f>
        <v>Qualitätssicherung</v>
      </c>
      <c r="G835" s="75" t="str">
        <f>IF(ISBLANK(V835),VLOOKUP(Abfalldokumentation!$P835,'Liste Gründe'!A:D,3,FALSE),V835)</f>
        <v>Laborprobe</v>
      </c>
      <c r="H835" s="76" t="str">
        <f>IF(ISBLANK(Abfalldokumentation!$W835),"-",Abfalldokumentation!$W835)</f>
        <v>Laborprobe</v>
      </c>
      <c r="I835" s="76">
        <f t="shared" si="92"/>
        <v>39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 t="str">
        <f>IFERROR(VLOOKUP(Abfalldokumentation!$O835,Kennzahlen!S:U,3,FALSE)*Abfalldokumentation!$B835,"0")</f>
        <v>0</v>
      </c>
      <c r="N835" s="76" t="str">
        <f>IF(ISBLANK(Q835),VLOOKUP(Abfalldokumentation!$O835,'Linien - BU'!R:S,2,FALSE),Q835)</f>
        <v>Labor</v>
      </c>
      <c r="O835" s="77" t="str">
        <f t="shared" si="96"/>
        <v>SKZ Ammerland Block</v>
      </c>
      <c r="P835" s="77">
        <f t="shared" si="97"/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AA835" s="2"/>
      <c r="AB835" s="2"/>
      <c r="AC835" s="2"/>
    </row>
    <row r="836" spans="1:29" ht="30" customHeight="1" x14ac:dyDescent="0.25">
      <c r="A836" s="78" t="str">
        <f>VLOOKUP(N836,'Linien - BU'!A:B,2,FALSE)</f>
        <v>BU1</v>
      </c>
      <c r="B836" s="79">
        <f t="shared" si="91"/>
        <v>641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Natur Natri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keine Verarbeitung</v>
      </c>
      <c r="H836" s="81" t="str">
        <f>IF(ISBLANK(Abfalldokumentation!$W836),"-",Abfalldokumentation!$W836)</f>
        <v>-</v>
      </c>
      <c r="I836" s="81">
        <f t="shared" ref="I836:I867" si="98">_xlfn.ISOWEEKNUM(C836)</f>
        <v>40</v>
      </c>
      <c r="J836" s="81" t="str">
        <f t="shared" ref="J836:J867" si="99">"Produkte"</f>
        <v>Produkte</v>
      </c>
      <c r="K836" s="81" t="str">
        <f t="shared" ref="K836:K867" si="100">"BUs"</f>
        <v>BUs</v>
      </c>
      <c r="L836" s="81" t="str">
        <f t="shared" ref="L836:L867" si="101">"Symptome"</f>
        <v>Symptome</v>
      </c>
      <c r="M836" s="81">
        <f>IFERROR(VLOOKUP(Abfalldokumentation!$O836,Kennzahlen!S:U,3,FALSE)*Abfalldokumentation!$B836,"0")</f>
        <v>320.5</v>
      </c>
      <c r="N836" s="81" t="str">
        <f>IF(ISBLANK(Q836),VLOOKUP(Abfalldokumentation!$O836,'Linien - BU'!R:S,2,FALSE),Q836)</f>
        <v>Schmelze</v>
      </c>
      <c r="O836" s="77">
        <f t="shared" si="96"/>
        <v>29500498</v>
      </c>
      <c r="P836" s="77">
        <f t="shared" si="97"/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AA836" s="2"/>
      <c r="AB836" s="2"/>
      <c r="AC836" s="2"/>
    </row>
    <row r="837" spans="1:29" ht="30" customHeight="1" x14ac:dyDescent="0.25">
      <c r="A837" s="73" t="str">
        <f>VLOOKUP(N837,'Linien - BU'!A:B,2,FALSE)</f>
        <v>BU3</v>
      </c>
      <c r="B837" s="74">
        <f t="shared" si="91"/>
        <v>178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76" t="str">
        <f>IFERROR(VLOOKUP(Abfalldokumentation!$O837,Artikel!A:C,3,FALSE),Abfalldokumentation!$O837)</f>
        <v>VOS Räucher Schinken Vo</v>
      </c>
      <c r="F837" s="76" t="str">
        <f>VLOOKUP(T837,'Liste Gründe'!A:D,2,FALSE)</f>
        <v>Schimmel</v>
      </c>
      <c r="G837" s="75" t="str">
        <f>IF(ISBLANK(V837),VLOOKUP(Abfalldokumentation!$P837,'Liste Gründe'!A:D,3,FALSE),V837)</f>
        <v>VOS &gt; Einsatz</v>
      </c>
      <c r="H837" s="76" t="str">
        <f>IF(ISBLANK(Abfalldokumentation!$W837),"-",Abfalldokumentation!$W837)</f>
        <v>-</v>
      </c>
      <c r="I837" s="76">
        <f t="shared" si="98"/>
        <v>40</v>
      </c>
      <c r="J837" s="76" t="str">
        <f t="shared" si="99"/>
        <v>Produkte</v>
      </c>
      <c r="K837" s="76" t="str">
        <f t="shared" si="100"/>
        <v>BUs</v>
      </c>
      <c r="L837" s="76" t="str">
        <f t="shared" si="101"/>
        <v>Symptome</v>
      </c>
      <c r="M837" s="76">
        <f>IFERROR(VLOOKUP(Abfalldokumentation!$O837,Kennzahlen!S:U,3,FALSE)*Abfalldokumentation!$B837,"0")</f>
        <v>89</v>
      </c>
      <c r="N837" s="76" t="str">
        <f>IF(ISBLANK(Q837),VLOOKUP(Abfalldokumentation!$O837,'Linien - BU'!R:S,2,FALSE),Q837)</f>
        <v>BU3</v>
      </c>
      <c r="O837" s="77">
        <f t="shared" si="96"/>
        <v>29500528</v>
      </c>
      <c r="P837" s="77">
        <f t="shared" si="97"/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AA837" s="2"/>
      <c r="AB837" s="2"/>
      <c r="AC837" s="2"/>
    </row>
    <row r="838" spans="1:29" ht="30" customHeight="1" x14ac:dyDescent="0.25">
      <c r="A838" s="78" t="str">
        <f>VLOOKUP(N838,'Linien - BU'!A:B,2,FALSE)</f>
        <v>BU3</v>
      </c>
      <c r="B838" s="79">
        <f t="shared" si="91"/>
        <v>547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81" t="str">
        <f>IFERROR(VLOOKUP(Abfalldokumentation!$O838,Artikel!A:C,3,FALSE),Abfalldokumentation!$O838)</f>
        <v>VOS Räucher Vorschmelzr</v>
      </c>
      <c r="F838" s="81" t="str">
        <f>VLOOKUP(T838,'Liste Gründe'!A:D,2,FALSE)</f>
        <v>Schimmel</v>
      </c>
      <c r="G838" s="80" t="str">
        <f>IF(ISBLANK(V838),VLOOKUP(Abfalldokumentation!$P838,'Liste Gründe'!A:D,3,FALSE),V838)</f>
        <v>Rest</v>
      </c>
      <c r="H838" s="81" t="str">
        <f>IF(ISBLANK(Abfalldokumentation!$W838),"-",Abfalldokumentation!$W838)</f>
        <v>Fehlproduktion/unterbefüllt</v>
      </c>
      <c r="I838" s="81">
        <f t="shared" si="98"/>
        <v>40</v>
      </c>
      <c r="J838" s="81" t="str">
        <f t="shared" si="99"/>
        <v>Produkte</v>
      </c>
      <c r="K838" s="81" t="str">
        <f t="shared" si="100"/>
        <v>BUs</v>
      </c>
      <c r="L838" s="81" t="str">
        <f t="shared" si="101"/>
        <v>Symptome</v>
      </c>
      <c r="M838" s="81">
        <f>IFERROR(VLOOKUP(Abfalldokumentation!$O838,Kennzahlen!S:U,3,FALSE)*Abfalldokumentation!$B838,"0")</f>
        <v>273.5</v>
      </c>
      <c r="N838" s="81" t="str">
        <f>IF(ISBLANK(Q838),VLOOKUP(Abfalldokumentation!$O838,'Linien - BU'!R:S,2,FALSE),Q838)</f>
        <v>BU3</v>
      </c>
      <c r="O838" s="77">
        <f t="shared" si="96"/>
        <v>29500565</v>
      </c>
      <c r="P838" s="77">
        <f t="shared" si="97"/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AA838" s="2"/>
      <c r="AB838" s="2"/>
      <c r="AC838" s="2"/>
    </row>
    <row r="839" spans="1:29" ht="30" customHeight="1" x14ac:dyDescent="0.25">
      <c r="A839" s="73" t="str">
        <f>VLOOKUP(N839,'Linien - BU'!A:B,2,FALSE)</f>
        <v>BU4</v>
      </c>
      <c r="B839" s="74">
        <f t="shared" si="91"/>
        <v>2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ZIEGE-GOU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-</v>
      </c>
      <c r="H839" s="76" t="str">
        <f>IF(ISBLANK(Abfalldokumentation!$W839),"-",Abfalldokumentation!$W839)</f>
        <v>-</v>
      </c>
      <c r="I839" s="76">
        <f t="shared" si="98"/>
        <v>40</v>
      </c>
      <c r="J839" s="76" t="str">
        <f t="shared" si="99"/>
        <v>Produkte</v>
      </c>
      <c r="K839" s="76" t="str">
        <f t="shared" si="100"/>
        <v>BUs</v>
      </c>
      <c r="L839" s="76" t="str">
        <f t="shared" si="101"/>
        <v>Symptome</v>
      </c>
      <c r="M839" s="76">
        <f>IFERROR(VLOOKUP(Abfalldokumentation!$O839,Kennzahlen!S:U,3,FALSE)*Abfalldokumentation!$B839,"0")</f>
        <v>2</v>
      </c>
      <c r="N839" s="76" t="str">
        <f>IF(ISBLANK(Q839),VLOOKUP(Abfalldokumentation!$O839,'Linien - BU'!R:S,2,FALSE),Q839)</f>
        <v>BU4</v>
      </c>
      <c r="O839" s="77">
        <f t="shared" si="96"/>
        <v>29500887</v>
      </c>
      <c r="P839" s="77">
        <f t="shared" si="97"/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AA839" s="2"/>
      <c r="AB839" s="2"/>
      <c r="AC839" s="2"/>
    </row>
    <row r="840" spans="1:29" ht="30" customHeight="1" x14ac:dyDescent="0.25">
      <c r="A840" s="78" t="str">
        <f>VLOOKUP(N840,'Linien - BU'!A:B,2,FALSE)</f>
        <v>BU4</v>
      </c>
      <c r="B840" s="79">
        <f t="shared" si="91"/>
        <v>15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BLU-FOU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-</v>
      </c>
      <c r="H840" s="81" t="str">
        <f>IF(ISBLANK(Abfalldokumentation!$W840),"-",Abfalldokumentation!$W840)</f>
        <v>-</v>
      </c>
      <c r="I840" s="81">
        <f t="shared" si="98"/>
        <v>40</v>
      </c>
      <c r="J840" s="81" t="str">
        <f t="shared" si="99"/>
        <v>Produkte</v>
      </c>
      <c r="K840" s="81" t="str">
        <f t="shared" si="100"/>
        <v>BUs</v>
      </c>
      <c r="L840" s="81" t="str">
        <f t="shared" si="101"/>
        <v>Symptome</v>
      </c>
      <c r="M840" s="81">
        <f>IFERROR(VLOOKUP(Abfalldokumentation!$O840,Kennzahlen!S:U,3,FALSE)*Abfalldokumentation!$B840,"0")</f>
        <v>0.15</v>
      </c>
      <c r="N840" s="81" t="str">
        <f>IF(ISBLANK(Q840),VLOOKUP(Abfalldokumentation!$O840,'Linien - BU'!R:S,2,FALSE),Q840)</f>
        <v>BU4</v>
      </c>
      <c r="O840" s="77">
        <f t="shared" si="96"/>
        <v>29500892</v>
      </c>
      <c r="P840" s="77">
        <f t="shared" si="97"/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AA840" s="2"/>
      <c r="AB840" s="2"/>
      <c r="AC840" s="2"/>
    </row>
    <row r="841" spans="1:29" ht="30" customHeight="1" x14ac:dyDescent="0.25">
      <c r="A841" s="73" t="str">
        <f>VLOOKUP(N841,'Linien - BU'!A:B,2,FALSE)</f>
        <v>BU4</v>
      </c>
      <c r="B841" s="74">
        <f t="shared" si="91"/>
        <v>9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76" t="str">
        <f>IFERROR(VLOOKUP(Abfalldokumentation!$O841,Artikel!A:C,3,FALSE),Abfalldokumentation!$O841)</f>
        <v>ABS SCH-PAUL</v>
      </c>
      <c r="F841" s="76" t="str">
        <f>VLOOKUP(T841,'Liste Gründe'!A:D,2,FALSE)</f>
        <v>keinen Verwendungszweck</v>
      </c>
      <c r="G841" s="75" t="str">
        <f>IF(ISBLANK(V841),VLOOKUP(Abfalldokumentation!$P841,'Liste Gründe'!A:D,3,FALSE),V841)</f>
        <v>-</v>
      </c>
      <c r="H841" s="76" t="str">
        <f>IF(ISBLANK(Abfalldokumentation!$W841),"-",Abfalldokumentation!$W841)</f>
        <v>-</v>
      </c>
      <c r="I841" s="76">
        <f t="shared" si="98"/>
        <v>40</v>
      </c>
      <c r="J841" s="76" t="str">
        <f t="shared" si="99"/>
        <v>Produkte</v>
      </c>
      <c r="K841" s="76" t="str">
        <f t="shared" si="100"/>
        <v>BUs</v>
      </c>
      <c r="L841" s="76" t="str">
        <f t="shared" si="101"/>
        <v>Symptome</v>
      </c>
      <c r="M841" s="76">
        <f>IFERROR(VLOOKUP(Abfalldokumentation!$O841,Kennzahlen!S:U,3,FALSE)*Abfalldokumentation!$B841,"0")</f>
        <v>0.09</v>
      </c>
      <c r="N841" s="76" t="str">
        <f>IF(ISBLANK(Q841),VLOOKUP(Abfalldokumentation!$O841,'Linien - BU'!R:S,2,FALSE),Q841)</f>
        <v>BU4</v>
      </c>
      <c r="O841" s="77">
        <f t="shared" si="96"/>
        <v>29500906</v>
      </c>
      <c r="P841" s="77">
        <f t="shared" si="97"/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AA841" s="2"/>
      <c r="AB841" s="2"/>
      <c r="AC841" s="2"/>
    </row>
    <row r="842" spans="1:29" ht="30" customHeight="1" x14ac:dyDescent="0.25">
      <c r="A842" s="78" t="str">
        <f>VLOOKUP(N842,'Linien - BU'!A:B,2,FALSE)</f>
        <v>BU4</v>
      </c>
      <c r="B842" s="79">
        <f t="shared" si="91"/>
        <v>12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81" t="str">
        <f>IFERROR(VLOOKUP(Abfalldokumentation!$O842,Artikel!A:C,3,FALSE),Abfalldokumentation!$O842)</f>
        <v>ABS Unser Blütenkäse</v>
      </c>
      <c r="F842" s="81" t="str">
        <f>VLOOKUP(T842,'Liste Gründe'!A:D,2,FALSE)</f>
        <v>keinen Verwendungszweck</v>
      </c>
      <c r="G842" s="80" t="str">
        <f>IF(ISBLANK(V842),VLOOKUP(Abfalldokumentation!$P842,'Liste Gründe'!A:D,3,FALSE),V842)</f>
        <v>-</v>
      </c>
      <c r="H842" s="81" t="str">
        <f>IF(ISBLANK(Abfalldokumentation!$W842),"-",Abfalldokumentation!$W842)</f>
        <v>-</v>
      </c>
      <c r="I842" s="81">
        <f t="shared" si="98"/>
        <v>40</v>
      </c>
      <c r="J842" s="81" t="str">
        <f t="shared" si="99"/>
        <v>Produkte</v>
      </c>
      <c r="K842" s="81" t="str">
        <f t="shared" si="100"/>
        <v>BUs</v>
      </c>
      <c r="L842" s="81" t="str">
        <f t="shared" si="101"/>
        <v>Symptome</v>
      </c>
      <c r="M842" s="81">
        <f>IFERROR(VLOOKUP(Abfalldokumentation!$O842,Kennzahlen!S:U,3,FALSE)*Abfalldokumentation!$B842,"0")</f>
        <v>0.12</v>
      </c>
      <c r="N842" s="81" t="str">
        <f>IF(ISBLANK(Q842),VLOOKUP(Abfalldokumentation!$O842,'Linien - BU'!R:S,2,FALSE),Q842)</f>
        <v>BU4</v>
      </c>
      <c r="O842" s="77">
        <f t="shared" si="96"/>
        <v>29500910</v>
      </c>
      <c r="P842" s="77">
        <f t="shared" si="97"/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AA842" s="2"/>
      <c r="AB842" s="2"/>
      <c r="AC842" s="2"/>
    </row>
    <row r="843" spans="1:29" ht="30" customHeight="1" x14ac:dyDescent="0.25">
      <c r="A843" s="73" t="str">
        <f>VLOOKUP(N843,'Linien - BU'!A:B,2,FALSE)</f>
        <v>BU1</v>
      </c>
      <c r="B843" s="74">
        <f t="shared" si="91"/>
        <v>28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VOS-ABS ENTSORGUNG</v>
      </c>
      <c r="F843" s="76" t="str">
        <f>VLOOKUP(T843,'Liste Gründe'!A:D,2,FALSE)</f>
        <v>Rest</v>
      </c>
      <c r="G843" s="75" t="str">
        <f>IF(ISBLANK(V843),VLOOKUP(Abfalldokumentation!$P843,'Liste Gründe'!A:D,3,FALSE),V843)</f>
        <v>geschälte Rinde</v>
      </c>
      <c r="H843" s="76" t="str">
        <f>IF(ISBLANK(Abfalldokumentation!$W843),"-",Abfalldokumentation!$W843)</f>
        <v>-</v>
      </c>
      <c r="I843" s="76">
        <f t="shared" si="98"/>
        <v>40</v>
      </c>
      <c r="J843" s="76" t="str">
        <f t="shared" si="99"/>
        <v>Produkte</v>
      </c>
      <c r="K843" s="76" t="str">
        <f t="shared" si="100"/>
        <v>BUs</v>
      </c>
      <c r="L843" s="76" t="str">
        <f t="shared" si="101"/>
        <v>Symptome</v>
      </c>
      <c r="M843" s="76">
        <f>IFERROR(VLOOKUP(Abfalldokumentation!$O843,Kennzahlen!S:U,3,FALSE)*Abfalldokumentation!$B843,"0")</f>
        <v>0.28000000000000003</v>
      </c>
      <c r="N843" s="76" t="str">
        <f>IF(ISBLANK(Q843),VLOOKUP(Abfalldokumentation!$O843,'Linien - BU'!R:S,2,FALSE),Q843)</f>
        <v>RWV</v>
      </c>
      <c r="O843" s="77">
        <f t="shared" si="96"/>
        <v>29500917</v>
      </c>
      <c r="P843" s="77">
        <f t="shared" si="97"/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AA843" s="2"/>
      <c r="AB843" s="2"/>
      <c r="AC843" s="2"/>
    </row>
    <row r="844" spans="1:29" ht="30" customHeight="1" x14ac:dyDescent="0.25">
      <c r="A844" s="78" t="str">
        <f>VLOOKUP(N844,'Linien - BU'!A:B,2,FALSE)</f>
        <v>BU1</v>
      </c>
      <c r="B844" s="79">
        <f t="shared" si="91"/>
        <v>62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VOS-ABS ENTSORGUNG</v>
      </c>
      <c r="F844" s="81" t="str">
        <f>VLOOKUP(T844,'Liste Gründe'!A:D,2,FALSE)</f>
        <v>Rest</v>
      </c>
      <c r="G844" s="80" t="str">
        <f>IF(ISBLANK(V844),VLOOKUP(Abfalldokumentation!$P844,'Liste Gründe'!A:D,3,FALSE),V844)</f>
        <v>geschälte Rinde</v>
      </c>
      <c r="H844" s="81" t="str">
        <f>IF(ISBLANK(Abfalldokumentation!$W844),"-",Abfalldokumentation!$W844)</f>
        <v>-</v>
      </c>
      <c r="I844" s="81">
        <f t="shared" si="98"/>
        <v>40</v>
      </c>
      <c r="J844" s="81" t="str">
        <f t="shared" si="99"/>
        <v>Produkte</v>
      </c>
      <c r="K844" s="81" t="str">
        <f t="shared" si="100"/>
        <v>BUs</v>
      </c>
      <c r="L844" s="81" t="str">
        <f t="shared" si="101"/>
        <v>Symptome</v>
      </c>
      <c r="M844" s="81">
        <f>IFERROR(VLOOKUP(Abfalldokumentation!$O844,Kennzahlen!S:U,3,FALSE)*Abfalldokumentation!$B844,"0")</f>
        <v>0.62</v>
      </c>
      <c r="N844" s="81" t="str">
        <f>IF(ISBLANK(Q844),VLOOKUP(Abfalldokumentation!$O844,'Linien - BU'!R:S,2,FALSE),Q844)</f>
        <v>RWV</v>
      </c>
      <c r="O844" s="77">
        <f t="shared" si="96"/>
        <v>29500917</v>
      </c>
      <c r="P844" s="77">
        <f t="shared" si="97"/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AA844" s="2"/>
      <c r="AB844" s="2"/>
      <c r="AC844" s="2"/>
    </row>
    <row r="845" spans="1:29" ht="30" customHeight="1" x14ac:dyDescent="0.25">
      <c r="A845" s="73" t="str">
        <f>VLOOKUP(N845,'Linien - BU'!A:B,2,FALSE)</f>
        <v>BU1</v>
      </c>
      <c r="B845" s="74">
        <f t="shared" si="91"/>
        <v>97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SKZ-GOU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8"/>
        <v>40</v>
      </c>
      <c r="J845" s="76" t="str">
        <f t="shared" si="99"/>
        <v>Produkte</v>
      </c>
      <c r="K845" s="76" t="str">
        <f t="shared" si="100"/>
        <v>BUs</v>
      </c>
      <c r="L845" s="76" t="str">
        <f t="shared" si="101"/>
        <v>Symptome</v>
      </c>
      <c r="M845" s="76">
        <f>IFERROR(VLOOKUP(Abfalldokumentation!$O845,Kennzahlen!S:U,3,FALSE)*Abfalldokumentation!$B845,"0")</f>
        <v>48.5</v>
      </c>
      <c r="N845" s="76" t="str">
        <f>IF(ISBLANK(Q845),VLOOKUP(Abfalldokumentation!$O845,'Linien - BU'!R:S,2,FALSE),Q845)</f>
        <v>Abfüllung</v>
      </c>
      <c r="O845" s="77">
        <f t="shared" si="96"/>
        <v>29500918</v>
      </c>
      <c r="P845" s="77">
        <f t="shared" si="97"/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AA845" s="2"/>
      <c r="AB845" s="2"/>
      <c r="AC845" s="2"/>
    </row>
    <row r="846" spans="1:29" ht="30" customHeight="1" x14ac:dyDescent="0.25">
      <c r="A846" s="78" t="str">
        <f>VLOOKUP(N846,'Linien - BU'!A:B,2,FALSE)</f>
        <v>BU1</v>
      </c>
      <c r="B846" s="79">
        <f t="shared" si="91"/>
        <v>33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URW-GRS-KRÄU OGT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spezifischer Einsatz</v>
      </c>
      <c r="H846" s="81" t="str">
        <f>IF(ISBLANK(Abfalldokumentation!$W846),"-",Abfalldokumentation!$W846)</f>
        <v>Produktion unregelmäßig</v>
      </c>
      <c r="I846" s="81">
        <f t="shared" si="98"/>
        <v>40</v>
      </c>
      <c r="J846" s="81" t="str">
        <f t="shared" si="99"/>
        <v>Produkte</v>
      </c>
      <c r="K846" s="81" t="str">
        <f t="shared" si="100"/>
        <v>BUs</v>
      </c>
      <c r="L846" s="81" t="str">
        <f t="shared" si="101"/>
        <v>Symptome</v>
      </c>
      <c r="M846" s="81">
        <f>IFERROR(VLOOKUP(Abfalldokumentation!$O846,Kennzahlen!S:U,3,FALSE)*Abfalldokumentation!$B846,"0")</f>
        <v>16.5</v>
      </c>
      <c r="N846" s="81" t="str">
        <f>IF(ISBLANK(Q846),VLOOKUP(Abfalldokumentation!$O846,'Linien - BU'!R:S,2,FALSE),Q846)</f>
        <v>Abfüllung</v>
      </c>
      <c r="O846" s="77">
        <f t="shared" si="96"/>
        <v>29500939</v>
      </c>
      <c r="P846" s="77">
        <f t="shared" si="97"/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AA846" s="2"/>
      <c r="AB846" s="2"/>
      <c r="AC846" s="2"/>
    </row>
    <row r="847" spans="1:29" ht="30" customHeight="1" x14ac:dyDescent="0.25">
      <c r="A847" s="73" t="str">
        <f>VLOOKUP(N847,'Linien - BU'!A:B,2,FALSE)</f>
        <v>BU1</v>
      </c>
      <c r="B847" s="74">
        <f t="shared" si="91"/>
        <v>75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76" t="str">
        <f>IFERROR(VLOOKUP(Abfalldokumentation!$O847,Artikel!A:C,3,FALSE),Abfalldokumentation!$O847)</f>
        <v>VOS URW-SCHI-NAT</v>
      </c>
      <c r="F847" s="76" t="str">
        <f>VLOOKUP(T847,'Liste Gründe'!A:D,2,FALSE)</f>
        <v>Schimmel</v>
      </c>
      <c r="G847" s="75" t="str">
        <f>IF(ISBLANK(V847),VLOOKUP(Abfalldokumentation!$P847,'Liste Gründe'!A:D,3,FALSE),V847)</f>
        <v>keine Verarbeitung</v>
      </c>
      <c r="H847" s="76" t="str">
        <f>IF(ISBLANK(Abfalldokumentation!$W847),"-",Abfalldokumentation!$W847)</f>
        <v>-</v>
      </c>
      <c r="I847" s="76">
        <f t="shared" si="98"/>
        <v>40</v>
      </c>
      <c r="J847" s="76" t="str">
        <f t="shared" si="99"/>
        <v>Produkte</v>
      </c>
      <c r="K847" s="76" t="str">
        <f t="shared" si="100"/>
        <v>BUs</v>
      </c>
      <c r="L847" s="76" t="str">
        <f t="shared" si="101"/>
        <v>Symptome</v>
      </c>
      <c r="M847" s="76">
        <f>IFERROR(VLOOKUP(Abfalldokumentation!$O847,Kennzahlen!S:U,3,FALSE)*Abfalldokumentation!$B847,"0")</f>
        <v>37.5</v>
      </c>
      <c r="N847" s="76" t="str">
        <f>IF(ISBLANK(Q847),VLOOKUP(Abfalldokumentation!$O847,'Linien - BU'!R:S,2,FALSE),Q847)</f>
        <v>Schmelze</v>
      </c>
      <c r="O847" s="77">
        <f t="shared" si="96"/>
        <v>29500945</v>
      </c>
      <c r="P847" s="77">
        <f t="shared" si="97"/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AA847" s="2"/>
      <c r="AB847" s="2"/>
      <c r="AC847" s="2"/>
    </row>
    <row r="848" spans="1:29" ht="30" customHeight="1" x14ac:dyDescent="0.25">
      <c r="A848" s="78" t="str">
        <f>VLOOKUP(N848,'Linien - BU'!A:B,2,FALSE)</f>
        <v>BU1</v>
      </c>
      <c r="B848" s="79">
        <f t="shared" si="91"/>
        <v>52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81" t="str">
        <f>IFERROR(VLOOKUP(Abfalldokumentation!$O848,Artikel!A:C,3,FALSE),Abfalldokumentation!$O848)</f>
        <v>VOS URW-JALA-NAT</v>
      </c>
      <c r="F848" s="81" t="str">
        <f>VLOOKUP(T848,'Liste Gründe'!A:D,2,FALSE)</f>
        <v>Schimmel</v>
      </c>
      <c r="G848" s="80" t="str">
        <f>IF(ISBLANK(V848),VLOOKUP(Abfalldokumentation!$P848,'Liste Gründe'!A:D,3,FALSE),V848)</f>
        <v>keine Verarbeitung</v>
      </c>
      <c r="H848" s="81" t="str">
        <f>IF(ISBLANK(Abfalldokumentation!$W848),"-",Abfalldokumentation!$W848)</f>
        <v>-</v>
      </c>
      <c r="I848" s="81">
        <f t="shared" si="98"/>
        <v>40</v>
      </c>
      <c r="J848" s="81" t="str">
        <f t="shared" si="99"/>
        <v>Produkte</v>
      </c>
      <c r="K848" s="81" t="str">
        <f t="shared" si="100"/>
        <v>BUs</v>
      </c>
      <c r="L848" s="81" t="str">
        <f t="shared" si="101"/>
        <v>Symptome</v>
      </c>
      <c r="M848" s="81" t="str">
        <f>IFERROR(VLOOKUP(Abfalldokumentation!$O848,Kennzahlen!S:U,3,FALSE)*Abfalldokumentation!$B848,"0")</f>
        <v>0</v>
      </c>
      <c r="N848" s="81" t="str">
        <f>IF(ISBLANK(Q848),VLOOKUP(Abfalldokumentation!$O848,'Linien - BU'!R:S,2,FALSE),Q848)</f>
        <v>Abfüllung</v>
      </c>
      <c r="O848" s="77">
        <f t="shared" si="96"/>
        <v>29500946</v>
      </c>
      <c r="P848" s="77">
        <f t="shared" si="97"/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AA848" s="2"/>
      <c r="AB848" s="2"/>
      <c r="AC848" s="2"/>
    </row>
    <row r="849" spans="1:29" ht="30" customHeight="1" x14ac:dyDescent="0.25">
      <c r="A849" s="73" t="str">
        <f>VLOOKUP(N849,'Linien - BU'!A:B,2,FALSE)</f>
        <v>BU3</v>
      </c>
      <c r="B849" s="74">
        <f t="shared" si="91"/>
        <v>117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76" t="str">
        <f>IFERROR(VLOOKUP(Abfalldokumentation!$O849,Artikel!A:C,3,FALSE),Abfalldokumentation!$O849)</f>
        <v>ABS CHED-PF-KRÄUK gemis</v>
      </c>
      <c r="F849" s="76" t="str">
        <f>VLOOKUP(T849,'Liste Gründe'!A:D,2,FALSE)</f>
        <v>Linienbezogen</v>
      </c>
      <c r="G849" s="75" t="str">
        <f>IF(ISBLANK(V849),VLOOKUP(Abfalldokumentation!$P849,'Liste Gründe'!A:D,3,FALSE),V849)</f>
        <v>gemischtes Produkt</v>
      </c>
      <c r="H849" s="76" t="str">
        <f>IF(ISBLANK(Abfalldokumentation!$W849),"-",Abfalldokumentation!$W849)</f>
        <v>-</v>
      </c>
      <c r="I849" s="76">
        <f t="shared" si="98"/>
        <v>40</v>
      </c>
      <c r="J849" s="76" t="str">
        <f t="shared" si="99"/>
        <v>Produkte</v>
      </c>
      <c r="K849" s="76" t="str">
        <f t="shared" si="100"/>
        <v>BUs</v>
      </c>
      <c r="L849" s="76" t="str">
        <f t="shared" si="101"/>
        <v>Symptome</v>
      </c>
      <c r="M849" s="76">
        <f>IFERROR(VLOOKUP(Abfalldokumentation!$O849,Kennzahlen!S:U,3,FALSE)*Abfalldokumentation!$B849,"0")</f>
        <v>117</v>
      </c>
      <c r="N849" s="76" t="str">
        <f>IF(ISBLANK(Q849),VLOOKUP(Abfalldokumentation!$O849,'Linien - BU'!R:S,2,FALSE),Q849)</f>
        <v>L33</v>
      </c>
      <c r="O849" s="77">
        <f t="shared" si="96"/>
        <v>29501003</v>
      </c>
      <c r="P849" s="77">
        <f t="shared" si="97"/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AA849" s="2"/>
      <c r="AB849" s="2"/>
      <c r="AC849" s="2"/>
    </row>
    <row r="850" spans="1:29" ht="30" customHeight="1" x14ac:dyDescent="0.25">
      <c r="A850" s="78" t="str">
        <f>VLOOKUP(N850,'Linien - BU'!A:B,2,FALSE)</f>
        <v>BU4</v>
      </c>
      <c r="B850" s="79">
        <f t="shared" si="91"/>
        <v>13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Whisky-Nuts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-</v>
      </c>
      <c r="H850" s="81" t="str">
        <f>IF(ISBLANK(Abfalldokumentation!$W850),"-",Abfalldokumentation!$W850)</f>
        <v>-</v>
      </c>
      <c r="I850" s="81">
        <f t="shared" si="98"/>
        <v>40</v>
      </c>
      <c r="J850" s="81" t="str">
        <f t="shared" si="99"/>
        <v>Produkte</v>
      </c>
      <c r="K850" s="81" t="str">
        <f t="shared" si="100"/>
        <v>BUs</v>
      </c>
      <c r="L850" s="81" t="str">
        <f t="shared" si="101"/>
        <v>Symptome</v>
      </c>
      <c r="M850" s="81">
        <f>IFERROR(VLOOKUP(Abfalldokumentation!$O850,Kennzahlen!S:U,3,FALSE)*Abfalldokumentation!$B850,"0")</f>
        <v>19.5</v>
      </c>
      <c r="N850" s="81" t="str">
        <f>IF(ISBLANK(Q850),VLOOKUP(Abfalldokumentation!$O850,'Linien - BU'!R:S,2,FALSE),Q850)</f>
        <v>BU4</v>
      </c>
      <c r="O850" s="77">
        <f t="shared" si="96"/>
        <v>29501009</v>
      </c>
      <c r="P850" s="77">
        <f t="shared" si="97"/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AA850" s="2"/>
      <c r="AB850" s="2"/>
      <c r="AC850" s="2"/>
    </row>
    <row r="851" spans="1:29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76" t="str">
        <f>IFERROR(VLOOKUP(Abfalldokumentation!$O851,Artikel!A:C,3,FALSE),Abfalldokumentation!$O851)</f>
        <v>VOS WAL-THEKE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-</v>
      </c>
      <c r="H851" s="76" t="str">
        <f>IF(ISBLANK(Abfalldokumentation!$W851),"-",Abfalldokumentation!$W851)</f>
        <v>-</v>
      </c>
      <c r="I851" s="76">
        <f t="shared" si="98"/>
        <v>40</v>
      </c>
      <c r="J851" s="76" t="str">
        <f t="shared" si="99"/>
        <v>Produkte</v>
      </c>
      <c r="K851" s="76" t="str">
        <f t="shared" si="100"/>
        <v>BUs</v>
      </c>
      <c r="L851" s="76" t="str">
        <f t="shared" si="101"/>
        <v>Symptome</v>
      </c>
      <c r="M851" s="76">
        <f>IFERROR(VLOOKUP(Abfalldokumentation!$O851,Kennzahlen!S:U,3,FALSE)*Abfalldokumentation!$B851,"0")</f>
        <v>3</v>
      </c>
      <c r="N851" s="76" t="str">
        <f>IF(ISBLANK(Q851),VLOOKUP(Abfalldokumentation!$O851,'Linien - BU'!R:S,2,FALSE),Q851)</f>
        <v>BU4</v>
      </c>
      <c r="O851" s="77">
        <f t="shared" si="96"/>
        <v>29501020</v>
      </c>
      <c r="P851" s="77">
        <f t="shared" si="97"/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AA851" s="2"/>
      <c r="AB851" s="2"/>
      <c r="AC851" s="2"/>
    </row>
    <row r="852" spans="1:29" ht="30" customHeight="1" x14ac:dyDescent="0.25">
      <c r="A852" s="78" t="str">
        <f>VLOOKUP(N852,'Linien - BU'!A:B,2,FALSE)</f>
        <v>BU4</v>
      </c>
      <c r="B852" s="79">
        <f t="shared" si="91"/>
        <v>432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CAMBOZOLA</v>
      </c>
      <c r="F852" s="81" t="str">
        <f>VLOOKUP(T852,'Liste Gründe'!A:D,2,FALSE)</f>
        <v>keinen Verwendungszweck</v>
      </c>
      <c r="G852" s="80" t="str">
        <f>IF(ISBLANK(V852),VLOOKUP(Abfalldokumentation!$P852,'Liste Gründe'!A:D,3,FALSE),V852)</f>
        <v>-</v>
      </c>
      <c r="H852" s="81" t="str">
        <f>IF(ISBLANK(Abfalldokumentation!$W852),"-",Abfalldokumentation!$W852)</f>
        <v>-</v>
      </c>
      <c r="I852" s="81">
        <f t="shared" si="98"/>
        <v>40</v>
      </c>
      <c r="J852" s="81" t="str">
        <f t="shared" si="99"/>
        <v>Produkte</v>
      </c>
      <c r="K852" s="81" t="str">
        <f t="shared" si="100"/>
        <v>BUs</v>
      </c>
      <c r="L852" s="81" t="str">
        <f t="shared" si="101"/>
        <v>Symptome</v>
      </c>
      <c r="M852" s="81">
        <f>IFERROR(VLOOKUP(Abfalldokumentation!$O852,Kennzahlen!S:U,3,FALSE)*Abfalldokumentation!$B852,"0")</f>
        <v>4.3200000000000002E-2</v>
      </c>
      <c r="N852" s="81" t="str">
        <f>IF(ISBLANK(Q852),VLOOKUP(Abfalldokumentation!$O852,'Linien - BU'!R:S,2,FALSE),Q852)</f>
        <v>BU4</v>
      </c>
      <c r="O852" s="77">
        <f t="shared" si="96"/>
        <v>29501023</v>
      </c>
      <c r="P852" s="77">
        <f t="shared" si="97"/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AA852" s="2"/>
      <c r="AB852" s="2"/>
      <c r="AC852" s="2"/>
    </row>
    <row r="853" spans="1:29" ht="30" customHeight="1" x14ac:dyDescent="0.25">
      <c r="A853" s="73" t="str">
        <f>VLOOKUP(N853,'Linien - BU'!A:B,2,FALSE)</f>
        <v>BU4</v>
      </c>
      <c r="B853" s="74">
        <f t="shared" si="91"/>
        <v>6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76" t="str">
        <f>IFERROR(VLOOKUP(Abfalldokumentation!$O853,Artikel!A:C,3,FALSE),Abfalldokumentation!$O853)</f>
        <v>ABS KELLERGEIST</v>
      </c>
      <c r="F853" s="76" t="str">
        <f>VLOOKUP(T853,'Liste Gründe'!A:D,2,FALSE)</f>
        <v>keinen Verwendungszweck</v>
      </c>
      <c r="G853" s="75" t="str">
        <f>IF(ISBLANK(V853),VLOOKUP(Abfalldokumentation!$P853,'Liste Gründe'!A:D,3,FALSE),V853)</f>
        <v>-</v>
      </c>
      <c r="H853" s="76" t="str">
        <f>IF(ISBLANK(Abfalldokumentation!$W853),"-",Abfalldokumentation!$W853)</f>
        <v>-</v>
      </c>
      <c r="I853" s="76">
        <f t="shared" si="98"/>
        <v>40</v>
      </c>
      <c r="J853" s="76" t="str">
        <f t="shared" si="99"/>
        <v>Produkte</v>
      </c>
      <c r="K853" s="76" t="str">
        <f t="shared" si="100"/>
        <v>BUs</v>
      </c>
      <c r="L853" s="76" t="str">
        <f t="shared" si="101"/>
        <v>Symptome</v>
      </c>
      <c r="M853" s="76">
        <f>IFERROR(VLOOKUP(Abfalldokumentation!$O853,Kennzahlen!S:U,3,FALSE)*Abfalldokumentation!$B853,"0")</f>
        <v>6.0000000000000006E-4</v>
      </c>
      <c r="N853" s="76" t="str">
        <f>IF(ISBLANK(Q853),VLOOKUP(Abfalldokumentation!$O853,'Linien - BU'!R:S,2,FALSE),Q853)</f>
        <v>BU4</v>
      </c>
      <c r="O853" s="77">
        <f t="shared" si="96"/>
        <v>29501028</v>
      </c>
      <c r="P853" s="77">
        <f t="shared" si="97"/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AA853" s="2"/>
      <c r="AB853" s="2"/>
      <c r="AC853" s="2"/>
    </row>
    <row r="854" spans="1:29" ht="30" customHeight="1" x14ac:dyDescent="0.25">
      <c r="A854" s="78" t="str">
        <f>VLOOKUP(N854,'Linien - BU'!A:B,2,FALSE)</f>
        <v>BU3</v>
      </c>
      <c r="B854" s="79">
        <f t="shared" si="91"/>
        <v>29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81" t="str">
        <f>IFERROR(VLOOKUP(Abfalldokumentation!$O854,Artikel!A:C,3,FALSE),Abfalldokumentation!$O854)</f>
        <v>ABS CHED-ROT MIT ß-CARO</v>
      </c>
      <c r="F854" s="81" t="str">
        <f>VLOOKUP(T854,'Liste Gründe'!A:D,2,FALSE)</f>
        <v>Rest</v>
      </c>
      <c r="G854" s="80" t="str">
        <f>IF(ISBLANK(V854),VLOOKUP(Abfalldokumentation!$P854,'Liste Gründe'!A:D,3,FALSE),V854)</f>
        <v>Fremdkörper</v>
      </c>
      <c r="H854" s="81" t="str">
        <f>IF(ISBLANK(Abfalldokumentation!$W854),"-",Abfalldokumentation!$W854)</f>
        <v>Schmutz</v>
      </c>
      <c r="I854" s="81">
        <f t="shared" si="98"/>
        <v>40</v>
      </c>
      <c r="J854" s="81" t="str">
        <f t="shared" si="99"/>
        <v>Produkte</v>
      </c>
      <c r="K854" s="81" t="str">
        <f t="shared" si="100"/>
        <v>BUs</v>
      </c>
      <c r="L854" s="81" t="str">
        <f t="shared" si="101"/>
        <v>Symptome</v>
      </c>
      <c r="M854" s="81">
        <f>IFERROR(VLOOKUP(Abfalldokumentation!$O854,Kennzahlen!S:U,3,FALSE)*Abfalldokumentation!$B854,"0")</f>
        <v>29</v>
      </c>
      <c r="N854" s="81" t="str">
        <f>IF(ISBLANK(Q854),VLOOKUP(Abfalldokumentation!$O854,'Linien - BU'!R:S,2,FALSE),Q854)</f>
        <v>L33</v>
      </c>
      <c r="O854" s="77">
        <f t="shared" si="96"/>
        <v>29501032</v>
      </c>
      <c r="P854" s="77">
        <f t="shared" si="97"/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AA854" s="2"/>
      <c r="AB854" s="2"/>
      <c r="AC854" s="2"/>
    </row>
    <row r="855" spans="1:29" ht="30" customHeight="1" x14ac:dyDescent="0.25">
      <c r="A855" s="73" t="str">
        <f>VLOOKUP(N855,'Linien - BU'!A:B,2,FALSE)</f>
        <v>BU3</v>
      </c>
      <c r="B855" s="74">
        <f t="shared" si="91"/>
        <v>195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76" t="str">
        <f>IFERROR(VLOOKUP(Abfalldokumentation!$O855,Artikel!A:C,3,FALSE),Abfalldokumentation!$O855)</f>
        <v>VOS RW BUN-PF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8"/>
        <v>40</v>
      </c>
      <c r="J855" s="76" t="str">
        <f t="shared" si="99"/>
        <v>Produkte</v>
      </c>
      <c r="K855" s="76" t="str">
        <f t="shared" si="100"/>
        <v>BUs</v>
      </c>
      <c r="L855" s="76" t="str">
        <f t="shared" si="101"/>
        <v>Symptome</v>
      </c>
      <c r="M855" s="76">
        <f>IFERROR(VLOOKUP(Abfalldokumentation!$O855,Kennzahlen!S:U,3,FALSE)*Abfalldokumentation!$B855,"0")</f>
        <v>97.5</v>
      </c>
      <c r="N855" s="76" t="str">
        <f>IF(ISBLANK(Q855),VLOOKUP(Abfalldokumentation!$O855,'Linien - BU'!R:S,2,FALSE),Q855)</f>
        <v>BU3</v>
      </c>
      <c r="O855" s="77">
        <f t="shared" si="96"/>
        <v>29501055</v>
      </c>
      <c r="P855" s="77">
        <f t="shared" si="97"/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AA855" s="2"/>
      <c r="AB855" s="2"/>
      <c r="AC855" s="2"/>
    </row>
    <row r="856" spans="1:29" ht="30" customHeight="1" x14ac:dyDescent="0.25">
      <c r="A856" s="78" t="str">
        <f>VLOOKUP(N856,'Linien - BU'!A:B,2,FALSE)</f>
        <v>Verkauf</v>
      </c>
      <c r="B856" s="79">
        <f t="shared" si="91"/>
        <v>386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81" t="str">
        <f>IFERROR(VLOOKUP(Abfalldokumentation!$O856,Artikel!A:C,3,FALSE),Abfalldokumentation!$O856)</f>
        <v>VOS GRW-SCHI-NAT ENDSTÜ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keinen Abnehmer/kein Schälpersonal</v>
      </c>
      <c r="H856" s="81" t="str">
        <f>IF(ISBLANK(Abfalldokumentation!$W856),"-",Abfalldokumentation!$W856)</f>
        <v>-</v>
      </c>
      <c r="I856" s="81">
        <f t="shared" si="98"/>
        <v>40</v>
      </c>
      <c r="J856" s="81" t="str">
        <f t="shared" si="99"/>
        <v>Produkte</v>
      </c>
      <c r="K856" s="81" t="str">
        <f t="shared" si="100"/>
        <v>BUs</v>
      </c>
      <c r="L856" s="81" t="str">
        <f t="shared" si="101"/>
        <v>Symptome</v>
      </c>
      <c r="M856" s="81">
        <f>IFERROR(VLOOKUP(Abfalldokumentation!$O856,Kennzahlen!S:U,3,FALSE)*Abfalldokumentation!$B856,"0")</f>
        <v>193</v>
      </c>
      <c r="N856" s="81" t="str">
        <f>IF(ISBLANK(Q856),VLOOKUP(Abfalldokumentation!$O856,'Linien - BU'!R:S,2,FALSE),Q856)</f>
        <v>Verkauf</v>
      </c>
      <c r="O856" s="77">
        <f t="shared" si="96"/>
        <v>29501070</v>
      </c>
      <c r="P856" s="77">
        <f t="shared" si="97"/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AA856" s="2"/>
      <c r="AB856" s="2"/>
      <c r="AC856" s="2"/>
    </row>
    <row r="857" spans="1:29" ht="30" customHeight="1" x14ac:dyDescent="0.25">
      <c r="A857" s="73" t="str">
        <f>VLOOKUP(N857,'Linien - BU'!A:B,2,FALSE)</f>
        <v>BU3</v>
      </c>
      <c r="B857" s="74">
        <f t="shared" si="91"/>
        <v>289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76" t="str">
        <f>IFERROR(VLOOKUP(Abfalldokumentation!$O857,Artikel!A:C,3,FALSE),Abfalldokumentation!$O857)</f>
        <v>VOS GRW-NATUR-VAKU / 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VOS &gt; Einsatz</v>
      </c>
      <c r="H857" s="76" t="str">
        <f>IF(ISBLANK(Abfalldokumentation!$W857),"-",Abfalldokumentation!$W857)</f>
        <v>-</v>
      </c>
      <c r="I857" s="76">
        <f t="shared" si="98"/>
        <v>40</v>
      </c>
      <c r="J857" s="76" t="str">
        <f t="shared" si="99"/>
        <v>Produkte</v>
      </c>
      <c r="K857" s="76" t="str">
        <f t="shared" si="100"/>
        <v>BUs</v>
      </c>
      <c r="L857" s="76" t="str">
        <f t="shared" si="101"/>
        <v>Symptome</v>
      </c>
      <c r="M857" s="76">
        <f>IFERROR(VLOOKUP(Abfalldokumentation!$O857,Kennzahlen!S:U,3,FALSE)*Abfalldokumentation!$B857,"0")</f>
        <v>148.54599999999999</v>
      </c>
      <c r="N857" s="76" t="str">
        <f>IF(ISBLANK(Q857),VLOOKUP(Abfalldokumentation!$O857,'Linien - BU'!R:S,2,FALSE),Q857)</f>
        <v>BU3</v>
      </c>
      <c r="O857" s="77">
        <f t="shared" si="96"/>
        <v>49500143</v>
      </c>
      <c r="P857" s="77">
        <f t="shared" si="97"/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AA857" s="2"/>
      <c r="AB857" s="2"/>
      <c r="AC857" s="2"/>
    </row>
    <row r="858" spans="1:29" ht="30" customHeight="1" x14ac:dyDescent="0.25">
      <c r="A858" s="78" t="str">
        <f>VLOOKUP(N858,'Linien - BU'!A:B,2,FALSE)</f>
        <v>BU3</v>
      </c>
      <c r="B858" s="79">
        <f t="shared" si="91"/>
        <v>1266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81" t="str">
        <f>IFERROR(VLOOKUP(Abfalldokumentation!$O858,Artikel!A:C,3,FALSE),Abfalldokumentation!$O858)</f>
        <v>VOS RW-NATUR-EXTRA-VAKU</v>
      </c>
      <c r="F858" s="81" t="str">
        <f>VLOOKUP(T858,'Liste Gründe'!A:D,2,FALSE)</f>
        <v>Schimmel</v>
      </c>
      <c r="G858" s="80" t="str">
        <f>IF(ISBLANK(V858),VLOOKUP(Abfalldokumentation!$P858,'Liste Gründe'!A:D,3,FALSE),V858)</f>
        <v>VOS &gt; Einsatz</v>
      </c>
      <c r="H858" s="81" t="str">
        <f>IF(ISBLANK(Abfalldokumentation!$W858),"-",Abfalldokumentation!$W858)</f>
        <v>-</v>
      </c>
      <c r="I858" s="81">
        <f t="shared" si="98"/>
        <v>40</v>
      </c>
      <c r="J858" s="81" t="str">
        <f t="shared" si="99"/>
        <v>Produkte</v>
      </c>
      <c r="K858" s="81" t="str">
        <f t="shared" si="100"/>
        <v>BUs</v>
      </c>
      <c r="L858" s="81" t="str">
        <f t="shared" si="101"/>
        <v>Symptome</v>
      </c>
      <c r="M858" s="81">
        <f>IFERROR(VLOOKUP(Abfalldokumentation!$O858,Kennzahlen!S:U,3,FALSE)*Abfalldokumentation!$B858,"0")</f>
        <v>650.72400000000005</v>
      </c>
      <c r="N858" s="81" t="str">
        <f>IF(ISBLANK(Q858),VLOOKUP(Abfalldokumentation!$O858,'Linien - BU'!R:S,2,FALSE),Q858)</f>
        <v>BU3</v>
      </c>
      <c r="O858" s="77">
        <f t="shared" si="96"/>
        <v>49500147</v>
      </c>
      <c r="P858" s="77">
        <f t="shared" si="97"/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AA858" s="2"/>
      <c r="AB858" s="2"/>
      <c r="AC858" s="2"/>
    </row>
    <row r="859" spans="1:29" ht="30" customHeight="1" x14ac:dyDescent="0.25">
      <c r="A859" s="73" t="str">
        <f>VLOOKUP(N859,'Linien - BU'!A:B,2,FALSE)</f>
        <v>Verkauf</v>
      </c>
      <c r="B859" s="74">
        <f t="shared" si="91"/>
        <v>684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76" t="str">
        <f>IFERROR(VLOOKUP(Abfalldokumentation!$O859,Artikel!A:C,3,FALSE),Abfalldokumentation!$O859)</f>
        <v>Abschnitte Landkäse Ber</v>
      </c>
      <c r="F859" s="76" t="str">
        <f>VLOOKUP(T859,'Liste Gründe'!A:D,2,FALSE)</f>
        <v>Schimmel</v>
      </c>
      <c r="G859" s="75" t="str">
        <f>IF(ISBLANK(V859),VLOOKUP(Abfalldokumentation!$P859,'Liste Gründe'!A:D,3,FALSE),V859)</f>
        <v>keinen Abnehmer</v>
      </c>
      <c r="H859" s="76" t="str">
        <f>IF(ISBLANK(Abfalldokumentation!$W859),"-",Abfalldokumentation!$W859)</f>
        <v>-</v>
      </c>
      <c r="I859" s="76">
        <f t="shared" si="98"/>
        <v>40</v>
      </c>
      <c r="J859" s="76" t="str">
        <f t="shared" si="99"/>
        <v>Produkte</v>
      </c>
      <c r="K859" s="76" t="str">
        <f t="shared" si="100"/>
        <v>BUs</v>
      </c>
      <c r="L859" s="76" t="str">
        <f t="shared" si="101"/>
        <v>Symptome</v>
      </c>
      <c r="M859" s="76">
        <f>IFERROR(VLOOKUP(Abfalldokumentation!$O859,Kennzahlen!S:U,3,FALSE)*Abfalldokumentation!$B859,"0")</f>
        <v>715.25880000000006</v>
      </c>
      <c r="N859" s="76" t="str">
        <f>IF(ISBLANK(Q859),VLOOKUP(Abfalldokumentation!$O859,'Linien - BU'!R:S,2,FALSE),Q859)</f>
        <v>Verkauf</v>
      </c>
      <c r="O859" s="77">
        <f t="shared" si="96"/>
        <v>59500051</v>
      </c>
      <c r="P859" s="77">
        <f t="shared" si="97"/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AA859" s="2"/>
      <c r="AB859" s="2"/>
      <c r="AC859" s="2"/>
    </row>
    <row r="860" spans="1:29" ht="30" customHeight="1" x14ac:dyDescent="0.25">
      <c r="A860" s="78" t="str">
        <f>VLOOKUP(N860,'Linien - BU'!A:B,2,FALSE)</f>
        <v>BU3</v>
      </c>
      <c r="B860" s="79">
        <f t="shared" si="91"/>
        <v>47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Linienbezogen</v>
      </c>
      <c r="G860" s="80" t="str">
        <f>IF(ISBLANK(V860),VLOOKUP(Abfalldokumentation!$P860,'Liste Gründe'!A:D,3,FALSE),V860)</f>
        <v>Maschinenabfall</v>
      </c>
      <c r="H860" s="81" t="str">
        <f>IF(ISBLANK(Abfalldokumentation!$W860),"-",Abfalldokumentation!$W860)</f>
        <v>-</v>
      </c>
      <c r="I860" s="81">
        <f t="shared" si="98"/>
        <v>40</v>
      </c>
      <c r="J860" s="81" t="str">
        <f t="shared" si="99"/>
        <v>Produkte</v>
      </c>
      <c r="K860" s="81" t="str">
        <f t="shared" si="100"/>
        <v>BUs</v>
      </c>
      <c r="L860" s="81" t="str">
        <f t="shared" si="101"/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L16</v>
      </c>
      <c r="O860" s="77" t="str">
        <f t="shared" si="96"/>
        <v>Diverses</v>
      </c>
      <c r="P860" s="77">
        <f t="shared" si="97"/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AA860" s="2"/>
      <c r="AB860" s="2"/>
      <c r="AC860" s="2"/>
    </row>
    <row r="861" spans="1:29" ht="30" customHeight="1" x14ac:dyDescent="0.25">
      <c r="A861" s="73" t="str">
        <f>VLOOKUP(N861,'Linien - BU'!A:B,2,FALSE)</f>
        <v>BU1</v>
      </c>
      <c r="B861" s="74">
        <f t="shared" si="91"/>
        <v>180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Maschinenabfall</v>
      </c>
      <c r="H861" s="76" t="str">
        <f>IF(ISBLANK(Abfalldokumentation!$W861),"-",Abfalldokumentation!$W861)</f>
        <v>-</v>
      </c>
      <c r="I861" s="76">
        <f t="shared" si="98"/>
        <v>40</v>
      </c>
      <c r="J861" s="76" t="str">
        <f t="shared" si="99"/>
        <v>Produkte</v>
      </c>
      <c r="K861" s="76" t="str">
        <f t="shared" si="100"/>
        <v>BUs</v>
      </c>
      <c r="L861" s="76" t="str">
        <f t="shared" si="101"/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AA861" s="2"/>
      <c r="AB861" s="2"/>
      <c r="AC861" s="2"/>
    </row>
    <row r="862" spans="1:29" ht="30" customHeight="1" x14ac:dyDescent="0.25">
      <c r="A862" s="78" t="str">
        <f>VLOOKUP(N862,'Linien - BU'!A:B,2,FALSE)</f>
        <v>Rest</v>
      </c>
      <c r="B862" s="79">
        <f t="shared" si="91"/>
        <v>14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Qualitätssicherung</v>
      </c>
      <c r="G862" s="80" t="str">
        <f>IF(ISBLANK(V862),VLOOKUP(Abfalldokumentation!$P862,'Liste Gründe'!A:D,3,FALSE),V862)</f>
        <v>Sensorik</v>
      </c>
      <c r="H862" s="81" t="str">
        <f>IF(ISBLANK(Abfalldokumentation!$W862),"-",Abfalldokumentation!$W862)</f>
        <v>-</v>
      </c>
      <c r="I862" s="81">
        <f t="shared" si="98"/>
        <v>40</v>
      </c>
      <c r="J862" s="81" t="str">
        <f t="shared" si="99"/>
        <v>Produkte</v>
      </c>
      <c r="K862" s="81" t="str">
        <f t="shared" si="100"/>
        <v>BUs</v>
      </c>
      <c r="L862" s="81" t="str">
        <f t="shared" si="101"/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QM</v>
      </c>
      <c r="O862" s="77" t="str">
        <f t="shared" si="96"/>
        <v>Diverses</v>
      </c>
      <c r="P862" s="77">
        <f t="shared" si="97"/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AA862" s="2"/>
      <c r="AB862" s="2"/>
      <c r="AC862" s="2"/>
    </row>
    <row r="863" spans="1:29" ht="30" customHeight="1" x14ac:dyDescent="0.25">
      <c r="A863" s="73" t="str">
        <f>VLOOKUP(N863,'Linien - BU'!A:B,2,FALSE)</f>
        <v>BU1</v>
      </c>
      <c r="B863" s="74">
        <f t="shared" si="91"/>
        <v>20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Linienbezogen</v>
      </c>
      <c r="G863" s="75" t="str">
        <f>IF(ISBLANK(V863),VLOOKUP(Abfalldokumentation!$P863,'Liste Gründe'!A:D,3,FALSE),V863)</f>
        <v>Bodenabfall Abfüllung</v>
      </c>
      <c r="H863" s="76" t="str">
        <f>IF(ISBLANK(Abfalldokumentation!$W863),"-",Abfalldokumentation!$W863)</f>
        <v>-</v>
      </c>
      <c r="I863" s="76">
        <f t="shared" si="98"/>
        <v>40</v>
      </c>
      <c r="J863" s="76" t="str">
        <f t="shared" si="99"/>
        <v>Produkte</v>
      </c>
      <c r="K863" s="76" t="str">
        <f t="shared" si="100"/>
        <v>BUs</v>
      </c>
      <c r="L863" s="76" t="str">
        <f t="shared" si="101"/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Abfüllung</v>
      </c>
      <c r="O863" s="77" t="str">
        <f t="shared" si="96"/>
        <v>Diverses</v>
      </c>
      <c r="P863" s="77">
        <f t="shared" si="97"/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AA863" s="2"/>
      <c r="AB863" s="2"/>
      <c r="AC863" s="2"/>
    </row>
    <row r="864" spans="1:29" ht="30" customHeight="1" x14ac:dyDescent="0.25">
      <c r="A864" s="78" t="str">
        <f>VLOOKUP(N864,'Linien - BU'!A:B,2,FALSE)</f>
        <v>BU2</v>
      </c>
      <c r="B864" s="79">
        <f t="shared" si="91"/>
        <v>86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Linienbezogen</v>
      </c>
      <c r="G864" s="80" t="str">
        <f>IF(ISBLANK(V864),VLOOKUP(Abfalldokumentation!$P864,'Liste Gründe'!A:D,3,FALSE),V864)</f>
        <v>Maschinenabfall</v>
      </c>
      <c r="H864" s="81" t="str">
        <f>IF(ISBLANK(Abfalldokumentation!$W864),"-",Abfalldokumentation!$W864)</f>
        <v>-</v>
      </c>
      <c r="I864" s="81">
        <f t="shared" si="98"/>
        <v>40</v>
      </c>
      <c r="J864" s="81" t="str">
        <f t="shared" si="99"/>
        <v>Produkte</v>
      </c>
      <c r="K864" s="81" t="str">
        <f t="shared" si="100"/>
        <v>BUs</v>
      </c>
      <c r="L864" s="81" t="str">
        <f t="shared" si="101"/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BU2</v>
      </c>
      <c r="O864" s="77" t="str">
        <f t="shared" si="96"/>
        <v>Diverses</v>
      </c>
      <c r="P864" s="77">
        <f t="shared" si="97"/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AA864" s="2"/>
      <c r="AB864" s="2"/>
      <c r="AC864" s="2"/>
    </row>
    <row r="865" spans="1:29" ht="30" customHeight="1" x14ac:dyDescent="0.25">
      <c r="A865" s="73" t="str">
        <f>VLOOKUP(N865,'Linien - BU'!A:B,2,FALSE)</f>
        <v>BU3</v>
      </c>
      <c r="B865" s="74">
        <f t="shared" si="91"/>
        <v>65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76" t="str">
        <f>IFERROR(VLOOKUP(Abfalldokumentation!$O865,Artikel!A:C,3,FALSE),Abfalldokumentation!$O865)</f>
        <v>Diverses</v>
      </c>
      <c r="F865" s="76" t="str">
        <f>VLOOKUP(T865,'Liste Gründe'!A:D,2,FALSE)</f>
        <v>Schimmel</v>
      </c>
      <c r="G865" s="75" t="str">
        <f>IF(ISBLANK(V865),VLOOKUP(Abfalldokumentation!$P865,'Liste Gründe'!A:D,3,FALSE),V865)</f>
        <v>Schimmel</v>
      </c>
      <c r="H865" s="76" t="str">
        <f>IF(ISBLANK(Abfalldokumentation!$W865),"-",Abfalldokumentation!$W865)</f>
        <v>-</v>
      </c>
      <c r="I865" s="76">
        <f t="shared" si="98"/>
        <v>40</v>
      </c>
      <c r="J865" s="76" t="str">
        <f t="shared" si="99"/>
        <v>Produkte</v>
      </c>
      <c r="K865" s="76" t="str">
        <f t="shared" si="100"/>
        <v>BUs</v>
      </c>
      <c r="L865" s="76" t="str">
        <f t="shared" si="101"/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L16</v>
      </c>
      <c r="O865" s="77" t="str">
        <f t="shared" si="96"/>
        <v>Diverses</v>
      </c>
      <c r="P865" s="77">
        <f t="shared" si="97"/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AA865" s="2"/>
      <c r="AB865" s="2"/>
      <c r="AC865" s="2"/>
    </row>
    <row r="866" spans="1:29" ht="30" customHeight="1" x14ac:dyDescent="0.25">
      <c r="A866" s="78" t="str">
        <f>VLOOKUP(N866,'Linien - BU'!A:B,2,FALSE)</f>
        <v>Rest</v>
      </c>
      <c r="B866" s="79">
        <f t="shared" si="91"/>
        <v>26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81" t="str">
        <f>IFERROR(VLOOKUP(Abfalldokumentation!$O866,Artikel!A:C,3,FALSE),Abfalldokumentation!$O866)</f>
        <v>Diverses</v>
      </c>
      <c r="F866" s="81" t="str">
        <f>VLOOKUP(T866,'Liste Gründe'!A:D,2,FALSE)</f>
        <v>Qualitätssicherung</v>
      </c>
      <c r="G866" s="80" t="str">
        <f>IF(ISBLANK(V866),VLOOKUP(Abfalldokumentation!$P866,'Liste Gründe'!A:D,3,FALSE),V866)</f>
        <v>Einwaage Labor</v>
      </c>
      <c r="H866" s="81" t="str">
        <f>IF(ISBLANK(Abfalldokumentation!$W866),"-",Abfalldokumentation!$W866)</f>
        <v>Einwaage Labor</v>
      </c>
      <c r="I866" s="81">
        <f t="shared" si="98"/>
        <v>40</v>
      </c>
      <c r="J866" s="81" t="str">
        <f t="shared" si="99"/>
        <v>Produkte</v>
      </c>
      <c r="K866" s="81" t="str">
        <f t="shared" si="100"/>
        <v>BUs</v>
      </c>
      <c r="L866" s="81" t="str">
        <f t="shared" si="101"/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Labor</v>
      </c>
      <c r="O866" s="77" t="str">
        <f t="shared" si="96"/>
        <v>Diverses</v>
      </c>
      <c r="P866" s="77">
        <f t="shared" si="97"/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AA866" s="2"/>
      <c r="AB866" s="2"/>
      <c r="AC866" s="2"/>
    </row>
    <row r="867" spans="1:29" ht="30" customHeight="1" x14ac:dyDescent="0.25">
      <c r="A867" s="73" t="str">
        <f>VLOOKUP(N867,'Linien - BU'!A:B,2,FALSE)</f>
        <v>Rest</v>
      </c>
      <c r="B867" s="74">
        <f t="shared" si="91"/>
        <v>4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Laborproben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Laborprobe</v>
      </c>
      <c r="H867" s="76" t="str">
        <f>IF(ISBLANK(Abfalldokumentation!$W867),"-",Abfalldokumentation!$W867)</f>
        <v>-</v>
      </c>
      <c r="I867" s="76">
        <f t="shared" si="98"/>
        <v>40</v>
      </c>
      <c r="J867" s="76" t="str">
        <f t="shared" si="99"/>
        <v>Produkte</v>
      </c>
      <c r="K867" s="76" t="str">
        <f t="shared" si="100"/>
        <v>BUs</v>
      </c>
      <c r="L867" s="76" t="str">
        <f t="shared" si="101"/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Laborproben</v>
      </c>
      <c r="P867" s="77">
        <f t="shared" si="97"/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AA867" s="2"/>
      <c r="AB867" s="2"/>
      <c r="AC867" s="2"/>
    </row>
    <row r="868" spans="1:29" ht="30" customHeight="1" x14ac:dyDescent="0.25">
      <c r="A868" s="78" t="str">
        <f>VLOOKUP(N868,'Linien - BU'!A:B,2,FALSE)</f>
        <v>BU3</v>
      </c>
      <c r="B868" s="79">
        <f t="shared" si="91"/>
        <v>8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81" t="str">
        <f>IFERROR(VLOOKUP(Abfalldokumentation!$O868,Artikel!A:C,3,FALSE),Abfalldokumentation!$O868)</f>
        <v>Reste Zipfel</v>
      </c>
      <c r="F868" s="81" t="str">
        <f>VLOOKUP(T868,'Liste Gründe'!A:D,2,FALSE)</f>
        <v>keinen Verwendungszweck</v>
      </c>
      <c r="G868" s="80" t="str">
        <f>IF(ISBLANK(V868),VLOOKUP(Abfalldokumentation!$P868,'Liste Gründe'!A:D,3,FALSE),V868)</f>
        <v>Reste von Würste beim Köpfen</v>
      </c>
      <c r="H868" s="81" t="str">
        <f>IF(ISBLANK(Abfalldokumentation!$W868),"-",Abfalldokumentation!$W868)</f>
        <v>-</v>
      </c>
      <c r="I868" s="81">
        <f t="shared" ref="I868:I899" si="102">_xlfn.ISOWEEKNUM(C868)</f>
        <v>40</v>
      </c>
      <c r="J868" s="81" t="str">
        <f t="shared" ref="J868:J899" si="103">"Produkte"</f>
        <v>Produkte</v>
      </c>
      <c r="K868" s="81" t="str">
        <f t="shared" ref="K868:K899" si="104">"BUs"</f>
        <v>BUs</v>
      </c>
      <c r="L868" s="81" t="str">
        <f t="shared" ref="L868:L899" si="105">"Symptome"</f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WVP</v>
      </c>
      <c r="O868" s="77" t="str">
        <f t="shared" si="96"/>
        <v>Reste Zipfel</v>
      </c>
      <c r="P868" s="77">
        <f t="shared" si="97"/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AA868" s="2"/>
      <c r="AB868" s="2"/>
      <c r="AC868" s="2"/>
    </row>
    <row r="869" spans="1:29" ht="30" customHeight="1" x14ac:dyDescent="0.25">
      <c r="A869" s="73" t="str">
        <f>VLOOKUP(N869,'Linien - BU'!A:B,2,FALSE)</f>
        <v>Rest</v>
      </c>
      <c r="B869" s="74">
        <f t="shared" si="91"/>
        <v>49.7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76" t="str">
        <f>IFERROR(VLOOKUP(Abfalldokumentation!$O869,Artikel!A:C,3,FALSE),Abfalldokumentation!$O869)</f>
        <v>Rückstellproben</v>
      </c>
      <c r="F869" s="76" t="str">
        <f>VLOOKUP(T869,'Liste Gründe'!A:D,2,FALSE)</f>
        <v>Qualitätssicherung</v>
      </c>
      <c r="G869" s="75" t="str">
        <f>IF(ISBLANK(V869),VLOOKUP(Abfalldokumentation!$P869,'Liste Gründe'!A:D,3,FALSE),V869)</f>
        <v>Rückstellproben</v>
      </c>
      <c r="H869" s="76" t="str">
        <f>IF(ISBLANK(Abfalldokumentation!$W869),"-",Abfalldokumentation!$W869)</f>
        <v>-</v>
      </c>
      <c r="I869" s="76">
        <f t="shared" si="102"/>
        <v>40</v>
      </c>
      <c r="J869" s="76" t="str">
        <f t="shared" si="103"/>
        <v>Produkte</v>
      </c>
      <c r="K869" s="76" t="str">
        <f t="shared" si="104"/>
        <v>BUs</v>
      </c>
      <c r="L869" s="76" t="str">
        <f t="shared" si="105"/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Labor</v>
      </c>
      <c r="O869" s="77" t="str">
        <f t="shared" si="96"/>
        <v>Rückstellproben</v>
      </c>
      <c r="P869" s="77">
        <f t="shared" si="97"/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AA869" s="2"/>
      <c r="AB869" s="2"/>
      <c r="AC869" s="2"/>
    </row>
    <row r="870" spans="1:29" ht="30" customHeight="1" x14ac:dyDescent="0.25">
      <c r="A870" s="78" t="str">
        <f>VLOOKUP(N870,'Linien - BU'!A:B,2,FALSE)</f>
        <v>Rest</v>
      </c>
      <c r="B870" s="79">
        <f t="shared" si="91"/>
        <v>93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81" t="str">
        <f>IFERROR(VLOOKUP(Abfalldokumentation!$O870,Artikel!A:C,3,FALSE),Abfalldokumentation!$O870)</f>
        <v>Rückstellproben</v>
      </c>
      <c r="F870" s="81" t="str">
        <f>VLOOKUP(T870,'Liste Gründe'!A:D,2,FALSE)</f>
        <v>Qualitätssicherung</v>
      </c>
      <c r="G870" s="80" t="str">
        <f>IF(ISBLANK(V870),VLOOKUP(Abfalldokumentation!$P870,'Liste Gründe'!A:D,3,FALSE),V870)</f>
        <v>Rückstellproben</v>
      </c>
      <c r="H870" s="81" t="str">
        <f>IF(ISBLANK(Abfalldokumentation!$W870),"-",Abfalldokumentation!$W870)</f>
        <v>-</v>
      </c>
      <c r="I870" s="81">
        <f t="shared" si="102"/>
        <v>40</v>
      </c>
      <c r="J870" s="81" t="str">
        <f t="shared" si="103"/>
        <v>Produkte</v>
      </c>
      <c r="K870" s="81" t="str">
        <f t="shared" si="104"/>
        <v>BUs</v>
      </c>
      <c r="L870" s="81" t="str">
        <f t="shared" si="105"/>
        <v>Symptome</v>
      </c>
      <c r="M870" s="81" t="str">
        <f>IFERROR(VLOOKUP(Abfalldokumentation!$O870,Kennzahlen!S:U,3,FALSE)*Abfalldokumentation!$B870,"0")</f>
        <v>0</v>
      </c>
      <c r="N870" s="81" t="str">
        <f>IF(ISBLANK(Q870),VLOOKUP(Abfalldokumentation!$O870,'Linien - BU'!R:S,2,FALSE),Q870)</f>
        <v>Labor</v>
      </c>
      <c r="O870" s="77" t="str">
        <f t="shared" si="96"/>
        <v>Rückstellproben</v>
      </c>
      <c r="P870" s="77">
        <f t="shared" si="97"/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AA870" s="2"/>
      <c r="AB870" s="2"/>
      <c r="AC870" s="2"/>
    </row>
    <row r="871" spans="1:29" ht="30" customHeight="1" x14ac:dyDescent="0.25">
      <c r="A871" s="73" t="str">
        <f>VLOOKUP(N871,'Linien - BU'!A:B,2,FALSE)</f>
        <v>BU1</v>
      </c>
      <c r="B871" s="74">
        <f t="shared" si="91"/>
        <v>21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76" t="str">
        <f>IFERROR(VLOOKUP(Abfalldokumentation!$O871,Artikel!A:C,3,FALSE),Abfalldokumentation!$O871)</f>
        <v>RW</v>
      </c>
      <c r="F871" s="76" t="str">
        <f>VLOOKUP(T871,'Liste Gründe'!A:D,2,FALSE)</f>
        <v>Rest</v>
      </c>
      <c r="G871" s="75" t="str">
        <f>IF(ISBLANK(V871),VLOOKUP(Abfalldokumentation!$P871,'Liste Gründe'!A:D,3,FALSE),V871)</f>
        <v>geschälte Rinde</v>
      </c>
      <c r="H871" s="76" t="str">
        <f>IF(ISBLANK(Abfalldokumentation!$W871),"-",Abfalldokumentation!$W871)</f>
        <v>-</v>
      </c>
      <c r="I871" s="76">
        <f t="shared" si="102"/>
        <v>40</v>
      </c>
      <c r="J871" s="76" t="str">
        <f t="shared" si="103"/>
        <v>Produkte</v>
      </c>
      <c r="K871" s="76" t="str">
        <f t="shared" si="104"/>
        <v>BUs</v>
      </c>
      <c r="L871" s="76" t="str">
        <f t="shared" si="105"/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RWV</v>
      </c>
      <c r="O871" s="77" t="str">
        <f t="shared" si="96"/>
        <v>RW</v>
      </c>
      <c r="P871" s="77">
        <f t="shared" si="97"/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AA871" s="2"/>
      <c r="AB871" s="2"/>
      <c r="AC871" s="2"/>
    </row>
    <row r="872" spans="1:29" ht="30" customHeight="1" x14ac:dyDescent="0.25">
      <c r="A872" s="78" t="str">
        <f>VLOOKUP(N872,'Linien - BU'!A:B,2,FALSE)</f>
        <v>BU3</v>
      </c>
      <c r="B872" s="79">
        <f t="shared" si="91"/>
        <v>52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Linienbezogen</v>
      </c>
      <c r="G872" s="80" t="str">
        <f>IF(ISBLANK(V872),VLOOKUP(Abfalldokumentation!$P872,'Liste Gründe'!A:D,3,FALSE),V872)</f>
        <v>gemischtes Produkt</v>
      </c>
      <c r="H872" s="81" t="str">
        <f>IF(ISBLANK(Abfalldokumentation!$W872),"-",Abfalldokumentation!$W872)</f>
        <v>-</v>
      </c>
      <c r="I872" s="81">
        <f t="shared" si="102"/>
        <v>40</v>
      </c>
      <c r="J872" s="81" t="str">
        <f t="shared" si="103"/>
        <v>Produkte</v>
      </c>
      <c r="K872" s="81" t="str">
        <f t="shared" si="104"/>
        <v>BUs</v>
      </c>
      <c r="L872" s="81" t="str">
        <f t="shared" si="105"/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L9</v>
      </c>
      <c r="O872" s="77" t="str">
        <f t="shared" si="96"/>
        <v>RW Natur</v>
      </c>
      <c r="P872" s="77">
        <f t="shared" si="97"/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AA872" s="2"/>
      <c r="AB872" s="2"/>
      <c r="AC872" s="2"/>
    </row>
    <row r="873" spans="1:29" ht="30" customHeight="1" x14ac:dyDescent="0.25">
      <c r="A873" s="73" t="str">
        <f>VLOOKUP(N873,'Linien - BU'!A:B,2,FALSE)</f>
        <v>BU3</v>
      </c>
      <c r="B873" s="74">
        <f t="shared" si="91"/>
        <v>82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76" t="str">
        <f>IFERROR(VLOOKUP(Abfalldokumentation!$O873,Artikel!A:C,3,FALSE),Abfalldokumentation!$O873)</f>
        <v>RW Natur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102"/>
        <v>40</v>
      </c>
      <c r="J873" s="76" t="str">
        <f t="shared" si="103"/>
        <v>Produkte</v>
      </c>
      <c r="K873" s="76" t="str">
        <f t="shared" si="104"/>
        <v>BUs</v>
      </c>
      <c r="L873" s="76" t="str">
        <f t="shared" si="105"/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L9</v>
      </c>
      <c r="O873" s="77" t="str">
        <f t="shared" si="96"/>
        <v>RW Natur</v>
      </c>
      <c r="P873" s="77">
        <f t="shared" si="97"/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AA873" s="2"/>
      <c r="AB873" s="2"/>
      <c r="AC873" s="2"/>
    </row>
    <row r="874" spans="1:29" ht="30" customHeight="1" x14ac:dyDescent="0.25">
      <c r="A874" s="78" t="str">
        <f>VLOOKUP(N874,'Linien - BU'!A:B,2,FALSE)</f>
        <v>BU3</v>
      </c>
      <c r="B874" s="79">
        <f t="shared" si="91"/>
        <v>9</v>
      </c>
      <c r="C874" s="80">
        <f>Abfalldokumentation!$U874</f>
        <v>44473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81" t="str">
        <f>IFERROR(VLOOKUP(Abfalldokumentation!$O874,Artikel!A:C,3,FALSE),Abfalldokumentation!$O874)</f>
        <v>RW natur</v>
      </c>
      <c r="F874" s="81" t="str">
        <f>VLOOKUP(T874,'Liste Gründe'!A:D,2,FALSE)</f>
        <v>Schimmel</v>
      </c>
      <c r="G874" s="80" t="str">
        <f>IF(ISBLANK(V874),VLOOKUP(Abfalldokumentation!$P874,'Liste Gründe'!A:D,3,FALSE),V874)</f>
        <v>VOS &gt; Einsatz</v>
      </c>
      <c r="H874" s="81" t="str">
        <f>IF(ISBLANK(Abfalldokumentation!$W874),"-",Abfalldokumentation!$W874)</f>
        <v>VOS &gt; Einsatz</v>
      </c>
      <c r="I874" s="81">
        <f t="shared" si="102"/>
        <v>40</v>
      </c>
      <c r="J874" s="81" t="str">
        <f t="shared" si="103"/>
        <v>Produkte</v>
      </c>
      <c r="K874" s="81" t="str">
        <f t="shared" si="104"/>
        <v>BUs</v>
      </c>
      <c r="L874" s="81" t="str">
        <f t="shared" si="105"/>
        <v>Symptome</v>
      </c>
      <c r="M874" s="81" t="str">
        <f>IFERROR(VLOOKUP(Abfalldokumentation!$O874,Kennzahlen!S:U,3,FALSE)*Abfalldokumentation!$B874,"0")</f>
        <v>0</v>
      </c>
      <c r="N874" s="81" t="str">
        <f>IF(ISBLANK(Q874),VLOOKUP(Abfalldokumentation!$O874,'Linien - BU'!R:S,2,FALSE),Q874)</f>
        <v>WVP</v>
      </c>
      <c r="O874" s="77" t="str">
        <f t="shared" si="96"/>
        <v>RW natur</v>
      </c>
      <c r="P874" s="77">
        <f t="shared" si="97"/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AA874" s="2"/>
      <c r="AB874" s="2"/>
      <c r="AC874" s="2"/>
    </row>
    <row r="875" spans="1:29" ht="30" customHeight="1" x14ac:dyDescent="0.25">
      <c r="A875" s="73" t="str">
        <f>VLOOKUP(N875,'Linien - BU'!A:B,2,FALSE)</f>
        <v>BU3</v>
      </c>
      <c r="B875" s="74">
        <f t="shared" si="91"/>
        <v>22</v>
      </c>
      <c r="C875" s="75">
        <f>Abfalldokumentation!$U875</f>
        <v>44473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Walnusstraum</v>
      </c>
      <c r="F875" s="76" t="str">
        <f>VLOOKUP(T875,'Liste Gründe'!A:D,2,FALSE)</f>
        <v>Linienbezogen</v>
      </c>
      <c r="G875" s="75" t="str">
        <f>IF(ISBLANK(V875),VLOOKUP(Abfalldokumentation!$P875,'Liste Gründe'!A:D,3,FALSE),V875)</f>
        <v>Maschinenabfall</v>
      </c>
      <c r="H875" s="76" t="str">
        <f>IF(ISBLANK(Abfalldokumentation!$W875),"-",Abfalldokumentation!$W875)</f>
        <v>-</v>
      </c>
      <c r="I875" s="76">
        <f t="shared" si="102"/>
        <v>40</v>
      </c>
      <c r="J875" s="76" t="str">
        <f t="shared" si="103"/>
        <v>Produkte</v>
      </c>
      <c r="K875" s="76" t="str">
        <f t="shared" si="104"/>
        <v>BUs</v>
      </c>
      <c r="L875" s="76" t="str">
        <f t="shared" si="105"/>
        <v>Symptome</v>
      </c>
      <c r="M875" s="76" t="str">
        <f>IFERROR(VLOOKUP(Abfalldokumentation!$O875,Kennzahlen!S:U,3,FALSE)*Abfalldokumentation!$B875,"0")</f>
        <v>0</v>
      </c>
      <c r="N875" s="76" t="str">
        <f>IF(ISBLANK(Q875),VLOOKUP(Abfalldokumentation!$O875,'Linien - BU'!R:S,2,FALSE),Q875)</f>
        <v>BU3</v>
      </c>
      <c r="O875" s="77" t="str">
        <f t="shared" si="96"/>
        <v>Walnusstraum</v>
      </c>
      <c r="P875" s="77">
        <f t="shared" si="97"/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AA875" s="2"/>
      <c r="AB875" s="2"/>
      <c r="AC875" s="2"/>
    </row>
    <row r="876" spans="1:29" ht="30" customHeight="1" x14ac:dyDescent="0.25">
      <c r="A876" s="78" t="str">
        <f>VLOOKUP(N876,'Linien - BU'!A:B,2,FALSE)</f>
        <v>BU3</v>
      </c>
      <c r="B876" s="79">
        <f t="shared" si="91"/>
        <v>11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81" t="str">
        <f>IFERROR(VLOOKUP(Abfalldokumentation!$O876,Artikel!A:C,3,FALSE),Abfalldokumentation!$O876)</f>
        <v>VOS Räucher extra natri</v>
      </c>
      <c r="F876" s="81" t="str">
        <f>VLOOKUP(T876,'Liste Gründe'!A:D,2,FALSE)</f>
        <v>Linienbezogen</v>
      </c>
      <c r="G876" s="80" t="str">
        <f>IF(ISBLANK(V876),VLOOKUP(Abfalldokumentation!$P876,'Liste Gründe'!A:D,3,FALSE),V876)</f>
        <v>Maschinenabfall</v>
      </c>
      <c r="H876" s="81" t="str">
        <f>IF(ISBLANK(Abfalldokumentation!$W876),"-",Abfalldokumentation!$W876)</f>
        <v>-</v>
      </c>
      <c r="I876" s="81">
        <f t="shared" si="102"/>
        <v>40</v>
      </c>
      <c r="J876" s="81" t="str">
        <f t="shared" si="103"/>
        <v>Produkte</v>
      </c>
      <c r="K876" s="81" t="str">
        <f t="shared" si="104"/>
        <v>BUs</v>
      </c>
      <c r="L876" s="81" t="str">
        <f t="shared" si="105"/>
        <v>Symptome</v>
      </c>
      <c r="M876" s="81">
        <f>IFERROR(VLOOKUP(Abfalldokumentation!$O876,Kennzahlen!S:U,3,FALSE)*Abfalldokumentation!$B876,"0")</f>
        <v>5.5</v>
      </c>
      <c r="N876" s="81" t="str">
        <f>IF(ISBLANK(Q876),VLOOKUP(Abfalldokumentation!$O876,'Linien - BU'!R:S,2,FALSE),Q876)</f>
        <v>L9</v>
      </c>
      <c r="O876" s="77">
        <f t="shared" si="96"/>
        <v>29500613</v>
      </c>
      <c r="P876" s="77">
        <f t="shared" si="97"/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AA876" s="2"/>
      <c r="AB876" s="2"/>
      <c r="AC876" s="2"/>
    </row>
    <row r="877" spans="1:29" ht="30" customHeight="1" x14ac:dyDescent="0.25">
      <c r="A877" s="73" t="str">
        <f>VLOOKUP(N877,'Linien - BU'!A:B,2,FALSE)</f>
        <v>BU4</v>
      </c>
      <c r="B877" s="74">
        <f t="shared" si="91"/>
        <v>8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76" t="str">
        <f>IFERROR(VLOOKUP(Abfalldokumentation!$O877,Artikel!A:C,3,FALSE),Abfalldokumentation!$O877)</f>
        <v>ABS PECO</v>
      </c>
      <c r="F877" s="76" t="str">
        <f>VLOOKUP(T877,'Liste Gründe'!A:D,2,FALSE)</f>
        <v>keinen Verwendungszweck</v>
      </c>
      <c r="G877" s="75" t="str">
        <f>IF(ISBLANK(V877),VLOOKUP(Abfalldokumentation!$P877,'Liste Gründe'!A:D,3,FALSE),V877)</f>
        <v>-</v>
      </c>
      <c r="H877" s="76" t="str">
        <f>IF(ISBLANK(Abfalldokumentation!$W877),"-",Abfalldokumentation!$W877)</f>
        <v>-</v>
      </c>
      <c r="I877" s="76">
        <f t="shared" si="102"/>
        <v>40</v>
      </c>
      <c r="J877" s="76" t="str">
        <f t="shared" si="103"/>
        <v>Produkte</v>
      </c>
      <c r="K877" s="76" t="str">
        <f t="shared" si="104"/>
        <v>BUs</v>
      </c>
      <c r="L877" s="76" t="str">
        <f t="shared" si="105"/>
        <v>Symptome</v>
      </c>
      <c r="M877" s="76">
        <f>IFERROR(VLOOKUP(Abfalldokumentation!$O877,Kennzahlen!S:U,3,FALSE)*Abfalldokumentation!$B877,"0")</f>
        <v>11.764705882352942</v>
      </c>
      <c r="N877" s="76" t="str">
        <f>IF(ISBLANK(Q877),VLOOKUP(Abfalldokumentation!$O877,'Linien - BU'!R:S,2,FALSE),Q877)</f>
        <v>Bu4</v>
      </c>
      <c r="O877" s="77">
        <f t="shared" si="96"/>
        <v>29500891</v>
      </c>
      <c r="P877" s="77">
        <f t="shared" si="97"/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AA877" s="2"/>
      <c r="AB877" s="2"/>
      <c r="AC877" s="2"/>
    </row>
    <row r="878" spans="1:29" ht="30" customHeight="1" x14ac:dyDescent="0.25">
      <c r="A878" s="78" t="str">
        <f>VLOOKUP(N878,'Linien - BU'!A:B,2,FALSE)</f>
        <v>BU4</v>
      </c>
      <c r="B878" s="79">
        <f t="shared" si="91"/>
        <v>22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81" t="str">
        <f>IFERROR(VLOOKUP(Abfalldokumentation!$O878,Artikel!A:C,3,FALSE),Abfalldokumentation!$O878)</f>
        <v>ABS GRUY</v>
      </c>
      <c r="F878" s="81" t="str">
        <f>VLOOKUP(T878,'Liste Gründe'!A:D,2,FALSE)</f>
        <v>keinen Verwendungszweck</v>
      </c>
      <c r="G878" s="80" t="str">
        <f>IF(ISBLANK(V878),VLOOKUP(Abfalldokumentation!$P878,'Liste Gründe'!A:D,3,FALSE),V878)</f>
        <v>-</v>
      </c>
      <c r="H878" s="81" t="str">
        <f>IF(ISBLANK(Abfalldokumentation!$W878),"-",Abfalldokumentation!$W878)</f>
        <v>-</v>
      </c>
      <c r="I878" s="81">
        <f t="shared" si="102"/>
        <v>40</v>
      </c>
      <c r="J878" s="81" t="str">
        <f t="shared" si="103"/>
        <v>Produkte</v>
      </c>
      <c r="K878" s="81" t="str">
        <f t="shared" si="104"/>
        <v>BUs</v>
      </c>
      <c r="L878" s="81" t="str">
        <f t="shared" si="105"/>
        <v>Symptome</v>
      </c>
      <c r="M878" s="81">
        <f>IFERROR(VLOOKUP(Abfalldokumentation!$O878,Kennzahlen!S:U,3,FALSE)*Abfalldokumentation!$B878,"0")</f>
        <v>11</v>
      </c>
      <c r="N878" s="81" t="str">
        <f>IF(ISBLANK(Q878),VLOOKUP(Abfalldokumentation!$O878,'Linien - BU'!R:S,2,FALSE),Q878)</f>
        <v>BU4</v>
      </c>
      <c r="O878" s="77">
        <f t="shared" si="96"/>
        <v>29500908</v>
      </c>
      <c r="P878" s="77">
        <f t="shared" si="97"/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AA878" s="2"/>
      <c r="AB878" s="2"/>
      <c r="AC878" s="2"/>
    </row>
    <row r="879" spans="1:29" ht="30" customHeight="1" x14ac:dyDescent="0.25">
      <c r="A879" s="73" t="str">
        <f>VLOOKUP(N879,'Linien - BU'!A:B,2,FALSE)</f>
        <v>BU1</v>
      </c>
      <c r="B879" s="74">
        <f t="shared" si="91"/>
        <v>49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VOS-ABS ENTSORGUNG</v>
      </c>
      <c r="F879" s="76" t="str">
        <f>VLOOKUP(T879,'Liste Gründe'!A:D,2,FALSE)</f>
        <v>Rest</v>
      </c>
      <c r="G879" s="75" t="str">
        <f>IF(ISBLANK(V879),VLOOKUP(Abfalldokumentation!$P879,'Liste Gründe'!A:D,3,FALSE),V879)</f>
        <v>geschälte Rinde</v>
      </c>
      <c r="H879" s="76" t="str">
        <f>IF(ISBLANK(Abfalldokumentation!$W879),"-",Abfalldokumentation!$W879)</f>
        <v>-</v>
      </c>
      <c r="I879" s="76">
        <f t="shared" si="102"/>
        <v>40</v>
      </c>
      <c r="J879" s="76" t="str">
        <f t="shared" si="103"/>
        <v>Produkte</v>
      </c>
      <c r="K879" s="76" t="str">
        <f t="shared" si="104"/>
        <v>BUs</v>
      </c>
      <c r="L879" s="76" t="str">
        <f t="shared" si="105"/>
        <v>Symptome</v>
      </c>
      <c r="M879" s="76">
        <f>IFERROR(VLOOKUP(Abfalldokumentation!$O879,Kennzahlen!S:U,3,FALSE)*Abfalldokumentation!$B879,"0")</f>
        <v>0.49</v>
      </c>
      <c r="N879" s="76" t="str">
        <f>IF(ISBLANK(Q879),VLOOKUP(Abfalldokumentation!$O879,'Linien - BU'!R:S,2,FALSE),Q879)</f>
        <v>RWV</v>
      </c>
      <c r="O879" s="77">
        <f t="shared" si="96"/>
        <v>29500917</v>
      </c>
      <c r="P879" s="77">
        <f t="shared" si="97"/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AA879" s="2"/>
      <c r="AB879" s="2"/>
      <c r="AC879" s="2"/>
    </row>
    <row r="880" spans="1:29" ht="30" customHeight="1" x14ac:dyDescent="0.25">
      <c r="A880" s="78" t="str">
        <f>VLOOKUP(N880,'Linien - BU'!A:B,2,FALSE)</f>
        <v>BU1</v>
      </c>
      <c r="B880" s="79">
        <f t="shared" si="91"/>
        <v>61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81" t="str">
        <f>IFERROR(VLOOKUP(Abfalldokumentation!$O880,Artikel!A:C,3,FALSE),Abfalldokumentation!$O880)</f>
        <v>VOS-ABS ENTSORGUNG</v>
      </c>
      <c r="F880" s="81" t="str">
        <f>VLOOKUP(T880,'Liste Gründe'!A:D,2,FALSE)</f>
        <v>Rest</v>
      </c>
      <c r="G880" s="80" t="str">
        <f>IF(ISBLANK(V880),VLOOKUP(Abfalldokumentation!$P880,'Liste Gründe'!A:D,3,FALSE),V880)</f>
        <v>geschälte Rinde</v>
      </c>
      <c r="H880" s="81" t="str">
        <f>IF(ISBLANK(Abfalldokumentation!$W880),"-",Abfalldokumentation!$W880)</f>
        <v>-</v>
      </c>
      <c r="I880" s="81">
        <f t="shared" si="102"/>
        <v>40</v>
      </c>
      <c r="J880" s="81" t="str">
        <f t="shared" si="103"/>
        <v>Produkte</v>
      </c>
      <c r="K880" s="81" t="str">
        <f t="shared" si="104"/>
        <v>BUs</v>
      </c>
      <c r="L880" s="81" t="str">
        <f t="shared" si="105"/>
        <v>Symptome</v>
      </c>
      <c r="M880" s="81">
        <f>IFERROR(VLOOKUP(Abfalldokumentation!$O880,Kennzahlen!S:U,3,FALSE)*Abfalldokumentation!$B880,"0")</f>
        <v>0.61</v>
      </c>
      <c r="N880" s="81" t="str">
        <f>IF(ISBLANK(Q880),VLOOKUP(Abfalldokumentation!$O880,'Linien - BU'!R:S,2,FALSE),Q880)</f>
        <v>RWV</v>
      </c>
      <c r="O880" s="77">
        <f t="shared" si="96"/>
        <v>29500917</v>
      </c>
      <c r="P880" s="77">
        <f t="shared" si="97"/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AA880" s="2"/>
      <c r="AB880" s="2"/>
      <c r="AC880" s="2"/>
    </row>
    <row r="881" spans="1:29" ht="30" customHeight="1" x14ac:dyDescent="0.25">
      <c r="A881" s="73" t="str">
        <f>VLOOKUP(N881,'Linien - BU'!A:B,2,FALSE)</f>
        <v>BU1</v>
      </c>
      <c r="B881" s="74">
        <f t="shared" si="91"/>
        <v>18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76" t="str">
        <f>IFERROR(VLOOKUP(Abfalldokumentation!$O881,Artikel!A:C,3,FALSE),Abfalldokumentation!$O881)</f>
        <v>VOS URW-NATUR-EXTRA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102"/>
        <v>40</v>
      </c>
      <c r="J881" s="76" t="str">
        <f t="shared" si="103"/>
        <v>Produkte</v>
      </c>
      <c r="K881" s="76" t="str">
        <f t="shared" si="104"/>
        <v>BUs</v>
      </c>
      <c r="L881" s="76" t="str">
        <f t="shared" si="105"/>
        <v>Symptome</v>
      </c>
      <c r="M881" s="76">
        <f>IFERROR(VLOOKUP(Abfalldokumentation!$O881,Kennzahlen!S:U,3,FALSE)*Abfalldokumentation!$B881,"0")</f>
        <v>9</v>
      </c>
      <c r="N881" s="76" t="str">
        <f>IF(ISBLANK(Q881),VLOOKUP(Abfalldokumentation!$O881,'Linien - BU'!R:S,2,FALSE),Q881)</f>
        <v>RWV</v>
      </c>
      <c r="O881" s="77">
        <f t="shared" si="96"/>
        <v>29500947</v>
      </c>
      <c r="P881" s="77">
        <f t="shared" si="97"/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AA881" s="2"/>
      <c r="AB881" s="2"/>
      <c r="AC881" s="2"/>
    </row>
    <row r="882" spans="1:29" ht="30" customHeight="1" x14ac:dyDescent="0.25">
      <c r="A882" s="78" t="str">
        <f>VLOOKUP(N882,'Linien - BU'!A:B,2,FALSE)</f>
        <v>BU4</v>
      </c>
      <c r="B882" s="79">
        <f t="shared" si="91"/>
        <v>133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OLD-AMSTERDAM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-</v>
      </c>
      <c r="H882" s="81" t="str">
        <f>IF(ISBLANK(Abfalldokumentation!$W882),"-",Abfalldokumentation!$W882)</f>
        <v>-</v>
      </c>
      <c r="I882" s="81">
        <f t="shared" si="102"/>
        <v>40</v>
      </c>
      <c r="J882" s="81" t="str">
        <f t="shared" si="103"/>
        <v>Produkte</v>
      </c>
      <c r="K882" s="81" t="str">
        <f t="shared" si="104"/>
        <v>BUs</v>
      </c>
      <c r="L882" s="81" t="str">
        <f t="shared" si="105"/>
        <v>Symptome</v>
      </c>
      <c r="M882" s="81">
        <f>IFERROR(VLOOKUP(Abfalldokumentation!$O882,Kennzahlen!S:U,3,FALSE)*Abfalldokumentation!$B882,"0")</f>
        <v>1.3300000000000001E-2</v>
      </c>
      <c r="N882" s="81" t="str">
        <f>IF(ISBLANK(Q882),VLOOKUP(Abfalldokumentation!$O882,'Linien - BU'!R:S,2,FALSE),Q882)</f>
        <v>Bu4</v>
      </c>
      <c r="O882" s="77">
        <f t="shared" si="96"/>
        <v>29501039</v>
      </c>
      <c r="P882" s="77">
        <f t="shared" si="97"/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AA882" s="2"/>
      <c r="AB882" s="2"/>
      <c r="AC882" s="2"/>
    </row>
    <row r="883" spans="1:29" ht="30" customHeight="1" x14ac:dyDescent="0.25">
      <c r="A883" s="73" t="str">
        <f>VLOOKUP(N883,'Linien - BU'!A:B,2,FALSE)</f>
        <v>BU1</v>
      </c>
      <c r="B883" s="74">
        <f t="shared" si="91"/>
        <v>24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76" t="str">
        <f>IFERROR(VLOOKUP(Abfalldokumentation!$O883,Artikel!A:C,3,FALSE),Abfalldokumentation!$O883)</f>
        <v>VOS GRW-CHILI-NAT ZIPFE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102"/>
        <v>40</v>
      </c>
      <c r="J883" s="76" t="str">
        <f t="shared" si="103"/>
        <v>Produkte</v>
      </c>
      <c r="K883" s="76" t="str">
        <f t="shared" si="104"/>
        <v>BUs</v>
      </c>
      <c r="L883" s="76" t="str">
        <f t="shared" si="105"/>
        <v>Symptome</v>
      </c>
      <c r="M883" s="76">
        <f>IFERROR(VLOOKUP(Abfalldokumentation!$O883,Kennzahlen!S:U,3,FALSE)*Abfalldokumentation!$B883,"0")</f>
        <v>12</v>
      </c>
      <c r="N883" s="76" t="str">
        <f>IF(ISBLANK(Q883),VLOOKUP(Abfalldokumentation!$O883,'Linien - BU'!R:S,2,FALSE),Q883)</f>
        <v>Schmelze</v>
      </c>
      <c r="O883" s="77">
        <f t="shared" si="96"/>
        <v>29501078</v>
      </c>
      <c r="P883" s="77">
        <f t="shared" si="97"/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AA883" s="2"/>
      <c r="AB883" s="2"/>
      <c r="AC883" s="2"/>
    </row>
    <row r="884" spans="1:29" ht="30" customHeight="1" x14ac:dyDescent="0.25">
      <c r="A884" s="78" t="str">
        <f>VLOOKUP(N884,'Linien - BU'!A:B,2,FALSE)</f>
        <v>BU4</v>
      </c>
      <c r="B884" s="79">
        <f t="shared" si="91"/>
        <v>55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81" t="str">
        <f>IFERROR(VLOOKUP(Abfalldokumentation!$O884,Artikel!A:C,3,FALSE),Abfalldokumentation!$O884)</f>
        <v>ABS BRIE-PAP</v>
      </c>
      <c r="F884" s="81" t="str">
        <f>VLOOKUP(T884,'Liste Gründe'!A:D,2,FALSE)</f>
        <v>keinen Verwendungszweck</v>
      </c>
      <c r="G884" s="80" t="str">
        <f>IF(ISBLANK(V884),VLOOKUP(Abfalldokumentation!$P884,'Liste Gründe'!A:D,3,FALSE),V884)</f>
        <v>-</v>
      </c>
      <c r="H884" s="81" t="str">
        <f>IF(ISBLANK(Abfalldokumentation!$W884),"-",Abfalldokumentation!$W884)</f>
        <v>-</v>
      </c>
      <c r="I884" s="81">
        <f t="shared" si="102"/>
        <v>40</v>
      </c>
      <c r="J884" s="81" t="str">
        <f t="shared" si="103"/>
        <v>Produkte</v>
      </c>
      <c r="K884" s="81" t="str">
        <f t="shared" si="104"/>
        <v>BUs</v>
      </c>
      <c r="L884" s="81" t="str">
        <f t="shared" si="105"/>
        <v>Symptome</v>
      </c>
      <c r="M884" s="81">
        <f>IFERROR(VLOOKUP(Abfalldokumentation!$O884,Kennzahlen!S:U,3,FALSE)*Abfalldokumentation!$B884,"0")</f>
        <v>0.55000000000000004</v>
      </c>
      <c r="N884" s="81" t="str">
        <f>IF(ISBLANK(Q884),VLOOKUP(Abfalldokumentation!$O884,'Linien - BU'!R:S,2,FALSE),Q884)</f>
        <v>Bu4</v>
      </c>
      <c r="O884" s="77">
        <f t="shared" si="96"/>
        <v>29501101</v>
      </c>
      <c r="P884" s="77">
        <f t="shared" si="97"/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AA884" s="2"/>
      <c r="AB884" s="2"/>
      <c r="AC884" s="2"/>
    </row>
    <row r="885" spans="1:29" ht="30" customHeight="1" x14ac:dyDescent="0.25">
      <c r="A885" s="73" t="str">
        <f>VLOOKUP(N885,'Linien - BU'!A:B,2,FALSE)</f>
        <v>BU1</v>
      </c>
      <c r="B885" s="74">
        <f t="shared" si="91"/>
        <v>77.599999999999994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76" t="str">
        <f>IFERROR(VLOOKUP(Abfalldokumentation!$O885,Artikel!A:C,3,FALSE),Abfalldokumentation!$O885)</f>
        <v>VS Schinken geschält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keine Verarbeitung</v>
      </c>
      <c r="H885" s="76" t="str">
        <f>IF(ISBLANK(Abfalldokumentation!$W885),"-",Abfalldokumentation!$W885)</f>
        <v>-</v>
      </c>
      <c r="I885" s="76">
        <f t="shared" si="102"/>
        <v>40</v>
      </c>
      <c r="J885" s="76" t="str">
        <f t="shared" si="103"/>
        <v>Produkte</v>
      </c>
      <c r="K885" s="76" t="str">
        <f t="shared" si="104"/>
        <v>BUs</v>
      </c>
      <c r="L885" s="76" t="str">
        <f t="shared" si="105"/>
        <v>Symptome</v>
      </c>
      <c r="M885" s="76">
        <f>IFERROR(VLOOKUP(Abfalldokumentation!$O885,Kennzahlen!S:U,3,FALSE)*Abfalldokumentation!$B885,"0")</f>
        <v>72.928479999999993</v>
      </c>
      <c r="N885" s="76" t="str">
        <f>IF(ISBLANK(Q885),VLOOKUP(Abfalldokumentation!$O885,'Linien - BU'!R:S,2,FALSE),Q885)</f>
        <v>Schmelze</v>
      </c>
      <c r="O885" s="77">
        <f t="shared" si="96"/>
        <v>29600025</v>
      </c>
      <c r="P885" s="77">
        <f t="shared" si="97"/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AA885" s="2"/>
      <c r="AB885" s="2"/>
      <c r="AC885" s="2"/>
    </row>
    <row r="886" spans="1:29" ht="30" customHeight="1" x14ac:dyDescent="0.25">
      <c r="A886" s="78" t="str">
        <f>VLOOKUP(N886,'Linien - BU'!A:B,2,FALSE)</f>
        <v>BU1</v>
      </c>
      <c r="B886" s="79">
        <f t="shared" si="91"/>
        <v>23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81" t="str">
        <f>IFERROR(VLOOKUP(Abfalldokumentation!$O886,Artikel!A:C,3,FALSE),Abfalldokumentation!$O886)</f>
        <v>VS Chili geschält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keine Verarbeitung</v>
      </c>
      <c r="H886" s="81" t="str">
        <f>IF(ISBLANK(Abfalldokumentation!$W886),"-",Abfalldokumentation!$W886)</f>
        <v>-</v>
      </c>
      <c r="I886" s="81">
        <f t="shared" si="102"/>
        <v>40</v>
      </c>
      <c r="J886" s="81" t="str">
        <f t="shared" si="103"/>
        <v>Produkte</v>
      </c>
      <c r="K886" s="81" t="str">
        <f t="shared" si="104"/>
        <v>BUs</v>
      </c>
      <c r="L886" s="81" t="str">
        <f t="shared" si="105"/>
        <v>Symptome</v>
      </c>
      <c r="M886" s="81">
        <f>IFERROR(VLOOKUP(Abfalldokumentation!$O886,Kennzahlen!S:U,3,FALSE)*Abfalldokumentation!$B886,"0")</f>
        <v>21.438300000000002</v>
      </c>
      <c r="N886" s="81" t="str">
        <f>IF(ISBLANK(Q886),VLOOKUP(Abfalldokumentation!$O886,'Linien - BU'!R:S,2,FALSE),Q886)</f>
        <v>Schmelze</v>
      </c>
      <c r="O886" s="77">
        <f t="shared" si="96"/>
        <v>29600027</v>
      </c>
      <c r="P886" s="77">
        <f t="shared" si="97"/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AA886" s="2"/>
      <c r="AB886" s="2"/>
      <c r="AC886" s="2"/>
    </row>
    <row r="887" spans="1:29" ht="30" customHeight="1" x14ac:dyDescent="0.25">
      <c r="A887" s="73" t="str">
        <f>VLOOKUP(N887,'Linien - BU'!A:B,2,FALSE)</f>
        <v>BU4</v>
      </c>
      <c r="B887" s="74">
        <f t="shared" si="91"/>
        <v>325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76" t="str">
        <f>IFERROR(VLOOKUP(Abfalldokumentation!$O887,Artikel!A:C,3,FALSE),Abfalldokumentation!$O887)</f>
        <v>ABS BLU-FOU-VAKU</v>
      </c>
      <c r="F887" s="76" t="str">
        <f>VLOOKUP(T887,'Liste Gründe'!A:D,2,FALSE)</f>
        <v>Schimmel</v>
      </c>
      <c r="G887" s="75" t="str">
        <f>IF(ISBLANK(V887),VLOOKUP(Abfalldokumentation!$P887,'Liste Gründe'!A:D,3,FALSE),V887)</f>
        <v>VOS &gt; Einsatz</v>
      </c>
      <c r="H887" s="76" t="str">
        <f>IF(ISBLANK(Abfalldokumentation!$W887),"-",Abfalldokumentation!$W887)</f>
        <v>-</v>
      </c>
      <c r="I887" s="76">
        <f t="shared" si="102"/>
        <v>40</v>
      </c>
      <c r="J887" s="76" t="str">
        <f t="shared" si="103"/>
        <v>Produkte</v>
      </c>
      <c r="K887" s="76" t="str">
        <f t="shared" si="104"/>
        <v>BUs</v>
      </c>
      <c r="L887" s="76" t="str">
        <f t="shared" si="105"/>
        <v>Symptome</v>
      </c>
      <c r="M887" s="76">
        <f>IFERROR(VLOOKUP(Abfalldokumentation!$O887,Kennzahlen!S:U,3,FALSE)*Abfalldokumentation!$B887,"0")</f>
        <v>7.8</v>
      </c>
      <c r="N887" s="76" t="str">
        <f>IF(ISBLANK(Q887),VLOOKUP(Abfalldokumentation!$O887,'Linien - BU'!R:S,2,FALSE),Q887)</f>
        <v>BU4</v>
      </c>
      <c r="O887" s="77">
        <f t="shared" si="96"/>
        <v>49500196</v>
      </c>
      <c r="P887" s="77">
        <f t="shared" si="97"/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AA887" s="2"/>
      <c r="AB887" s="2"/>
      <c r="AC887" s="2"/>
    </row>
    <row r="888" spans="1:29" ht="30" customHeight="1" x14ac:dyDescent="0.25">
      <c r="A888" s="78" t="str">
        <f>VLOOKUP(N888,'Linien - BU'!A:B,2,FALSE)</f>
        <v>BU2</v>
      </c>
      <c r="B888" s="79">
        <f t="shared" si="91"/>
        <v>15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81" t="str">
        <f>IFERROR(VLOOKUP(Abfalldokumentation!$O888,Artikel!A:C,3,FALSE),Abfalldokumentation!$O888)</f>
        <v>Blöcke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Luftzieher/Folienriss durch Transport</v>
      </c>
      <c r="H888" s="81" t="str">
        <f>IF(ISBLANK(Abfalldokumentation!$W888),"-",Abfalldokumentation!$W888)</f>
        <v>-</v>
      </c>
      <c r="I888" s="81">
        <f t="shared" si="102"/>
        <v>40</v>
      </c>
      <c r="J888" s="81" t="str">
        <f t="shared" si="103"/>
        <v>Produkte</v>
      </c>
      <c r="K888" s="81" t="str">
        <f t="shared" si="104"/>
        <v>BUs</v>
      </c>
      <c r="L888" s="81" t="str">
        <f t="shared" si="105"/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Bu2</v>
      </c>
      <c r="O888" s="77" t="str">
        <f t="shared" si="96"/>
        <v>Blöcke</v>
      </c>
      <c r="P888" s="77">
        <f t="shared" si="97"/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AA888" s="2"/>
      <c r="AB888" s="2"/>
      <c r="AC888" s="2"/>
    </row>
    <row r="889" spans="1:29" ht="30" customHeight="1" x14ac:dyDescent="0.25">
      <c r="A889" s="73" t="str">
        <f>VLOOKUP(N889,'Linien - BU'!A:B,2,FALSE)</f>
        <v>BU1</v>
      </c>
      <c r="B889" s="74">
        <f t="shared" si="91"/>
        <v>56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76" t="str">
        <f>IFERROR(VLOOKUP(Abfalldokumentation!$O889,Artikel!A:C,3,FALSE),Abfalldokumentation!$O889)</f>
        <v>Creme Noblesse</v>
      </c>
      <c r="F889" s="76" t="str">
        <f>VLOOKUP(T889,'Liste Gründe'!A:D,2,FALSE)</f>
        <v>Rest</v>
      </c>
      <c r="G889" s="75" t="str">
        <f>IF(ISBLANK(V889),VLOOKUP(Abfalldokumentation!$P889,'Liste Gründe'!A:D,3,FALSE),V889)</f>
        <v>Metall</v>
      </c>
      <c r="H889" s="76" t="str">
        <f>IF(ISBLANK(Abfalldokumentation!$W889),"-",Abfalldokumentation!$W889)</f>
        <v>-</v>
      </c>
      <c r="I889" s="76">
        <f t="shared" si="102"/>
        <v>40</v>
      </c>
      <c r="J889" s="76" t="str">
        <f t="shared" si="103"/>
        <v>Produkte</v>
      </c>
      <c r="K889" s="76" t="str">
        <f t="shared" si="104"/>
        <v>BUs</v>
      </c>
      <c r="L889" s="76" t="str">
        <f t="shared" si="105"/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Abfüllung</v>
      </c>
      <c r="O889" s="77" t="str">
        <f t="shared" si="96"/>
        <v>Creme Noblesse</v>
      </c>
      <c r="P889" s="77">
        <f t="shared" si="97"/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AA889" s="2"/>
      <c r="AB889" s="2"/>
      <c r="AC889" s="2"/>
    </row>
    <row r="890" spans="1:29" ht="30" customHeight="1" x14ac:dyDescent="0.25">
      <c r="A890" s="78" t="str">
        <f>VLOOKUP(N890,'Linien - BU'!A:B,2,FALSE)</f>
        <v>BU1</v>
      </c>
      <c r="B890" s="79">
        <f t="shared" si="91"/>
        <v>36.200000000000003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Div. Zipfel, Endstücke</v>
      </c>
      <c r="F890" s="81" t="str">
        <f>VLOOKUP(T890,'Liste Gründe'!A:D,2,FALSE)</f>
        <v>Schimmel</v>
      </c>
      <c r="G890" s="80" t="str">
        <f>IF(ISBLANK(V890),VLOOKUP(Abfalldokumentation!$P890,'Liste Gründe'!A:D,3,FALSE),V890)</f>
        <v>keine Verarbeitung</v>
      </c>
      <c r="H890" s="81" t="str">
        <f>IF(ISBLANK(Abfalldokumentation!$W890),"-",Abfalldokumentation!$W890)</f>
        <v>-</v>
      </c>
      <c r="I890" s="81">
        <f t="shared" si="102"/>
        <v>40</v>
      </c>
      <c r="J890" s="81" t="str">
        <f t="shared" si="103"/>
        <v>Produkte</v>
      </c>
      <c r="K890" s="81" t="str">
        <f t="shared" si="104"/>
        <v>BUs</v>
      </c>
      <c r="L890" s="81" t="str">
        <f t="shared" si="105"/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Schmelze</v>
      </c>
      <c r="O890" s="77" t="str">
        <f t="shared" si="96"/>
        <v>Div. Zipfel, Endstücke</v>
      </c>
      <c r="P890" s="77">
        <f t="shared" si="97"/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AA890" s="2"/>
      <c r="AB890" s="2"/>
      <c r="AC890" s="2"/>
    </row>
    <row r="891" spans="1:29" ht="30" customHeight="1" x14ac:dyDescent="0.25">
      <c r="A891" s="73" t="str">
        <f>VLOOKUP(N891,'Linien - BU'!A:B,2,FALSE)</f>
        <v>BU3</v>
      </c>
      <c r="B891" s="74">
        <f t="shared" si="91"/>
        <v>12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Div. Zipfel, Endstücke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102"/>
        <v>40</v>
      </c>
      <c r="J891" s="76" t="str">
        <f t="shared" si="103"/>
        <v>Produkte</v>
      </c>
      <c r="K891" s="76" t="str">
        <f t="shared" si="104"/>
        <v>BUs</v>
      </c>
      <c r="L891" s="76" t="str">
        <f t="shared" si="105"/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Div. Zipfel, Endstücke</v>
      </c>
      <c r="P891" s="77">
        <f t="shared" si="97"/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AA891" s="2"/>
      <c r="AB891" s="2"/>
      <c r="AC891" s="2"/>
    </row>
    <row r="892" spans="1:29" ht="30" customHeight="1" x14ac:dyDescent="0.25">
      <c r="A892" s="78" t="str">
        <f>VLOOKUP(N892,'Linien - BU'!A:B,2,FALSE)</f>
        <v>BU3</v>
      </c>
      <c r="B892" s="79">
        <f t="shared" si="91"/>
        <v>78.599999999999994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81" t="str">
        <f>IFERROR(VLOOKUP(Abfalldokumentation!$O892,Artikel!A:C,3,FALSE),Abfalldokumentation!$O892)</f>
        <v>Diverses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102"/>
        <v>40</v>
      </c>
      <c r="J892" s="81" t="str">
        <f t="shared" si="103"/>
        <v>Produkte</v>
      </c>
      <c r="K892" s="81" t="str">
        <f t="shared" si="104"/>
        <v>BUs</v>
      </c>
      <c r="L892" s="81" t="str">
        <f t="shared" si="105"/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L9</v>
      </c>
      <c r="O892" s="77" t="str">
        <f t="shared" si="96"/>
        <v>Diverses</v>
      </c>
      <c r="P892" s="77">
        <f t="shared" si="97"/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AA892" s="2"/>
      <c r="AB892" s="2"/>
      <c r="AC892" s="2"/>
    </row>
    <row r="893" spans="1:29" ht="30" customHeight="1" x14ac:dyDescent="0.25">
      <c r="A893" s="73" t="str">
        <f>VLOOKUP(N893,'Linien - BU'!A:B,2,FALSE)</f>
        <v>BU3</v>
      </c>
      <c r="B893" s="74">
        <f t="shared" si="91"/>
        <v>10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102"/>
        <v>40</v>
      </c>
      <c r="J893" s="76" t="str">
        <f t="shared" si="103"/>
        <v>Produkte</v>
      </c>
      <c r="K893" s="76" t="str">
        <f t="shared" si="104"/>
        <v>BUs</v>
      </c>
      <c r="L893" s="76" t="str">
        <f t="shared" si="105"/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BU3</v>
      </c>
      <c r="O893" s="77" t="str">
        <f t="shared" si="96"/>
        <v>Diverses</v>
      </c>
      <c r="P893" s="77">
        <f t="shared" si="97"/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AA893" s="2"/>
      <c r="AB893" s="2"/>
      <c r="AC893" s="2"/>
    </row>
    <row r="894" spans="1:29" ht="30" customHeight="1" x14ac:dyDescent="0.25">
      <c r="A894" s="78" t="str">
        <f>VLOOKUP(N894,'Linien - BU'!A:B,2,FALSE)</f>
        <v>BU3</v>
      </c>
      <c r="B894" s="79">
        <f t="shared" si="91"/>
        <v>20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Linienbezogen</v>
      </c>
      <c r="G894" s="80" t="str">
        <f>IF(ISBLANK(V894),VLOOKUP(Abfalldokumentation!$P894,'Liste Gründe'!A:D,3,FALSE),V894)</f>
        <v>Maschinenabfall</v>
      </c>
      <c r="H894" s="81" t="str">
        <f>IF(ISBLANK(Abfalldokumentation!$W894),"-",Abfalldokumentation!$W894)</f>
        <v>-</v>
      </c>
      <c r="I894" s="81">
        <f t="shared" si="102"/>
        <v>40</v>
      </c>
      <c r="J894" s="81" t="str">
        <f t="shared" si="103"/>
        <v>Produkte</v>
      </c>
      <c r="K894" s="81" t="str">
        <f t="shared" si="104"/>
        <v>BUs</v>
      </c>
      <c r="L894" s="81" t="str">
        <f t="shared" si="105"/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L33</v>
      </c>
      <c r="O894" s="77" t="str">
        <f t="shared" si="96"/>
        <v>Diverses</v>
      </c>
      <c r="P894" s="77">
        <f t="shared" si="97"/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AA894" s="2"/>
      <c r="AB894" s="2"/>
      <c r="AC894" s="2"/>
    </row>
    <row r="895" spans="1:29" ht="30" customHeight="1" x14ac:dyDescent="0.25">
      <c r="A895" s="73" t="str">
        <f>VLOOKUP(N895,'Linien - BU'!A:B,2,FALSE)</f>
        <v>BU1</v>
      </c>
      <c r="B895" s="74">
        <f t="shared" si="91"/>
        <v>122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102"/>
        <v>40</v>
      </c>
      <c r="J895" s="76" t="str">
        <f t="shared" si="103"/>
        <v>Produkte</v>
      </c>
      <c r="K895" s="76" t="str">
        <f t="shared" si="104"/>
        <v>BUs</v>
      </c>
      <c r="L895" s="76" t="str">
        <f t="shared" si="105"/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Strudelline</v>
      </c>
      <c r="O895" s="77" t="str">
        <f t="shared" si="96"/>
        <v>Diverses</v>
      </c>
      <c r="P895" s="77">
        <f t="shared" si="97"/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AA895" s="2"/>
      <c r="AB895" s="2"/>
      <c r="AC895" s="2"/>
    </row>
    <row r="896" spans="1:29" ht="30" customHeight="1" x14ac:dyDescent="0.25">
      <c r="A896" s="78" t="str">
        <f>VLOOKUP(N896,'Linien - BU'!A:B,2,FALSE)</f>
        <v>Rest</v>
      </c>
      <c r="B896" s="79">
        <f t="shared" si="91"/>
        <v>9.8000000000000007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102"/>
        <v>40</v>
      </c>
      <c r="J896" s="81" t="str">
        <f t="shared" si="103"/>
        <v>Produkte</v>
      </c>
      <c r="K896" s="81" t="str">
        <f t="shared" si="104"/>
        <v>BUs</v>
      </c>
      <c r="L896" s="81" t="str">
        <f t="shared" si="105"/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AA896" s="2"/>
      <c r="AB896" s="2"/>
      <c r="AC896" s="2"/>
    </row>
    <row r="897" spans="1:29" ht="30" customHeight="1" x14ac:dyDescent="0.25">
      <c r="A897" s="73" t="str">
        <f>VLOOKUP(N897,'Linien - BU'!A:B,2,FALSE)</f>
        <v>BU2</v>
      </c>
      <c r="B897" s="74">
        <f t="shared" si="91"/>
        <v>86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102"/>
        <v>40</v>
      </c>
      <c r="J897" s="76" t="str">
        <f t="shared" si="103"/>
        <v>Produkte</v>
      </c>
      <c r="K897" s="76" t="str">
        <f t="shared" si="104"/>
        <v>BUs</v>
      </c>
      <c r="L897" s="76" t="str">
        <f t="shared" si="105"/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AA897" s="2"/>
      <c r="AB897" s="2"/>
      <c r="AC897" s="2"/>
    </row>
    <row r="898" spans="1:29" ht="30" customHeight="1" x14ac:dyDescent="0.25">
      <c r="A898" s="78" t="str">
        <f>VLOOKUP(N898,'Linien - BU'!A:B,2,FALSE)</f>
        <v>Rest</v>
      </c>
      <c r="B898" s="79">
        <f t="shared" ref="B898:B961" si="106">S898</f>
        <v>7.5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Qualitätssicherung</v>
      </c>
      <c r="G898" s="80" t="str">
        <f>IF(ISBLANK(V898),VLOOKUP(Abfalldokumentation!$P898,'Liste Gründe'!A:D,3,FALSE),V898)</f>
        <v>Sensorik</v>
      </c>
      <c r="H898" s="81" t="str">
        <f>IF(ISBLANK(Abfalldokumentation!$W898),"-",Abfalldokumentation!$W898)</f>
        <v>-</v>
      </c>
      <c r="I898" s="81">
        <f t="shared" si="102"/>
        <v>40</v>
      </c>
      <c r="J898" s="81" t="str">
        <f t="shared" si="103"/>
        <v>Produkte</v>
      </c>
      <c r="K898" s="81" t="str">
        <f t="shared" si="104"/>
        <v>BUs</v>
      </c>
      <c r="L898" s="81" t="str">
        <f t="shared" si="105"/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QM</v>
      </c>
      <c r="O898" s="77" t="str">
        <f t="shared" ref="O898:O961" si="107">R898</f>
        <v>Diverses</v>
      </c>
      <c r="P898" s="77">
        <f t="shared" ref="P898:P961" si="108"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AA898" s="2"/>
      <c r="AB898" s="2"/>
      <c r="AC898" s="2"/>
    </row>
    <row r="899" spans="1:29" ht="30" customHeight="1" x14ac:dyDescent="0.25">
      <c r="A899" s="73" t="str">
        <f>VLOOKUP(N899,'Linien - BU'!A:B,2,FALSE)</f>
        <v>BU2</v>
      </c>
      <c r="B899" s="74">
        <f t="shared" si="106"/>
        <v>70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Maschinenabfall</v>
      </c>
      <c r="H899" s="76" t="str">
        <f>IF(ISBLANK(Abfalldokumentation!$W899),"-",Abfalldokumentation!$W899)</f>
        <v>-</v>
      </c>
      <c r="I899" s="76">
        <f t="shared" si="102"/>
        <v>40</v>
      </c>
      <c r="J899" s="76" t="str">
        <f t="shared" si="103"/>
        <v>Produkte</v>
      </c>
      <c r="K899" s="76" t="str">
        <f t="shared" si="104"/>
        <v>BUs</v>
      </c>
      <c r="L899" s="76" t="str">
        <f t="shared" si="105"/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Bu2</v>
      </c>
      <c r="O899" s="77" t="str">
        <f t="shared" si="107"/>
        <v>Diverses</v>
      </c>
      <c r="P899" s="77">
        <f t="shared" si="108"/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AA899" s="2"/>
      <c r="AB899" s="2"/>
      <c r="AC899" s="2"/>
    </row>
    <row r="900" spans="1:29" ht="30" customHeight="1" x14ac:dyDescent="0.25">
      <c r="A900" s="78" t="str">
        <f>VLOOKUP(N900,'Linien - BU'!A:B,2,FALSE)</f>
        <v>BU1</v>
      </c>
      <c r="B900" s="79">
        <f t="shared" si="106"/>
        <v>90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Linienbezogen</v>
      </c>
      <c r="G900" s="80" t="str">
        <f>IF(ISBLANK(V900),VLOOKUP(Abfalldokumentation!$P900,'Liste Gründe'!A:D,3,FALSE),V900)</f>
        <v>Reinigung</v>
      </c>
      <c r="H900" s="81" t="str">
        <f>IF(ISBLANK(Abfalldokumentation!$W900),"-",Abfalldokumentation!$W900)</f>
        <v>-</v>
      </c>
      <c r="I900" s="81">
        <f t="shared" ref="I900:I931" si="109">_xlfn.ISOWEEKNUM(C900)</f>
        <v>40</v>
      </c>
      <c r="J900" s="81" t="str">
        <f t="shared" ref="J900:J931" si="110">"Produkte"</f>
        <v>Produkte</v>
      </c>
      <c r="K900" s="81" t="str">
        <f t="shared" ref="K900:K931" si="111">"BUs"</f>
        <v>BUs</v>
      </c>
      <c r="L900" s="81" t="str">
        <f t="shared" ref="L900:L931" si="112">"Symptome"</f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Schmelze</v>
      </c>
      <c r="O900" s="77" t="str">
        <f t="shared" si="107"/>
        <v>Diverses</v>
      </c>
      <c r="P900" s="77">
        <f t="shared" si="108"/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AA900" s="2"/>
      <c r="AB900" s="2"/>
      <c r="AC900" s="2"/>
    </row>
    <row r="901" spans="1:29" ht="30" customHeight="1" x14ac:dyDescent="0.25">
      <c r="A901" s="73" t="str">
        <f>VLOOKUP(N901,'Linien - BU'!A:B,2,FALSE)</f>
        <v>BU1</v>
      </c>
      <c r="B901" s="74">
        <f t="shared" si="106"/>
        <v>35.6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Linienbezogen</v>
      </c>
      <c r="G901" s="75" t="str">
        <f>IF(ISBLANK(V901),VLOOKUP(Abfalldokumentation!$P901,'Liste Gründe'!A:D,3,FALSE),V901)</f>
        <v>Reinigung</v>
      </c>
      <c r="H901" s="76" t="str">
        <f>IF(ISBLANK(Abfalldokumentation!$W901),"-",Abfalldokumentation!$W901)</f>
        <v>-</v>
      </c>
      <c r="I901" s="76">
        <f t="shared" si="109"/>
        <v>40</v>
      </c>
      <c r="J901" s="76" t="str">
        <f t="shared" si="110"/>
        <v>Produkte</v>
      </c>
      <c r="K901" s="76" t="str">
        <f t="shared" si="111"/>
        <v>BUs</v>
      </c>
      <c r="L901" s="76" t="str">
        <f t="shared" si="112"/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Schmelze</v>
      </c>
      <c r="O901" s="77" t="str">
        <f t="shared" si="107"/>
        <v>Diverses</v>
      </c>
      <c r="P901" s="77">
        <f t="shared" si="108"/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AA901" s="2"/>
      <c r="AB901" s="2"/>
      <c r="AC901" s="2"/>
    </row>
    <row r="902" spans="1:29" ht="30" customHeight="1" x14ac:dyDescent="0.25">
      <c r="A902" s="78" t="str">
        <f>VLOOKUP(N902,'Linien - BU'!A:B,2,FALSE)</f>
        <v>Rest</v>
      </c>
      <c r="B902" s="79">
        <f t="shared" si="106"/>
        <v>15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109"/>
        <v>40</v>
      </c>
      <c r="J902" s="81" t="str">
        <f t="shared" si="110"/>
        <v>Produkte</v>
      </c>
      <c r="K902" s="81" t="str">
        <f t="shared" si="111"/>
        <v>BUs</v>
      </c>
      <c r="L902" s="81" t="str">
        <f t="shared" si="112"/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7"/>
        <v>Diverses</v>
      </c>
      <c r="P902" s="77">
        <f t="shared" si="108"/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AA902" s="2"/>
      <c r="AB902" s="2"/>
      <c r="AC902" s="2"/>
    </row>
    <row r="903" spans="1:29" ht="30" customHeight="1" x14ac:dyDescent="0.25">
      <c r="A903" s="73" t="str">
        <f>VLOOKUP(N903,'Linien - BU'!A:B,2,FALSE)</f>
        <v>Rest</v>
      </c>
      <c r="B903" s="74">
        <f t="shared" si="106"/>
        <v>80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76" t="str">
        <f>IFERROR(VLOOKUP(Abfalldokumentation!$O903,Artikel!A:C,3,FALSE),Abfalldokumentation!$O903)</f>
        <v>Diverses</v>
      </c>
      <c r="F903" s="76" t="str">
        <f>VLOOKUP(T903,'Liste Gründe'!A:D,2,FALSE)</f>
        <v>Qualitätssicherung</v>
      </c>
      <c r="G903" s="75" t="str">
        <f>IF(ISBLANK(V903),VLOOKUP(Abfalldokumentation!$P903,'Liste Gründe'!A:D,3,FALSE),V903)</f>
        <v>Laborprobe</v>
      </c>
      <c r="H903" s="76" t="str">
        <f>IF(ISBLANK(Abfalldokumentation!$W903),"-",Abfalldokumentation!$W903)</f>
        <v>-</v>
      </c>
      <c r="I903" s="76">
        <f t="shared" si="109"/>
        <v>40</v>
      </c>
      <c r="J903" s="76" t="str">
        <f t="shared" si="110"/>
        <v>Produkte</v>
      </c>
      <c r="K903" s="76" t="str">
        <f t="shared" si="111"/>
        <v>BUs</v>
      </c>
      <c r="L903" s="76" t="str">
        <f t="shared" si="112"/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Labor</v>
      </c>
      <c r="O903" s="77" t="str">
        <f t="shared" si="107"/>
        <v>Diverses</v>
      </c>
      <c r="P903" s="77">
        <f t="shared" si="108"/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AA903" s="2"/>
      <c r="AB903" s="2"/>
      <c r="AC903" s="2"/>
    </row>
    <row r="904" spans="1:29" ht="30" customHeight="1" x14ac:dyDescent="0.25">
      <c r="A904" s="78" t="str">
        <f>VLOOKUP(N904,'Linien - BU'!A:B,2,FALSE)</f>
        <v>Rest</v>
      </c>
      <c r="B904" s="79">
        <f t="shared" si="106"/>
        <v>6.8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81" t="str">
        <f>IFERROR(VLOOKUP(Abfalldokumentation!$O904,Artikel!A:C,3,FALSE),Abfalldokumentation!$O904)</f>
        <v>Diverses</v>
      </c>
      <c r="F904" s="81" t="str">
        <f>VLOOKUP(T904,'Liste Gründe'!A:D,2,FALSE)</f>
        <v>Qualitätssicherung</v>
      </c>
      <c r="G904" s="80" t="str">
        <f>IF(ISBLANK(V904),VLOOKUP(Abfalldokumentation!$P904,'Liste Gründe'!A:D,3,FALSE),V904)</f>
        <v>Laborprobe</v>
      </c>
      <c r="H904" s="81" t="str">
        <f>IF(ISBLANK(Abfalldokumentation!$W904),"-",Abfalldokumentation!$W904)</f>
        <v>-</v>
      </c>
      <c r="I904" s="81">
        <f t="shared" si="109"/>
        <v>40</v>
      </c>
      <c r="J904" s="81" t="str">
        <f t="shared" si="110"/>
        <v>Produkte</v>
      </c>
      <c r="K904" s="81" t="str">
        <f t="shared" si="111"/>
        <v>BUs</v>
      </c>
      <c r="L904" s="81" t="str">
        <f t="shared" si="112"/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Labor</v>
      </c>
      <c r="O904" s="77" t="str">
        <f t="shared" si="107"/>
        <v>Diverses</v>
      </c>
      <c r="P904" s="77">
        <f t="shared" si="108"/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AA904" s="2"/>
      <c r="AB904" s="2"/>
      <c r="AC904" s="2"/>
    </row>
    <row r="905" spans="1:29" ht="30" customHeight="1" x14ac:dyDescent="0.25">
      <c r="A905" s="73" t="str">
        <f>VLOOKUP(N905,'Linien - BU'!A:B,2,FALSE)</f>
        <v>BU1</v>
      </c>
      <c r="B905" s="74">
        <f t="shared" si="106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Kräuter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Bodenabfall Abfüllung</v>
      </c>
      <c r="H905" s="76" t="str">
        <f>IF(ISBLANK(Abfalldokumentation!$W905),"-",Abfalldokumentation!$W905)</f>
        <v>-</v>
      </c>
      <c r="I905" s="76">
        <f t="shared" si="109"/>
        <v>40</v>
      </c>
      <c r="J905" s="76" t="str">
        <f t="shared" si="110"/>
        <v>Produkte</v>
      </c>
      <c r="K905" s="76" t="str">
        <f t="shared" si="111"/>
        <v>BUs</v>
      </c>
      <c r="L905" s="76" t="str">
        <f t="shared" si="112"/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7"/>
        <v>ganze Wurst Gourme Kräuter</v>
      </c>
      <c r="P905" s="77">
        <f t="shared" si="108"/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AA905" s="2"/>
      <c r="AB905" s="2"/>
      <c r="AC905" s="2"/>
    </row>
    <row r="906" spans="1:29" ht="30" customHeight="1" x14ac:dyDescent="0.25">
      <c r="A906" s="78" t="str">
        <f>VLOOKUP(N906,'Linien - BU'!A:B,2,FALSE)</f>
        <v>BU1</v>
      </c>
      <c r="B906" s="79">
        <f t="shared" si="106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Bodenabfall Abfüllung</v>
      </c>
      <c r="H906" s="81" t="str">
        <f>IF(ISBLANK(Abfalldokumentation!$W906),"-",Abfalldokumentation!$W906)</f>
        <v>-</v>
      </c>
      <c r="I906" s="81">
        <f t="shared" si="109"/>
        <v>40</v>
      </c>
      <c r="J906" s="81" t="str">
        <f t="shared" si="110"/>
        <v>Produkte</v>
      </c>
      <c r="K906" s="81" t="str">
        <f t="shared" si="111"/>
        <v>BUs</v>
      </c>
      <c r="L906" s="81" t="str">
        <f t="shared" si="112"/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7"/>
        <v>ganze Wurst Gourme Paprika</v>
      </c>
      <c r="P906" s="77">
        <f t="shared" si="108"/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AA906" s="2"/>
      <c r="AB906" s="2"/>
      <c r="AC906" s="2"/>
    </row>
    <row r="907" spans="1:29" ht="30" customHeight="1" x14ac:dyDescent="0.25">
      <c r="A907" s="73" t="str">
        <f>VLOOKUP(N907,'Linien - BU'!A:B,2,FALSE)</f>
        <v>BU1</v>
      </c>
      <c r="B907" s="74">
        <f t="shared" si="106"/>
        <v>10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76" t="str">
        <f>IFERROR(VLOOKUP(Abfalldokumentation!$O907,Artikel!A:C,3,FALSE),Abfalldokumentation!$O907)</f>
        <v>ganze Wurst Gourme Paprika</v>
      </c>
      <c r="F907" s="76" t="str">
        <f>VLOOKUP(T907,'Liste Gründe'!A:D,2,FALSE)</f>
        <v>Linienbezogen</v>
      </c>
      <c r="G907" s="75" t="str">
        <f>IF(ISBLANK(V907),VLOOKUP(Abfalldokumentation!$P907,'Liste Gründe'!A:D,3,FALSE),V907)</f>
        <v>Bodenabfall Abfüllung</v>
      </c>
      <c r="H907" s="76" t="str">
        <f>IF(ISBLANK(Abfalldokumentation!$W907),"-",Abfalldokumentation!$W907)</f>
        <v>-</v>
      </c>
      <c r="I907" s="76">
        <f t="shared" si="109"/>
        <v>40</v>
      </c>
      <c r="J907" s="76" t="str">
        <f t="shared" si="110"/>
        <v>Produkte</v>
      </c>
      <c r="K907" s="76" t="str">
        <f t="shared" si="111"/>
        <v>BUs</v>
      </c>
      <c r="L907" s="76" t="str">
        <f t="shared" si="112"/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Räucherei</v>
      </c>
      <c r="O907" s="77" t="str">
        <f t="shared" si="107"/>
        <v>ganze Wurst Gourme Paprika</v>
      </c>
      <c r="P907" s="77">
        <f t="shared" si="108"/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AA907" s="2"/>
      <c r="AB907" s="2"/>
      <c r="AC907" s="2"/>
    </row>
    <row r="908" spans="1:29" ht="30" customHeight="1" x14ac:dyDescent="0.25">
      <c r="A908" s="78" t="str">
        <f>VLOOKUP(N908,'Linien - BU'!A:B,2,FALSE)</f>
        <v>BU1</v>
      </c>
      <c r="B908" s="79">
        <f t="shared" si="106"/>
        <v>10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81" t="str">
        <f>IFERROR(VLOOKUP(Abfalldokumentation!$O908,Artikel!A:C,3,FALSE),Abfalldokumentation!$O908)</f>
        <v>ganze Wurst Gourme Paprika</v>
      </c>
      <c r="F908" s="81" t="str">
        <f>VLOOKUP(T908,'Liste Gründe'!A:D,2,FALSE)</f>
        <v>Linienbezogen</v>
      </c>
      <c r="G908" s="80" t="str">
        <f>IF(ISBLANK(V908),VLOOKUP(Abfalldokumentation!$P908,'Liste Gründe'!A:D,3,FALSE),V908)</f>
        <v>Bodenabfall Abfüllung</v>
      </c>
      <c r="H908" s="81" t="str">
        <f>IF(ISBLANK(Abfalldokumentation!$W908),"-",Abfalldokumentation!$W908)</f>
        <v>-</v>
      </c>
      <c r="I908" s="81">
        <f t="shared" si="109"/>
        <v>40</v>
      </c>
      <c r="J908" s="81" t="str">
        <f t="shared" si="110"/>
        <v>Produkte</v>
      </c>
      <c r="K908" s="81" t="str">
        <f t="shared" si="111"/>
        <v>BUs</v>
      </c>
      <c r="L908" s="81" t="str">
        <f t="shared" si="112"/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Räucherei</v>
      </c>
      <c r="O908" s="77" t="str">
        <f t="shared" si="107"/>
        <v>ganze Wurst Gourme Paprika</v>
      </c>
      <c r="P908" s="77">
        <f t="shared" si="108"/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AA908" s="2"/>
      <c r="AB908" s="2"/>
      <c r="AC908" s="2"/>
    </row>
    <row r="909" spans="1:29" ht="30" customHeight="1" x14ac:dyDescent="0.25">
      <c r="A909" s="73" t="str">
        <f>VLOOKUP(N909,'Linien - BU'!A:B,2,FALSE)</f>
        <v>BU1</v>
      </c>
      <c r="B909" s="74">
        <f t="shared" si="106"/>
        <v>31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76" t="str">
        <f>IFERROR(VLOOKUP(Abfalldokumentation!$O909,Artikel!A:C,3,FALSE),Abfalldokumentation!$O909)</f>
        <v>Mozzarella</v>
      </c>
      <c r="F909" s="76" t="str">
        <f>VLOOKUP(T909,'Liste Gründe'!A:D,2,FALSE)</f>
        <v>Rest</v>
      </c>
      <c r="G909" s="75" t="str">
        <f>IF(ISBLANK(V909),VLOOKUP(Abfalldokumentation!$P909,'Liste Gründe'!A:D,3,FALSE),V909)</f>
        <v>Retoure</v>
      </c>
      <c r="H909" s="76" t="str">
        <f>IF(ISBLANK(Abfalldokumentation!$W909),"-",Abfalldokumentation!$W909)</f>
        <v>-</v>
      </c>
      <c r="I909" s="76">
        <f t="shared" si="109"/>
        <v>40</v>
      </c>
      <c r="J909" s="76" t="str">
        <f t="shared" si="110"/>
        <v>Produkte</v>
      </c>
      <c r="K909" s="76" t="str">
        <f t="shared" si="111"/>
        <v>BUs</v>
      </c>
      <c r="L909" s="76" t="str">
        <f t="shared" si="112"/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7"/>
        <v>Mozzarella</v>
      </c>
      <c r="P909" s="77">
        <f t="shared" si="108"/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AA909" s="2"/>
      <c r="AB909" s="2"/>
      <c r="AC909" s="2"/>
    </row>
    <row r="910" spans="1:29" ht="30" customHeight="1" x14ac:dyDescent="0.25">
      <c r="A910" s="78" t="str">
        <f>VLOOKUP(N910,'Linien - BU'!A:B,2,FALSE)</f>
        <v>Verkauf</v>
      </c>
      <c r="B910" s="79">
        <f t="shared" si="106"/>
        <v>20</v>
      </c>
      <c r="C910" s="80">
        <f>Abfalldokumentation!$U910</f>
        <v>44474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81" t="str">
        <f>IFERROR(VLOOKUP(Abfalldokumentation!$O910,Artikel!A:C,3,FALSE),Abfalldokumentation!$O910)</f>
        <v>Räu-End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keinen Abnehmer</v>
      </c>
      <c r="H910" s="81" t="str">
        <f>IF(ISBLANK(Abfalldokumentation!$W910),"-",Abfalldokumentation!$W910)</f>
        <v>-</v>
      </c>
      <c r="I910" s="81">
        <f t="shared" si="109"/>
        <v>40</v>
      </c>
      <c r="J910" s="81" t="str">
        <f t="shared" si="110"/>
        <v>Produkte</v>
      </c>
      <c r="K910" s="81" t="str">
        <f t="shared" si="111"/>
        <v>BUs</v>
      </c>
      <c r="L910" s="81" t="str">
        <f t="shared" si="112"/>
        <v>Symptome</v>
      </c>
      <c r="M910" s="81" t="str">
        <f>IFERROR(VLOOKUP(Abfalldokumentation!$O910,Kennzahlen!S:U,3,FALSE)*Abfalldokumentation!$B910,"0")</f>
        <v>0</v>
      </c>
      <c r="N910" s="81" t="str">
        <f>IF(ISBLANK(Q910),VLOOKUP(Abfalldokumentation!$O910,'Linien - BU'!R:S,2,FALSE),Q910)</f>
        <v>Verkauf</v>
      </c>
      <c r="O910" s="77" t="str">
        <f t="shared" si="107"/>
        <v>Räu-End</v>
      </c>
      <c r="P910" s="77">
        <f t="shared" si="108"/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AA910" s="2"/>
      <c r="AB910" s="2"/>
      <c r="AC910" s="2"/>
    </row>
    <row r="911" spans="1:29" ht="30" customHeight="1" x14ac:dyDescent="0.25">
      <c r="A911" s="73" t="str">
        <f>VLOOKUP(N911,'Linien - BU'!A:B,2,FALSE)</f>
        <v>BU1</v>
      </c>
      <c r="B911" s="74">
        <f t="shared" si="106"/>
        <v>21</v>
      </c>
      <c r="C911" s="75">
        <f>Abfalldokumentation!$U911</f>
        <v>44474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76" t="str">
        <f>IFERROR(VLOOKUP(Abfalldokumentation!$O911,Artikel!A:C,3,FALSE),Abfalldokumentation!$O911)</f>
        <v>vegan</v>
      </c>
      <c r="F911" s="76" t="str">
        <f>VLOOKUP(T911,'Liste Gründe'!A:D,2,FALSE)</f>
        <v>Linienbezogen</v>
      </c>
      <c r="G911" s="75" t="str">
        <f>IF(ISBLANK(V911),VLOOKUP(Abfalldokumentation!$P911,'Liste Gründe'!A:D,3,FALSE),V911)</f>
        <v>Reinigung</v>
      </c>
      <c r="H911" s="76" t="str">
        <f>IF(ISBLANK(Abfalldokumentation!$W911),"-",Abfalldokumentation!$W911)</f>
        <v>-</v>
      </c>
      <c r="I911" s="76">
        <f t="shared" si="109"/>
        <v>40</v>
      </c>
      <c r="J911" s="76" t="str">
        <f t="shared" si="110"/>
        <v>Produkte</v>
      </c>
      <c r="K911" s="76" t="str">
        <f t="shared" si="111"/>
        <v>BUs</v>
      </c>
      <c r="L911" s="76" t="str">
        <f t="shared" si="112"/>
        <v>Symptome</v>
      </c>
      <c r="M911" s="76" t="str">
        <f>IFERROR(VLOOKUP(Abfalldokumentation!$O911,Kennzahlen!S:U,3,FALSE)*Abfalldokumentation!$B911,"0")</f>
        <v>0</v>
      </c>
      <c r="N911" s="76" t="str">
        <f>IF(ISBLANK(Q911),VLOOKUP(Abfalldokumentation!$O911,'Linien - BU'!R:S,2,FALSE),Q911)</f>
        <v>Schmelze</v>
      </c>
      <c r="O911" s="77" t="str">
        <f t="shared" si="107"/>
        <v>vegan</v>
      </c>
      <c r="P911" s="77">
        <f t="shared" si="108"/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AA911" s="2"/>
      <c r="AB911" s="2"/>
      <c r="AC911" s="2"/>
    </row>
    <row r="912" spans="1:29" ht="30" customHeight="1" x14ac:dyDescent="0.25">
      <c r="A912" s="78" t="str">
        <f>VLOOKUP(N912,'Linien - BU'!A:B,2,FALSE)</f>
        <v>BU3</v>
      </c>
      <c r="B912" s="79">
        <f t="shared" si="106"/>
        <v>60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Havarti Natur 55%</v>
      </c>
      <c r="F912" s="81" t="str">
        <f>VLOOKUP(T912,'Liste Gründe'!A:D,2,FALSE)</f>
        <v>Schimmel</v>
      </c>
      <c r="G912" s="80" t="str">
        <f>IF(ISBLANK(V912),VLOOKUP(Abfalldokumentation!$P912,'Liste Gründe'!A:D,3,FALSE),V912)</f>
        <v>Luftzieher</v>
      </c>
      <c r="H912" s="81" t="str">
        <f>IF(ISBLANK(Abfalldokumentation!$W912),"-",Abfalldokumentation!$W912)</f>
        <v>-</v>
      </c>
      <c r="I912" s="81">
        <f t="shared" si="109"/>
        <v>40</v>
      </c>
      <c r="J912" s="81" t="str">
        <f t="shared" si="110"/>
        <v>Produkte</v>
      </c>
      <c r="K912" s="81" t="str">
        <f t="shared" si="111"/>
        <v>BUs</v>
      </c>
      <c r="L912" s="81" t="str">
        <f t="shared" si="112"/>
        <v>Symptome</v>
      </c>
      <c r="M912" s="81">
        <f>IFERROR(VLOOKUP(Abfalldokumentation!$O912,Kennzahlen!S:U,3,FALSE)*Abfalldokumentation!$B912,"0")</f>
        <v>90</v>
      </c>
      <c r="N912" s="81" t="str">
        <f>IF(ISBLANK(Q912),VLOOKUP(Abfalldokumentation!$O912,'Linien - BU'!R:S,2,FALSE),Q912)</f>
        <v>BU3</v>
      </c>
      <c r="O912" s="77">
        <f t="shared" si="107"/>
        <v>29500719</v>
      </c>
      <c r="P912" s="77">
        <f t="shared" si="108"/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AA912" s="2"/>
      <c r="AB912" s="2"/>
      <c r="AC912" s="2"/>
    </row>
    <row r="913" spans="1:29" ht="30" customHeight="1" x14ac:dyDescent="0.25">
      <c r="A913" s="73" t="str">
        <f>VLOOKUP(N913,'Linien - BU'!A:B,2,FALSE)</f>
        <v>BU1</v>
      </c>
      <c r="B913" s="74">
        <f t="shared" si="106"/>
        <v>7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76" t="str">
        <f>IFERROR(VLOOKUP(Abfalldokumentation!$O913,Artikel!A:C,3,FALSE),Abfalldokumentation!$O913)</f>
        <v>VOS RW-CHILI OGT</v>
      </c>
      <c r="F913" s="76" t="str">
        <f>VLOOKUP(T913,'Liste Gründe'!A:D,2,FALSE)</f>
        <v>Schimmel</v>
      </c>
      <c r="G913" s="75" t="str">
        <f>IF(ISBLANK(V913),VLOOKUP(Abfalldokumentation!$P913,'Liste Gründe'!A:D,3,FALSE),V913)</f>
        <v>keine Verarbeitung</v>
      </c>
      <c r="H913" s="76" t="str">
        <f>IF(ISBLANK(Abfalldokumentation!$W913),"-",Abfalldokumentation!$W913)</f>
        <v>-</v>
      </c>
      <c r="I913" s="76">
        <f t="shared" si="109"/>
        <v>40</v>
      </c>
      <c r="J913" s="76" t="str">
        <f t="shared" si="110"/>
        <v>Produkte</v>
      </c>
      <c r="K913" s="76" t="str">
        <f t="shared" si="111"/>
        <v>BUs</v>
      </c>
      <c r="L913" s="76" t="str">
        <f t="shared" si="112"/>
        <v>Symptome</v>
      </c>
      <c r="M913" s="76">
        <f>IFERROR(VLOOKUP(Abfalldokumentation!$O913,Kennzahlen!S:U,3,FALSE)*Abfalldokumentation!$B913,"0")</f>
        <v>3.5</v>
      </c>
      <c r="N913" s="76" t="str">
        <f>IF(ISBLANK(Q913),VLOOKUP(Abfalldokumentation!$O913,'Linien - BU'!R:S,2,FALSE),Q913)</f>
        <v>Schmelze</v>
      </c>
      <c r="O913" s="77">
        <f t="shared" si="107"/>
        <v>29500860</v>
      </c>
      <c r="P913" s="77">
        <f t="shared" si="108"/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AA913" s="2"/>
      <c r="AB913" s="2"/>
      <c r="AC913" s="2"/>
    </row>
    <row r="914" spans="1:29" ht="30" customHeight="1" x14ac:dyDescent="0.25">
      <c r="A914" s="78" t="str">
        <f>VLOOKUP(N914,'Linien - BU'!A:B,2,FALSE)</f>
        <v>BU4</v>
      </c>
      <c r="B914" s="79">
        <f t="shared" si="106"/>
        <v>5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81" t="str">
        <f>IFERROR(VLOOKUP(Abfalldokumentation!$O914,Artikel!A:C,3,FALSE),Abfalldokumentation!$O914)</f>
        <v>ABS MEDI-KRÄUK</v>
      </c>
      <c r="F914" s="81" t="str">
        <f>VLOOKUP(T914,'Liste Gründe'!A:D,2,FALSE)</f>
        <v>keinen Verwendungszweck</v>
      </c>
      <c r="G914" s="80" t="str">
        <f>IF(ISBLANK(V914),VLOOKUP(Abfalldokumentation!$P914,'Liste Gründe'!A:D,3,FALSE),V914)</f>
        <v>-</v>
      </c>
      <c r="H914" s="81" t="str">
        <f>IF(ISBLANK(Abfalldokumentation!$W914),"-",Abfalldokumentation!$W914)</f>
        <v>-</v>
      </c>
      <c r="I914" s="81">
        <f t="shared" si="109"/>
        <v>40</v>
      </c>
      <c r="J914" s="81" t="str">
        <f t="shared" si="110"/>
        <v>Produkte</v>
      </c>
      <c r="K914" s="81" t="str">
        <f t="shared" si="111"/>
        <v>BUs</v>
      </c>
      <c r="L914" s="81" t="str">
        <f t="shared" si="112"/>
        <v>Symptome</v>
      </c>
      <c r="M914" s="81">
        <f>IFERROR(VLOOKUP(Abfalldokumentation!$O914,Kennzahlen!S:U,3,FALSE)*Abfalldokumentation!$B914,"0")</f>
        <v>7.5</v>
      </c>
      <c r="N914" s="81" t="str">
        <f>IF(ISBLANK(Q914),VLOOKUP(Abfalldokumentation!$O914,'Linien - BU'!R:S,2,FALSE),Q914)</f>
        <v>BU4</v>
      </c>
      <c r="O914" s="77">
        <f t="shared" si="107"/>
        <v>29500886</v>
      </c>
      <c r="P914" s="77">
        <f t="shared" si="108"/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AA914" s="2"/>
      <c r="AB914" s="2"/>
      <c r="AC914" s="2"/>
    </row>
    <row r="915" spans="1:29" ht="30" customHeight="1" x14ac:dyDescent="0.25">
      <c r="A915" s="73" t="str">
        <f>VLOOKUP(N915,'Linien - BU'!A:B,2,FALSE)</f>
        <v>BU1</v>
      </c>
      <c r="B915" s="74">
        <f t="shared" si="106"/>
        <v>21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109"/>
        <v>40</v>
      </c>
      <c r="J915" s="76" t="str">
        <f t="shared" si="110"/>
        <v>Produkte</v>
      </c>
      <c r="K915" s="76" t="str">
        <f t="shared" si="111"/>
        <v>BUs</v>
      </c>
      <c r="L915" s="76" t="str">
        <f t="shared" si="112"/>
        <v>Symptome</v>
      </c>
      <c r="M915" s="76">
        <f>IFERROR(VLOOKUP(Abfalldokumentation!$O915,Kennzahlen!S:U,3,FALSE)*Abfalldokumentation!$B915,"0")</f>
        <v>0.21</v>
      </c>
      <c r="N915" s="76" t="str">
        <f>IF(ISBLANK(Q915),VLOOKUP(Abfalldokumentation!$O915,'Linien - BU'!R:S,2,FALSE),Q915)</f>
        <v>RWV</v>
      </c>
      <c r="O915" s="77">
        <f t="shared" si="107"/>
        <v>29500917</v>
      </c>
      <c r="P915" s="77">
        <f t="shared" si="108"/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AA915" s="2"/>
      <c r="AB915" s="2"/>
      <c r="AC915" s="2"/>
    </row>
    <row r="916" spans="1:29" ht="30" customHeight="1" x14ac:dyDescent="0.25">
      <c r="A916" s="78" t="str">
        <f>VLOOKUP(N916,'Linien - BU'!A:B,2,FALSE)</f>
        <v>BU1</v>
      </c>
      <c r="B916" s="79">
        <f t="shared" si="106"/>
        <v>13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109"/>
        <v>40</v>
      </c>
      <c r="J916" s="81" t="str">
        <f t="shared" si="110"/>
        <v>Produkte</v>
      </c>
      <c r="K916" s="81" t="str">
        <f t="shared" si="111"/>
        <v>BUs</v>
      </c>
      <c r="L916" s="81" t="str">
        <f t="shared" si="112"/>
        <v>Symptome</v>
      </c>
      <c r="M916" s="81">
        <f>IFERROR(VLOOKUP(Abfalldokumentation!$O916,Kennzahlen!S:U,3,FALSE)*Abfalldokumentation!$B916,"0")</f>
        <v>0.13</v>
      </c>
      <c r="N916" s="81" t="str">
        <f>IF(ISBLANK(Q916),VLOOKUP(Abfalldokumentation!$O916,'Linien - BU'!R:S,2,FALSE),Q916)</f>
        <v>RWV</v>
      </c>
      <c r="O916" s="77">
        <f t="shared" si="107"/>
        <v>29500917</v>
      </c>
      <c r="P916" s="77">
        <f t="shared" si="108"/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AA916" s="2"/>
      <c r="AB916" s="2"/>
      <c r="AC916" s="2"/>
    </row>
    <row r="917" spans="1:29" ht="30" customHeight="1" x14ac:dyDescent="0.25">
      <c r="A917" s="73" t="str">
        <f>VLOOKUP(N917,'Linien - BU'!A:B,2,FALSE)</f>
        <v>BU1</v>
      </c>
      <c r="B917" s="74">
        <f t="shared" si="106"/>
        <v>6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76" t="str">
        <f>IFERROR(VLOOKUP(Abfalldokumentation!$O917,Artikel!A:C,3,FALSE),Abfalldokumentation!$O917)</f>
        <v>VOS-ABS ENTSORGUNG</v>
      </c>
      <c r="F917" s="76" t="str">
        <f>VLOOKUP(T917,'Liste Gründe'!A:D,2,FALSE)</f>
        <v>Rest</v>
      </c>
      <c r="G917" s="75" t="str">
        <f>IF(ISBLANK(V917),VLOOKUP(Abfalldokumentation!$P917,'Liste Gründe'!A:D,3,FALSE),V917)</f>
        <v>geschälte Rinde</v>
      </c>
      <c r="H917" s="76" t="str">
        <f>IF(ISBLANK(Abfalldokumentation!$W917),"-",Abfalldokumentation!$W917)</f>
        <v>-</v>
      </c>
      <c r="I917" s="76">
        <f t="shared" si="109"/>
        <v>40</v>
      </c>
      <c r="J917" s="76" t="str">
        <f t="shared" si="110"/>
        <v>Produkte</v>
      </c>
      <c r="K917" s="76" t="str">
        <f t="shared" si="111"/>
        <v>BUs</v>
      </c>
      <c r="L917" s="76" t="str">
        <f t="shared" si="112"/>
        <v>Symptome</v>
      </c>
      <c r="M917" s="76">
        <f>IFERROR(VLOOKUP(Abfalldokumentation!$O917,Kennzahlen!S:U,3,FALSE)*Abfalldokumentation!$B917,"0")</f>
        <v>0.06</v>
      </c>
      <c r="N917" s="76" t="str">
        <f>IF(ISBLANK(Q917),VLOOKUP(Abfalldokumentation!$O917,'Linien - BU'!R:S,2,FALSE),Q917)</f>
        <v>RWV</v>
      </c>
      <c r="O917" s="77">
        <f t="shared" si="107"/>
        <v>29500917</v>
      </c>
      <c r="P917" s="77">
        <f t="shared" si="108"/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AA917" s="2"/>
      <c r="AB917" s="2"/>
      <c r="AC917" s="2"/>
    </row>
    <row r="918" spans="1:29" ht="30" customHeight="1" x14ac:dyDescent="0.25">
      <c r="A918" s="78" t="str">
        <f>VLOOKUP(N918,'Linien - BU'!A:B,2,FALSE)</f>
        <v>BU1</v>
      </c>
      <c r="B918" s="79">
        <f t="shared" si="106"/>
        <v>25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81" t="str">
        <f>IFERROR(VLOOKUP(Abfalldokumentation!$O918,Artikel!A:C,3,FALSE),Abfalldokumentation!$O918)</f>
        <v>VOS-ABS ENTSORGUNG</v>
      </c>
      <c r="F918" s="81" t="str">
        <f>VLOOKUP(T918,'Liste Gründe'!A:D,2,FALSE)</f>
        <v>Rest</v>
      </c>
      <c r="G918" s="80" t="str">
        <f>IF(ISBLANK(V918),VLOOKUP(Abfalldokumentation!$P918,'Liste Gründe'!A:D,3,FALSE),V918)</f>
        <v>geschälte Rinde</v>
      </c>
      <c r="H918" s="81" t="str">
        <f>IF(ISBLANK(Abfalldokumentation!$W918),"-",Abfalldokumentation!$W918)</f>
        <v>-</v>
      </c>
      <c r="I918" s="81">
        <f t="shared" si="109"/>
        <v>40</v>
      </c>
      <c r="J918" s="81" t="str">
        <f t="shared" si="110"/>
        <v>Produkte</v>
      </c>
      <c r="K918" s="81" t="str">
        <f t="shared" si="111"/>
        <v>BUs</v>
      </c>
      <c r="L918" s="81" t="str">
        <f t="shared" si="112"/>
        <v>Symptome</v>
      </c>
      <c r="M918" s="81">
        <f>IFERROR(VLOOKUP(Abfalldokumentation!$O918,Kennzahlen!S:U,3,FALSE)*Abfalldokumentation!$B918,"0")</f>
        <v>0.25</v>
      </c>
      <c r="N918" s="81" t="str">
        <f>IF(ISBLANK(Q918),VLOOKUP(Abfalldokumentation!$O918,'Linien - BU'!R:S,2,FALSE),Q918)</f>
        <v>RWV</v>
      </c>
      <c r="O918" s="77">
        <f t="shared" si="107"/>
        <v>29500917</v>
      </c>
      <c r="P918" s="77">
        <f t="shared" si="108"/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AA918" s="2"/>
      <c r="AB918" s="2"/>
      <c r="AC918" s="2"/>
    </row>
    <row r="919" spans="1:29" ht="30" customHeight="1" x14ac:dyDescent="0.25">
      <c r="A919" s="73" t="str">
        <f>VLOOKUP(N919,'Linien - BU'!A:B,2,FALSE)</f>
        <v>BU4</v>
      </c>
      <c r="B919" s="74">
        <f t="shared" si="106"/>
        <v>8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GRÜN-PESTO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-</v>
      </c>
      <c r="H919" s="76" t="str">
        <f>IF(ISBLANK(Abfalldokumentation!$W919),"-",Abfalldokumentation!$W919)</f>
        <v>-</v>
      </c>
      <c r="I919" s="76">
        <f t="shared" si="109"/>
        <v>40</v>
      </c>
      <c r="J919" s="76" t="str">
        <f t="shared" si="110"/>
        <v>Produkte</v>
      </c>
      <c r="K919" s="76" t="str">
        <f t="shared" si="111"/>
        <v>BUs</v>
      </c>
      <c r="L919" s="76" t="str">
        <f t="shared" si="112"/>
        <v>Symptome</v>
      </c>
      <c r="M919" s="76">
        <f>IFERROR(VLOOKUP(Abfalldokumentation!$O919,Kennzahlen!S:U,3,FALSE)*Abfalldokumentation!$B919,"0")</f>
        <v>12</v>
      </c>
      <c r="N919" s="76" t="str">
        <f>IF(ISBLANK(Q919),VLOOKUP(Abfalldokumentation!$O919,'Linien - BU'!R:S,2,FALSE),Q919)</f>
        <v>BU4</v>
      </c>
      <c r="O919" s="77">
        <f t="shared" si="107"/>
        <v>29500952</v>
      </c>
      <c r="P919" s="77">
        <f t="shared" si="108"/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AA919" s="2"/>
      <c r="AB919" s="2"/>
      <c r="AC919" s="2"/>
    </row>
    <row r="920" spans="1:29" ht="30" customHeight="1" x14ac:dyDescent="0.25">
      <c r="A920" s="78" t="str">
        <f>VLOOKUP(N920,'Linien - BU'!A:B,2,FALSE)</f>
        <v>BU1</v>
      </c>
      <c r="B920" s="79">
        <f t="shared" si="106"/>
        <v>16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Bunter Pfeffer 50%</v>
      </c>
      <c r="F920" s="81" t="str">
        <f>VLOOKUP(T920,'Liste Gründe'!A:D,2,FALSE)</f>
        <v>Schimmel</v>
      </c>
      <c r="G920" s="80" t="str">
        <f>IF(ISBLANK(V920),VLOOKUP(Abfalldokumentation!$P920,'Liste Gründe'!A:D,3,FALSE),V920)</f>
        <v>keine Verarbeitung</v>
      </c>
      <c r="H920" s="81" t="str">
        <f>IF(ISBLANK(Abfalldokumentation!$W920),"-",Abfalldokumentation!$W920)</f>
        <v>-</v>
      </c>
      <c r="I920" s="81">
        <f t="shared" si="109"/>
        <v>40</v>
      </c>
      <c r="J920" s="81" t="str">
        <f t="shared" si="110"/>
        <v>Produkte</v>
      </c>
      <c r="K920" s="81" t="str">
        <f t="shared" si="111"/>
        <v>BUs</v>
      </c>
      <c r="L920" s="81" t="str">
        <f t="shared" si="112"/>
        <v>Symptome</v>
      </c>
      <c r="M920" s="81">
        <f>IFERROR(VLOOKUP(Abfalldokumentation!$O920,Kennzahlen!S:U,3,FALSE)*Abfalldokumentation!$B920,"0")</f>
        <v>16</v>
      </c>
      <c r="N920" s="81" t="str">
        <f>IF(ISBLANK(Q920),VLOOKUP(Abfalldokumentation!$O920,'Linien - BU'!R:S,2,FALSE),Q920)</f>
        <v>Schmelze</v>
      </c>
      <c r="O920" s="77">
        <f t="shared" si="107"/>
        <v>29501002</v>
      </c>
      <c r="P920" s="77">
        <f t="shared" si="108"/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AA920" s="2"/>
      <c r="AB920" s="2"/>
      <c r="AC920" s="2"/>
    </row>
    <row r="921" spans="1:29" ht="30" customHeight="1" x14ac:dyDescent="0.25">
      <c r="A921" s="73" t="str">
        <f>VLOOKUP(N921,'Linien - BU'!A:B,2,FALSE)</f>
        <v>BU4</v>
      </c>
      <c r="B921" s="74">
        <f t="shared" si="106"/>
        <v>1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76" t="str">
        <f>IFERROR(VLOOKUP(Abfalldokumentation!$O921,Artikel!A:C,3,FALSE),Abfalldokumentation!$O921)</f>
        <v>ABS BRUSCHETTA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-</v>
      </c>
      <c r="H921" s="76" t="str">
        <f>IF(ISBLANK(Abfalldokumentation!$W921),"-",Abfalldokumentation!$W921)</f>
        <v>-</v>
      </c>
      <c r="I921" s="76">
        <f t="shared" si="109"/>
        <v>40</v>
      </c>
      <c r="J921" s="76" t="str">
        <f t="shared" si="110"/>
        <v>Produkte</v>
      </c>
      <c r="K921" s="76" t="str">
        <f t="shared" si="111"/>
        <v>BUs</v>
      </c>
      <c r="L921" s="76" t="str">
        <f t="shared" si="112"/>
        <v>Symptome</v>
      </c>
      <c r="M921" s="76">
        <f>IFERROR(VLOOKUP(Abfalldokumentation!$O921,Kennzahlen!S:U,3,FALSE)*Abfalldokumentation!$B921,"0")</f>
        <v>1.5</v>
      </c>
      <c r="N921" s="76" t="str">
        <f>IF(ISBLANK(Q921),VLOOKUP(Abfalldokumentation!$O921,'Linien - BU'!R:S,2,FALSE),Q921)</f>
        <v>BU4</v>
      </c>
      <c r="O921" s="77">
        <f t="shared" si="107"/>
        <v>29501029</v>
      </c>
      <c r="P921" s="77">
        <f t="shared" si="108"/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AA921" s="2"/>
      <c r="AB921" s="2"/>
      <c r="AC921" s="2"/>
    </row>
    <row r="922" spans="1:29" ht="30" customHeight="1" x14ac:dyDescent="0.25">
      <c r="A922" s="78" t="str">
        <f>VLOOKUP(N922,'Linien - BU'!A:B,2,FALSE)</f>
        <v>BU4</v>
      </c>
      <c r="B922" s="79">
        <f t="shared" si="106"/>
        <v>3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ORANG-PESTO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-</v>
      </c>
      <c r="H922" s="81" t="str">
        <f>IF(ISBLANK(Abfalldokumentation!$W922),"-",Abfalldokumentation!$W922)</f>
        <v>-</v>
      </c>
      <c r="I922" s="81">
        <f t="shared" si="109"/>
        <v>40</v>
      </c>
      <c r="J922" s="81" t="str">
        <f t="shared" si="110"/>
        <v>Produkte</v>
      </c>
      <c r="K922" s="81" t="str">
        <f t="shared" si="111"/>
        <v>BUs</v>
      </c>
      <c r="L922" s="81" t="str">
        <f t="shared" si="112"/>
        <v>Symptome</v>
      </c>
      <c r="M922" s="81">
        <f>IFERROR(VLOOKUP(Abfalldokumentation!$O922,Kennzahlen!S:U,3,FALSE)*Abfalldokumentation!$B922,"0")</f>
        <v>4.5</v>
      </c>
      <c r="N922" s="81" t="str">
        <f>IF(ISBLANK(Q922),VLOOKUP(Abfalldokumentation!$O922,'Linien - BU'!R:S,2,FALSE),Q922)</f>
        <v>BU4</v>
      </c>
      <c r="O922" s="77">
        <f t="shared" si="107"/>
        <v>29501030</v>
      </c>
      <c r="P922" s="77">
        <f t="shared" si="108"/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AA922" s="2"/>
      <c r="AB922" s="2"/>
      <c r="AC922" s="2"/>
    </row>
    <row r="923" spans="1:29" ht="30" customHeight="1" x14ac:dyDescent="0.25">
      <c r="A923" s="73" t="str">
        <f>VLOOKUP(N923,'Linien - BU'!A:B,2,FALSE)</f>
        <v>BU4</v>
      </c>
      <c r="B923" s="74">
        <f t="shared" si="106"/>
        <v>7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76" t="str">
        <f>IFERROR(VLOOKUP(Abfalldokumentation!$O923,Artikel!A:C,3,FALSE),Abfalldokumentation!$O923)</f>
        <v>ABS SAINT ANDRÉ</v>
      </c>
      <c r="F923" s="76" t="str">
        <f>VLOOKUP(T923,'Liste Gründe'!A:D,2,FALSE)</f>
        <v>keinen Verwendungszweck</v>
      </c>
      <c r="G923" s="75" t="str">
        <f>IF(ISBLANK(V923),VLOOKUP(Abfalldokumentation!$P923,'Liste Gründe'!A:D,3,FALSE),V923)</f>
        <v>-</v>
      </c>
      <c r="H923" s="76" t="str">
        <f>IF(ISBLANK(Abfalldokumentation!$W923),"-",Abfalldokumentation!$W923)</f>
        <v>-</v>
      </c>
      <c r="I923" s="76">
        <f t="shared" si="109"/>
        <v>40</v>
      </c>
      <c r="J923" s="76" t="str">
        <f t="shared" si="110"/>
        <v>Produkte</v>
      </c>
      <c r="K923" s="76" t="str">
        <f t="shared" si="111"/>
        <v>BUs</v>
      </c>
      <c r="L923" s="76" t="str">
        <f t="shared" si="112"/>
        <v>Symptome</v>
      </c>
      <c r="M923" s="76">
        <f>IFERROR(VLOOKUP(Abfalldokumentation!$O923,Kennzahlen!S:U,3,FALSE)*Abfalldokumentation!$B923,"0")</f>
        <v>6.9999999999999999E-4</v>
      </c>
      <c r="N923" s="76" t="str">
        <f>IF(ISBLANK(Q923),VLOOKUP(Abfalldokumentation!$O923,'Linien - BU'!R:S,2,FALSE),Q923)</f>
        <v>BU4</v>
      </c>
      <c r="O923" s="77">
        <f t="shared" si="107"/>
        <v>29501036</v>
      </c>
      <c r="P923" s="77">
        <f t="shared" si="108"/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AA923" s="2"/>
      <c r="AB923" s="2"/>
      <c r="AC923" s="2"/>
    </row>
    <row r="924" spans="1:29" ht="30" customHeight="1" x14ac:dyDescent="0.25">
      <c r="A924" s="78" t="str">
        <f>VLOOKUP(N924,'Linien - BU'!A:B,2,FALSE)</f>
        <v>BU4</v>
      </c>
      <c r="B924" s="79">
        <f t="shared" si="106"/>
        <v>17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OLD-AMSTERDAM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-</v>
      </c>
      <c r="H924" s="81" t="str">
        <f>IF(ISBLANK(Abfalldokumentation!$W924),"-",Abfalldokumentation!$W924)</f>
        <v>-</v>
      </c>
      <c r="I924" s="81">
        <f t="shared" si="109"/>
        <v>40</v>
      </c>
      <c r="J924" s="81" t="str">
        <f t="shared" si="110"/>
        <v>Produkte</v>
      </c>
      <c r="K924" s="81" t="str">
        <f t="shared" si="111"/>
        <v>BUs</v>
      </c>
      <c r="L924" s="81" t="str">
        <f t="shared" si="112"/>
        <v>Symptome</v>
      </c>
      <c r="M924" s="81">
        <f>IFERROR(VLOOKUP(Abfalldokumentation!$O924,Kennzahlen!S:U,3,FALSE)*Abfalldokumentation!$B924,"0")</f>
        <v>1.7000000000000001E-3</v>
      </c>
      <c r="N924" s="81" t="str">
        <f>IF(ISBLANK(Q924),VLOOKUP(Abfalldokumentation!$O924,'Linien - BU'!R:S,2,FALSE),Q924)</f>
        <v>BU4</v>
      </c>
      <c r="O924" s="77">
        <f t="shared" si="107"/>
        <v>29501039</v>
      </c>
      <c r="P924" s="77">
        <f t="shared" si="108"/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AA924" s="2"/>
      <c r="AB924" s="2"/>
      <c r="AC924" s="2"/>
    </row>
    <row r="925" spans="1:29" ht="30" customHeight="1" x14ac:dyDescent="0.25">
      <c r="A925" s="73" t="str">
        <f>VLOOKUP(N925,'Linien - BU'!A:B,2,FALSE)</f>
        <v>BU1</v>
      </c>
      <c r="B925" s="74">
        <f t="shared" si="106"/>
        <v>120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76" t="str">
        <f>IFERROR(VLOOKUP(Abfalldokumentation!$O925,Artikel!A:C,3,FALSE),Abfalldokumentation!$O925)</f>
        <v>VOS RW-SCHI ENDSTÜCK 35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-</v>
      </c>
      <c r="I925" s="76">
        <f t="shared" si="109"/>
        <v>40</v>
      </c>
      <c r="J925" s="76" t="str">
        <f t="shared" si="110"/>
        <v>Produkte</v>
      </c>
      <c r="K925" s="76" t="str">
        <f t="shared" si="111"/>
        <v>BUs</v>
      </c>
      <c r="L925" s="76" t="str">
        <f t="shared" si="112"/>
        <v>Symptome</v>
      </c>
      <c r="M925" s="76">
        <f>IFERROR(VLOOKUP(Abfalldokumentation!$O925,Kennzahlen!S:U,3,FALSE)*Abfalldokumentation!$B925,"0")</f>
        <v>60</v>
      </c>
      <c r="N925" s="76" t="str">
        <f>IF(ISBLANK(Q925),VLOOKUP(Abfalldokumentation!$O925,'Linien - BU'!R:S,2,FALSE),Q925)</f>
        <v>Schmelze</v>
      </c>
      <c r="O925" s="77">
        <f t="shared" si="107"/>
        <v>29501067</v>
      </c>
      <c r="P925" s="77">
        <f t="shared" si="108"/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AA925" s="2"/>
      <c r="AB925" s="2"/>
      <c r="AC925" s="2"/>
    </row>
    <row r="926" spans="1:29" ht="30" customHeight="1" x14ac:dyDescent="0.25">
      <c r="A926" s="78" t="str">
        <f>VLOOKUP(N926,'Linien - BU'!A:B,2,FALSE)</f>
        <v>BU4</v>
      </c>
      <c r="B926" s="79">
        <f t="shared" si="106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81" t="str">
        <f>IFERROR(VLOOKUP(Abfalldokumentation!$O926,Artikel!A:C,3,FALSE),Abfalldokumentation!$O926)</f>
        <v>ABS BRIE-PAP</v>
      </c>
      <c r="F926" s="81" t="str">
        <f>VLOOKUP(T926,'Liste Gründe'!A:D,2,FALSE)</f>
        <v>keinen Verwendungszweck</v>
      </c>
      <c r="G926" s="80" t="str">
        <f>IF(ISBLANK(V926),VLOOKUP(Abfalldokumentation!$P926,'Liste Gründe'!A:D,3,FALSE),V926)</f>
        <v>-</v>
      </c>
      <c r="H926" s="81" t="str">
        <f>IF(ISBLANK(Abfalldokumentation!$W926),"-",Abfalldokumentation!$W926)</f>
        <v>-</v>
      </c>
      <c r="I926" s="81">
        <f t="shared" si="109"/>
        <v>40</v>
      </c>
      <c r="J926" s="81" t="str">
        <f t="shared" si="110"/>
        <v>Produkte</v>
      </c>
      <c r="K926" s="81" t="str">
        <f t="shared" si="111"/>
        <v>BUs</v>
      </c>
      <c r="L926" s="81" t="str">
        <f t="shared" si="112"/>
        <v>Symptome</v>
      </c>
      <c r="M926" s="81">
        <f>IFERROR(VLOOKUP(Abfalldokumentation!$O926,Kennzahlen!S:U,3,FALSE)*Abfalldokumentation!$B926,"0")</f>
        <v>0.15</v>
      </c>
      <c r="N926" s="81" t="str">
        <f>IF(ISBLANK(Q926),VLOOKUP(Abfalldokumentation!$O926,'Linien - BU'!R:S,2,FALSE),Q926)</f>
        <v>BU4</v>
      </c>
      <c r="O926" s="77">
        <f t="shared" si="107"/>
        <v>29501101</v>
      </c>
      <c r="P926" s="77">
        <f t="shared" si="108"/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AA926" s="2"/>
      <c r="AB926" s="2"/>
      <c r="AC926" s="2"/>
    </row>
    <row r="927" spans="1:29" ht="30" customHeight="1" x14ac:dyDescent="0.25">
      <c r="A927" s="73" t="str">
        <f>VLOOKUP(N927,'Linien - BU'!A:B,2,FALSE)</f>
        <v>BU1</v>
      </c>
      <c r="B927" s="74">
        <f t="shared" si="106"/>
        <v>130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76" t="str">
        <f>IFERROR(VLOOKUP(Abfalldokumentation!$O927,Artikel!A:C,3,FALSE),Abfalldokumentation!$O927)</f>
        <v>VOS RW-NATUR-STAUBK-GES</v>
      </c>
      <c r="F927" s="76" t="str">
        <f>VLOOKUP(T927,'Liste Gründe'!A:D,2,FALSE)</f>
        <v>Schimmel</v>
      </c>
      <c r="G927" s="75" t="str">
        <f>IF(ISBLANK(V927),VLOOKUP(Abfalldokumentation!$P927,'Liste Gründe'!A:D,3,FALSE),V927)</f>
        <v>spezifischer Einsatz</v>
      </c>
      <c r="H927" s="76" t="str">
        <f>IF(ISBLANK(Abfalldokumentation!$W927),"-",Abfalldokumentation!$W927)</f>
        <v>-</v>
      </c>
      <c r="I927" s="76">
        <f t="shared" si="109"/>
        <v>40</v>
      </c>
      <c r="J927" s="76" t="str">
        <f t="shared" si="110"/>
        <v>Produkte</v>
      </c>
      <c r="K927" s="76" t="str">
        <f t="shared" si="111"/>
        <v>BUs</v>
      </c>
      <c r="L927" s="76" t="str">
        <f t="shared" si="112"/>
        <v>Symptome</v>
      </c>
      <c r="M927" s="76">
        <f>IFERROR(VLOOKUP(Abfalldokumentation!$O927,Kennzahlen!S:U,3,FALSE)*Abfalldokumentation!$B927,"0")</f>
        <v>152.63299999999998</v>
      </c>
      <c r="N927" s="76" t="str">
        <f>IF(ISBLANK(Q927),VLOOKUP(Abfalldokumentation!$O927,'Linien - BU'!R:S,2,FALSE),Q927)</f>
        <v>Schmelze</v>
      </c>
      <c r="O927" s="77">
        <f t="shared" si="107"/>
        <v>49500171</v>
      </c>
      <c r="P927" s="77">
        <f t="shared" si="108"/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AA927" s="2"/>
      <c r="AB927" s="2"/>
      <c r="AC927" s="2"/>
    </row>
    <row r="928" spans="1:29" ht="30" customHeight="1" x14ac:dyDescent="0.25">
      <c r="A928" s="78" t="str">
        <f>VLOOKUP(N928,'Linien - BU'!A:B,2,FALSE)</f>
        <v>BU2</v>
      </c>
      <c r="B928" s="79">
        <f t="shared" si="106"/>
        <v>15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81" t="str">
        <f>IFERROR(VLOOKUP(Abfalldokumentation!$O928,Artikel!A:C,3,FALSE),Abfalldokumentation!$O928)</f>
        <v>Blöcke</v>
      </c>
      <c r="F928" s="81" t="str">
        <f>VLOOKUP(T928,'Liste Gründe'!A:D,2,FALSE)</f>
        <v>Schimmel</v>
      </c>
      <c r="G928" s="80" t="str">
        <f>IF(ISBLANK(V928),VLOOKUP(Abfalldokumentation!$P928,'Liste Gründe'!A:D,3,FALSE),V928)</f>
        <v>Luftzieher/Folienriss durch Transport</v>
      </c>
      <c r="H928" s="81" t="str">
        <f>IF(ISBLANK(Abfalldokumentation!$W928),"-",Abfalldokumentation!$W928)</f>
        <v>-</v>
      </c>
      <c r="I928" s="81">
        <f t="shared" si="109"/>
        <v>40</v>
      </c>
      <c r="J928" s="81" t="str">
        <f t="shared" si="110"/>
        <v>Produkte</v>
      </c>
      <c r="K928" s="81" t="str">
        <f t="shared" si="111"/>
        <v>BUs</v>
      </c>
      <c r="L928" s="81" t="str">
        <f t="shared" si="112"/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BU2</v>
      </c>
      <c r="O928" s="77" t="str">
        <f t="shared" si="107"/>
        <v>Blöcke</v>
      </c>
      <c r="P928" s="77">
        <f t="shared" si="108"/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AA928" s="2"/>
      <c r="AB928" s="2"/>
      <c r="AC928" s="2"/>
    </row>
    <row r="929" spans="1:29" ht="30" customHeight="1" x14ac:dyDescent="0.25">
      <c r="A929" s="73" t="str">
        <f>VLOOKUP(N929,'Linien - BU'!A:B,2,FALSE)</f>
        <v>BU1</v>
      </c>
      <c r="B929" s="74">
        <f t="shared" si="106"/>
        <v>405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109"/>
        <v>40</v>
      </c>
      <c r="J929" s="76" t="str">
        <f t="shared" si="110"/>
        <v>Produkte</v>
      </c>
      <c r="K929" s="76" t="str">
        <f t="shared" si="111"/>
        <v>BUs</v>
      </c>
      <c r="L929" s="76" t="str">
        <f t="shared" si="112"/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Abfüllung</v>
      </c>
      <c r="O929" s="77" t="str">
        <f t="shared" si="107"/>
        <v>Diverses</v>
      </c>
      <c r="P929" s="77">
        <f t="shared" si="108"/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AA929" s="2"/>
      <c r="AB929" s="2"/>
      <c r="AC929" s="2"/>
    </row>
    <row r="930" spans="1:29" ht="30" customHeight="1" x14ac:dyDescent="0.25">
      <c r="A930" s="78" t="str">
        <f>VLOOKUP(N930,'Linien - BU'!A:B,2,FALSE)</f>
        <v>BU3</v>
      </c>
      <c r="B930" s="79">
        <f t="shared" si="106"/>
        <v>22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109"/>
        <v>40</v>
      </c>
      <c r="J930" s="81" t="str">
        <f t="shared" si="110"/>
        <v>Produkte</v>
      </c>
      <c r="K930" s="81" t="str">
        <f t="shared" si="111"/>
        <v>BUs</v>
      </c>
      <c r="L930" s="81" t="str">
        <f t="shared" si="112"/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L33</v>
      </c>
      <c r="O930" s="77" t="str">
        <f t="shared" si="107"/>
        <v>Diverses</v>
      </c>
      <c r="P930" s="77">
        <f t="shared" si="108"/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AA930" s="2"/>
      <c r="AB930" s="2"/>
      <c r="AC930" s="2"/>
    </row>
    <row r="931" spans="1:29" ht="30" customHeight="1" x14ac:dyDescent="0.25">
      <c r="A931" s="73" t="str">
        <f>VLOOKUP(N931,'Linien - BU'!A:B,2,FALSE)</f>
        <v>BU4</v>
      </c>
      <c r="B931" s="74">
        <f t="shared" si="106"/>
        <v>19.399999999999999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Linienbezogen</v>
      </c>
      <c r="G931" s="75" t="str">
        <f>IF(ISBLANK(V931),VLOOKUP(Abfalldokumentation!$P931,'Liste Gründe'!A:D,3,FALSE),V931)</f>
        <v>Maschinenabfall</v>
      </c>
      <c r="H931" s="76" t="str">
        <f>IF(ISBLANK(Abfalldokumentation!$W931),"-",Abfalldokumentation!$W931)</f>
        <v>-</v>
      </c>
      <c r="I931" s="76">
        <f t="shared" si="109"/>
        <v>40</v>
      </c>
      <c r="J931" s="76" t="str">
        <f t="shared" si="110"/>
        <v>Produkte</v>
      </c>
      <c r="K931" s="76" t="str">
        <f t="shared" si="111"/>
        <v>BUs</v>
      </c>
      <c r="L931" s="76" t="str">
        <f t="shared" si="112"/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Bu4</v>
      </c>
      <c r="O931" s="77" t="str">
        <f t="shared" si="107"/>
        <v>Diverses</v>
      </c>
      <c r="P931" s="77">
        <f t="shared" si="108"/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AA931" s="2"/>
      <c r="AB931" s="2"/>
      <c r="AC931" s="2"/>
    </row>
    <row r="932" spans="1:29" ht="30" customHeight="1" x14ac:dyDescent="0.25">
      <c r="A932" s="78" t="str">
        <f>VLOOKUP(N932,'Linien - BU'!A:B,2,FALSE)</f>
        <v>BU2</v>
      </c>
      <c r="B932" s="79">
        <f t="shared" si="106"/>
        <v>69.900000000000006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Maschinenabfall</v>
      </c>
      <c r="H932" s="81" t="str">
        <f>IF(ISBLANK(Abfalldokumentation!$W932),"-",Abfalldokumentation!$W932)</f>
        <v>-</v>
      </c>
      <c r="I932" s="81">
        <f t="shared" ref="I932:I963" si="113">_xlfn.ISOWEEKNUM(C932)</f>
        <v>40</v>
      </c>
      <c r="J932" s="81" t="str">
        <f t="shared" ref="J932:J963" si="114">"Produkte"</f>
        <v>Produkte</v>
      </c>
      <c r="K932" s="81" t="str">
        <f t="shared" ref="K932:K963" si="115">"BUs"</f>
        <v>BUs</v>
      </c>
      <c r="L932" s="81" t="str">
        <f t="shared" ref="L932:L963" si="116">"Symptome"</f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BU2</v>
      </c>
      <c r="O932" s="77" t="str">
        <f t="shared" si="107"/>
        <v>Diverses</v>
      </c>
      <c r="P932" s="77">
        <f t="shared" si="108"/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AA932" s="2"/>
      <c r="AB932" s="2"/>
      <c r="AC932" s="2"/>
    </row>
    <row r="933" spans="1:29" ht="30" customHeight="1" x14ac:dyDescent="0.25">
      <c r="A933" s="73" t="str">
        <f>VLOOKUP(N933,'Linien - BU'!A:B,2,FALSE)</f>
        <v>Rest</v>
      </c>
      <c r="B933" s="74">
        <f t="shared" si="106"/>
        <v>11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76" t="str">
        <f>IFERROR(VLOOKUP(Abfalldokumentation!$O933,Artikel!A:C,3,FALSE),Abfalldokumentation!$O933)</f>
        <v>Diverses</v>
      </c>
      <c r="F933" s="76" t="str">
        <f>VLOOKUP(T933,'Liste Gründe'!A:D,2,FALSE)</f>
        <v>Qualitätssicherung</v>
      </c>
      <c r="G933" s="75" t="str">
        <f>IF(ISBLANK(V933),VLOOKUP(Abfalldokumentation!$P933,'Liste Gründe'!A:D,3,FALSE),V933)</f>
        <v>Sensorik</v>
      </c>
      <c r="H933" s="76" t="str">
        <f>IF(ISBLANK(Abfalldokumentation!$W933),"-",Abfalldokumentation!$W933)</f>
        <v>-</v>
      </c>
      <c r="I933" s="76">
        <f t="shared" si="113"/>
        <v>40</v>
      </c>
      <c r="J933" s="76" t="str">
        <f t="shared" si="114"/>
        <v>Produkte</v>
      </c>
      <c r="K933" s="76" t="str">
        <f t="shared" si="115"/>
        <v>BUs</v>
      </c>
      <c r="L933" s="76" t="str">
        <f t="shared" si="116"/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QM</v>
      </c>
      <c r="O933" s="77" t="str">
        <f t="shared" si="107"/>
        <v>Diverses</v>
      </c>
      <c r="P933" s="77">
        <f t="shared" si="108"/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AA933" s="2"/>
      <c r="AB933" s="2"/>
      <c r="AC933" s="2"/>
    </row>
    <row r="934" spans="1:29" ht="30" customHeight="1" x14ac:dyDescent="0.25">
      <c r="A934" s="78" t="str">
        <f>VLOOKUP(N934,'Linien - BU'!A:B,2,FALSE)</f>
        <v>BU1</v>
      </c>
      <c r="B934" s="79">
        <f t="shared" si="106"/>
        <v>97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81" t="str">
        <f>IFERROR(VLOOKUP(Abfalldokumentation!$O934,Artikel!A:C,3,FALSE),Abfalldokumentation!$O934)</f>
        <v>Diverses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Reinigung</v>
      </c>
      <c r="H934" s="81" t="str">
        <f>IF(ISBLANK(Abfalldokumentation!$W934),"-",Abfalldokumentation!$W934)</f>
        <v>-</v>
      </c>
      <c r="I934" s="81">
        <f t="shared" si="113"/>
        <v>40</v>
      </c>
      <c r="J934" s="81" t="str">
        <f t="shared" si="114"/>
        <v>Produkte</v>
      </c>
      <c r="K934" s="81" t="str">
        <f t="shared" si="115"/>
        <v>BUs</v>
      </c>
      <c r="L934" s="81" t="str">
        <f t="shared" si="116"/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Schmelze</v>
      </c>
      <c r="O934" s="77" t="str">
        <f t="shared" si="107"/>
        <v>Diverses</v>
      </c>
      <c r="P934" s="77">
        <f t="shared" si="108"/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AA934" s="2"/>
      <c r="AB934" s="2"/>
      <c r="AC934" s="2"/>
    </row>
    <row r="935" spans="1:29" ht="30" customHeight="1" x14ac:dyDescent="0.25">
      <c r="A935" s="73" t="str">
        <f>VLOOKUP(N935,'Linien - BU'!A:B,2,FALSE)</f>
        <v>BU1</v>
      </c>
      <c r="B935" s="74">
        <f t="shared" si="106"/>
        <v>60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76" t="str">
        <f>IFERROR(VLOOKUP(Abfalldokumentation!$O935,Artikel!A:C,3,FALSE),Abfalldokumentation!$O935)</f>
        <v>ganze Wurst Gourme Schinken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Bodenabfall Abfüllung</v>
      </c>
      <c r="H935" s="76" t="str">
        <f>IF(ISBLANK(Abfalldokumentation!$W935),"-",Abfalldokumentation!$W935)</f>
        <v>-</v>
      </c>
      <c r="I935" s="76">
        <f t="shared" si="113"/>
        <v>40</v>
      </c>
      <c r="J935" s="76" t="str">
        <f t="shared" si="114"/>
        <v>Produkte</v>
      </c>
      <c r="K935" s="76" t="str">
        <f t="shared" si="115"/>
        <v>BUs</v>
      </c>
      <c r="L935" s="76" t="str">
        <f t="shared" si="116"/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7"/>
        <v>ganze Wurst Gourme Schinken</v>
      </c>
      <c r="P935" s="77">
        <f t="shared" si="108"/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AA935" s="2"/>
      <c r="AB935" s="2"/>
      <c r="AC935" s="2"/>
    </row>
    <row r="936" spans="1:29" ht="30" customHeight="1" x14ac:dyDescent="0.25">
      <c r="A936" s="78" t="str">
        <f>VLOOKUP(N936,'Linien - BU'!A:B,2,FALSE)</f>
        <v>BU1</v>
      </c>
      <c r="B936" s="79">
        <f t="shared" si="106"/>
        <v>10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81" t="str">
        <f>IFERROR(VLOOKUP(Abfalldokumentation!$O936,Artikel!A:C,3,FALSE),Abfalldokumentation!$O936)</f>
        <v>ganze Wurst Gourmet Schinken</v>
      </c>
      <c r="F936" s="81" t="str">
        <f>VLOOKUP(T936,'Liste Gründe'!A:D,2,FALSE)</f>
        <v>Linienbezogen</v>
      </c>
      <c r="G936" s="80" t="str">
        <f>IF(ISBLANK(V936),VLOOKUP(Abfalldokumentation!$P936,'Liste Gründe'!A:D,3,FALSE),V936)</f>
        <v>Bodenabfall Abfüllung</v>
      </c>
      <c r="H936" s="81" t="str">
        <f>IF(ISBLANK(Abfalldokumentation!$W936),"-",Abfalldokumentation!$W936)</f>
        <v>-</v>
      </c>
      <c r="I936" s="81">
        <f t="shared" si="113"/>
        <v>40</v>
      </c>
      <c r="J936" s="81" t="str">
        <f t="shared" si="114"/>
        <v>Produkte</v>
      </c>
      <c r="K936" s="81" t="str">
        <f t="shared" si="115"/>
        <v>BUs</v>
      </c>
      <c r="L936" s="81" t="str">
        <f t="shared" si="116"/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Räucherei</v>
      </c>
      <c r="O936" s="77" t="str">
        <f t="shared" si="107"/>
        <v>ganze Wurst Gourmet Schinken</v>
      </c>
      <c r="P936" s="77">
        <f t="shared" si="108"/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AA936" s="2"/>
      <c r="AB936" s="2"/>
      <c r="AC936" s="2"/>
    </row>
    <row r="937" spans="1:29" ht="30" customHeight="1" x14ac:dyDescent="0.25">
      <c r="A937" s="73" t="str">
        <f>VLOOKUP(N937,'Linien - BU'!A:B,2,FALSE)</f>
        <v>BU1</v>
      </c>
      <c r="B937" s="74">
        <f t="shared" si="106"/>
        <v>10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76" t="str">
        <f>IFERROR(VLOOKUP(Abfalldokumentation!$O937,Artikel!A:C,3,FALSE),Abfalldokumentation!$O937)</f>
        <v>ganze Wurst NA Extra</v>
      </c>
      <c r="F937" s="76" t="str">
        <f>VLOOKUP(T937,'Liste Gründe'!A:D,2,FALSE)</f>
        <v>Linienbezogen</v>
      </c>
      <c r="G937" s="75" t="str">
        <f>IF(ISBLANK(V937),VLOOKUP(Abfalldokumentation!$P937,'Liste Gründe'!A:D,3,FALSE),V937)</f>
        <v>Bodenabfall Abfüllung</v>
      </c>
      <c r="H937" s="76" t="str">
        <f>IF(ISBLANK(Abfalldokumentation!$W937),"-",Abfalldokumentation!$W937)</f>
        <v>-</v>
      </c>
      <c r="I937" s="76">
        <f t="shared" si="113"/>
        <v>40</v>
      </c>
      <c r="J937" s="76" t="str">
        <f t="shared" si="114"/>
        <v>Produkte</v>
      </c>
      <c r="K937" s="76" t="str">
        <f t="shared" si="115"/>
        <v>BUs</v>
      </c>
      <c r="L937" s="76" t="str">
        <f t="shared" si="116"/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Räucherei</v>
      </c>
      <c r="O937" s="77" t="str">
        <f t="shared" si="107"/>
        <v>ganze Wurst NA Extra</v>
      </c>
      <c r="P937" s="77">
        <f t="shared" si="108"/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AA937" s="2"/>
      <c r="AB937" s="2"/>
      <c r="AC937" s="2"/>
    </row>
    <row r="938" spans="1:29" ht="30" customHeight="1" x14ac:dyDescent="0.25">
      <c r="A938" s="78" t="str">
        <f>VLOOKUP(N938,'Linien - BU'!A:B,2,FALSE)</f>
        <v>Rest</v>
      </c>
      <c r="B938" s="79">
        <f t="shared" si="106"/>
        <v>5.6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Laborproben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Laborprobe</v>
      </c>
      <c r="H938" s="81" t="str">
        <f>IF(ISBLANK(Abfalldokumentation!$W938),"-",Abfalldokumentation!$W938)</f>
        <v>-</v>
      </c>
      <c r="I938" s="81">
        <f t="shared" si="113"/>
        <v>40</v>
      </c>
      <c r="J938" s="81" t="str">
        <f t="shared" si="114"/>
        <v>Produkte</v>
      </c>
      <c r="K938" s="81" t="str">
        <f t="shared" si="115"/>
        <v>BUs</v>
      </c>
      <c r="L938" s="81" t="str">
        <f t="shared" si="116"/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7"/>
        <v>Laborproben</v>
      </c>
      <c r="P938" s="77">
        <f t="shared" si="108"/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AA938" s="2"/>
      <c r="AB938" s="2"/>
      <c r="AC938" s="2"/>
    </row>
    <row r="939" spans="1:29" ht="30" customHeight="1" x14ac:dyDescent="0.25">
      <c r="A939" s="73" t="str">
        <f>VLOOKUP(N939,'Linien - BU'!A:B,2,FALSE)</f>
        <v>Rest</v>
      </c>
      <c r="B939" s="74">
        <f t="shared" si="106"/>
        <v>7</v>
      </c>
      <c r="C939" s="75">
        <f>Abfalldokumentation!$U939</f>
        <v>44475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76" t="str">
        <f>IFERROR(VLOOKUP(Abfalldokumentation!$O939,Artikel!A:C,3,FALSE),Abfalldokumentation!$O939)</f>
        <v>Rückstellproben</v>
      </c>
      <c r="F939" s="76" t="str">
        <f>VLOOKUP(T939,'Liste Gründe'!A:D,2,FALSE)</f>
        <v>Qualitätssicherung</v>
      </c>
      <c r="G939" s="75" t="str">
        <f>IF(ISBLANK(V939),VLOOKUP(Abfalldokumentation!$P939,'Liste Gründe'!A:D,3,FALSE),V939)</f>
        <v>Rückstellproben</v>
      </c>
      <c r="H939" s="76" t="str">
        <f>IF(ISBLANK(Abfalldokumentation!$W939),"-",Abfalldokumentation!$W939)</f>
        <v>-</v>
      </c>
      <c r="I939" s="76">
        <f t="shared" si="113"/>
        <v>40</v>
      </c>
      <c r="J939" s="76" t="str">
        <f t="shared" si="114"/>
        <v>Produkte</v>
      </c>
      <c r="K939" s="76" t="str">
        <f t="shared" si="115"/>
        <v>BUs</v>
      </c>
      <c r="L939" s="76" t="str">
        <f t="shared" si="116"/>
        <v>Symptome</v>
      </c>
      <c r="M939" s="76" t="str">
        <f>IFERROR(VLOOKUP(Abfalldokumentation!$O939,Kennzahlen!S:U,3,FALSE)*Abfalldokumentation!$B939,"0")</f>
        <v>0</v>
      </c>
      <c r="N939" s="76" t="str">
        <f>IF(ISBLANK(Q939),VLOOKUP(Abfalldokumentation!$O939,'Linien - BU'!R:S,2,FALSE),Q939)</f>
        <v>Labor</v>
      </c>
      <c r="O939" s="77" t="str">
        <f t="shared" si="107"/>
        <v>Rückstellproben</v>
      </c>
      <c r="P939" s="77">
        <f t="shared" si="108"/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AA939" s="2"/>
      <c r="AB939" s="2"/>
      <c r="AC939" s="2"/>
    </row>
    <row r="940" spans="1:29" ht="30" customHeight="1" x14ac:dyDescent="0.25">
      <c r="A940" s="78" t="str">
        <f>VLOOKUP(N940,'Linien - BU'!A:B,2,FALSE)</f>
        <v>Rest</v>
      </c>
      <c r="B940" s="79">
        <f t="shared" si="106"/>
        <v>29.2</v>
      </c>
      <c r="C940" s="80">
        <f>Abfalldokumentation!$U940</f>
        <v>44475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81" t="str">
        <f>IFERROR(VLOOKUP(Abfalldokumentation!$O940,Artikel!A:C,3,FALSE),Abfalldokumentation!$O940)</f>
        <v>Rückstellproben</v>
      </c>
      <c r="F940" s="81" t="str">
        <f>VLOOKUP(T940,'Liste Gründe'!A:D,2,FALSE)</f>
        <v>Qualitätssicherung</v>
      </c>
      <c r="G940" s="80" t="str">
        <f>IF(ISBLANK(V940),VLOOKUP(Abfalldokumentation!$P940,'Liste Gründe'!A:D,3,FALSE),V940)</f>
        <v>Rückstellproben</v>
      </c>
      <c r="H940" s="81" t="str">
        <f>IF(ISBLANK(Abfalldokumentation!$W940),"-",Abfalldokumentation!$W940)</f>
        <v>-</v>
      </c>
      <c r="I940" s="81">
        <f t="shared" si="113"/>
        <v>40</v>
      </c>
      <c r="J940" s="81" t="str">
        <f t="shared" si="114"/>
        <v>Produkte</v>
      </c>
      <c r="K940" s="81" t="str">
        <f t="shared" si="115"/>
        <v>BUs</v>
      </c>
      <c r="L940" s="81" t="str">
        <f t="shared" si="116"/>
        <v>Symptome</v>
      </c>
      <c r="M940" s="81" t="str">
        <f>IFERROR(VLOOKUP(Abfalldokumentation!$O940,Kennzahlen!S:U,3,FALSE)*Abfalldokumentation!$B940,"0")</f>
        <v>0</v>
      </c>
      <c r="N940" s="81" t="str">
        <f>IF(ISBLANK(Q940),VLOOKUP(Abfalldokumentation!$O940,'Linien - BU'!R:S,2,FALSE),Q940)</f>
        <v>Labor</v>
      </c>
      <c r="O940" s="77" t="str">
        <f t="shared" si="107"/>
        <v>Rückstellproben</v>
      </c>
      <c r="P940" s="77">
        <f t="shared" si="108"/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AA940" s="2"/>
      <c r="AB940" s="2"/>
      <c r="AC940" s="2"/>
    </row>
    <row r="941" spans="1:29" ht="30" customHeight="1" x14ac:dyDescent="0.25">
      <c r="A941" s="73" t="str">
        <f>VLOOKUP(N941,'Linien - BU'!A:B,2,FALSE)</f>
        <v>BU3</v>
      </c>
      <c r="B941" s="74">
        <f t="shared" si="106"/>
        <v>436.6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76" t="str">
        <f>IFERROR(VLOOKUP(Abfalldokumentation!$O941,Artikel!A:C,3,FALSE),Abfalldokumentation!$O941)</f>
        <v>RIE Bio Gouda Mittelalt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Zuständigkeiten</v>
      </c>
      <c r="H941" s="76" t="str">
        <f>IF(ISBLANK(Abfalldokumentation!$W941),"-",Abfalldokumentation!$W941)</f>
        <v>-</v>
      </c>
      <c r="I941" s="76">
        <f t="shared" si="113"/>
        <v>40</v>
      </c>
      <c r="J941" s="76" t="str">
        <f t="shared" si="114"/>
        <v>Produkte</v>
      </c>
      <c r="K941" s="76" t="str">
        <f t="shared" si="115"/>
        <v>BUs</v>
      </c>
      <c r="L941" s="76" t="str">
        <f t="shared" si="116"/>
        <v>Symptome</v>
      </c>
      <c r="M941" s="76">
        <f>IFERROR(VLOOKUP(Abfalldokumentation!$O941,Kennzahlen!S:U,3,FALSE)*Abfalldokumentation!$B941,"0")</f>
        <v>3250.0940599999999</v>
      </c>
      <c r="N941" s="76" t="str">
        <f>IF(ISBLANK(Q941),VLOOKUP(Abfalldokumentation!$O941,'Linien - BU'!R:S,2,FALSE),Q941)</f>
        <v>L18</v>
      </c>
      <c r="O941" s="77">
        <f t="shared" si="107"/>
        <v>23500062</v>
      </c>
      <c r="P941" s="77">
        <f t="shared" si="108"/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AA941" s="2"/>
      <c r="AB941" s="2"/>
      <c r="AC941" s="2"/>
    </row>
    <row r="942" spans="1:29" ht="30" customHeight="1" x14ac:dyDescent="0.25">
      <c r="A942" s="78" t="str">
        <f>VLOOKUP(N942,'Linien - BU'!A:B,2,FALSE)</f>
        <v>BU3</v>
      </c>
      <c r="B942" s="79">
        <f t="shared" si="106"/>
        <v>427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81" t="str">
        <f>IFERROR(VLOOKUP(Abfalldokumentation!$O942,Artikel!A:C,3,FALSE),Abfalldokumentation!$O942)</f>
        <v>RIE Bio Gouda Mittelalt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Zuständigkeiten</v>
      </c>
      <c r="H942" s="81" t="str">
        <f>IF(ISBLANK(Abfalldokumentation!$W942),"-",Abfalldokumentation!$W942)</f>
        <v>-</v>
      </c>
      <c r="I942" s="81">
        <f t="shared" si="113"/>
        <v>40</v>
      </c>
      <c r="J942" s="81" t="str">
        <f t="shared" si="114"/>
        <v>Produkte</v>
      </c>
      <c r="K942" s="81" t="str">
        <f t="shared" si="115"/>
        <v>BUs</v>
      </c>
      <c r="L942" s="81" t="str">
        <f t="shared" si="116"/>
        <v>Symptome</v>
      </c>
      <c r="M942" s="81">
        <f>IFERROR(VLOOKUP(Abfalldokumentation!$O942,Kennzahlen!S:U,3,FALSE)*Abfalldokumentation!$B942,"0")</f>
        <v>3178.6306999999997</v>
      </c>
      <c r="N942" s="81" t="str">
        <f>IF(ISBLANK(Q942),VLOOKUP(Abfalldokumentation!$O942,'Linien - BU'!R:S,2,FALSE),Q942)</f>
        <v>L18</v>
      </c>
      <c r="O942" s="77">
        <f t="shared" si="107"/>
        <v>23500062</v>
      </c>
      <c r="P942" s="77">
        <f t="shared" si="108"/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AA942" s="2"/>
      <c r="AB942" s="2"/>
      <c r="AC942" s="2"/>
    </row>
    <row r="943" spans="1:29" ht="30" customHeight="1" x14ac:dyDescent="0.25">
      <c r="A943" s="73" t="str">
        <f>VLOOKUP(N943,'Linien - BU'!A:B,2,FALSE)</f>
        <v>BU1</v>
      </c>
      <c r="B943" s="74">
        <f t="shared" si="106"/>
        <v>22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mit Walnusskonzentr</v>
      </c>
      <c r="F943" s="76" t="str">
        <f>VLOOKUP(T943,'Liste Gründe'!A:D,2,FALSE)</f>
        <v>Schimmel</v>
      </c>
      <c r="G943" s="75" t="str">
        <f>IF(ISBLANK(V943),VLOOKUP(Abfalldokumentation!$P943,'Liste Gründe'!A:D,3,FALSE),V943)</f>
        <v>keine Verarbeitung</v>
      </c>
      <c r="H943" s="76" t="str">
        <f>IF(ISBLANK(Abfalldokumentation!$W943),"-",Abfalldokumentation!$W943)</f>
        <v>-</v>
      </c>
      <c r="I943" s="76">
        <f t="shared" si="113"/>
        <v>40</v>
      </c>
      <c r="J943" s="76" t="str">
        <f t="shared" si="114"/>
        <v>Produkte</v>
      </c>
      <c r="K943" s="76" t="str">
        <f t="shared" si="115"/>
        <v>BUs</v>
      </c>
      <c r="L943" s="76" t="str">
        <f t="shared" si="116"/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RWV</v>
      </c>
      <c r="O943" s="77">
        <f t="shared" si="107"/>
        <v>29500531</v>
      </c>
      <c r="P943" s="77">
        <f t="shared" si="108"/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AA943" s="2"/>
      <c r="AB943" s="2"/>
      <c r="AC943" s="2"/>
    </row>
    <row r="944" spans="1:29" ht="30" customHeight="1" x14ac:dyDescent="0.25">
      <c r="A944" s="78" t="str">
        <f>VLOOKUP(N944,'Linien - BU'!A:B,2,FALSE)</f>
        <v>BU1</v>
      </c>
      <c r="B944" s="79">
        <f t="shared" si="106"/>
        <v>20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81" t="str">
        <f>IFERROR(VLOOKUP(Abfalldokumentation!$O944,Artikel!A:C,3,FALSE),Abfalldokumentation!$O944)</f>
        <v>VOS GRW Gartenkräuter 4</v>
      </c>
      <c r="F944" s="81" t="str">
        <f>VLOOKUP(T944,'Liste Gründe'!A:D,2,FALSE)</f>
        <v>Schimmel</v>
      </c>
      <c r="G944" s="80" t="str">
        <f>IF(ISBLANK(V944),VLOOKUP(Abfalldokumentation!$P944,'Liste Gründe'!A:D,3,FALSE),V944)</f>
        <v>keine Verarbeitung</v>
      </c>
      <c r="H944" s="81" t="str">
        <f>IF(ISBLANK(Abfalldokumentation!$W944),"-",Abfalldokumentation!$W944)</f>
        <v>-</v>
      </c>
      <c r="I944" s="81">
        <f t="shared" si="113"/>
        <v>40</v>
      </c>
      <c r="J944" s="81" t="str">
        <f t="shared" si="114"/>
        <v>Produkte</v>
      </c>
      <c r="K944" s="81" t="str">
        <f t="shared" si="115"/>
        <v>BUs</v>
      </c>
      <c r="L944" s="81" t="str">
        <f t="shared" si="116"/>
        <v>Symptome</v>
      </c>
      <c r="M944" s="81">
        <f>IFERROR(VLOOKUP(Abfalldokumentation!$O944,Kennzahlen!S:U,3,FALSE)*Abfalldokumentation!$B944,"0")</f>
        <v>10</v>
      </c>
      <c r="N944" s="81" t="str">
        <f>IF(ISBLANK(Q944),VLOOKUP(Abfalldokumentation!$O944,'Linien - BU'!R:S,2,FALSE),Q944)</f>
        <v>Schmelze</v>
      </c>
      <c r="O944" s="77">
        <f t="shared" si="107"/>
        <v>29500620</v>
      </c>
      <c r="P944" s="77">
        <f t="shared" si="108"/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AA944" s="2"/>
      <c r="AB944" s="2"/>
      <c r="AC944" s="2"/>
    </row>
    <row r="945" spans="1:29" ht="30" customHeight="1" x14ac:dyDescent="0.25">
      <c r="A945" s="73" t="str">
        <f>VLOOKUP(N945,'Linien - BU'!A:B,2,FALSE)</f>
        <v>BU4</v>
      </c>
      <c r="B945" s="74">
        <f t="shared" si="106"/>
        <v>20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76" t="str">
        <f>IFERROR(VLOOKUP(Abfalldokumentation!$O945,Artikel!A:C,3,FALSE),Abfalldokumentation!$O945)</f>
        <v>VOS SKZ EMM in Wurstfor</v>
      </c>
      <c r="F945" s="76" t="str">
        <f>VLOOKUP(T945,'Liste Gründe'!A:D,2,FALSE)</f>
        <v>keinen Verwendungszweck</v>
      </c>
      <c r="G945" s="75" t="str">
        <f>IF(ISBLANK(V945),VLOOKUP(Abfalldokumentation!$P945,'Liste Gründe'!A:D,3,FALSE),V945)</f>
        <v>-</v>
      </c>
      <c r="H945" s="76" t="str">
        <f>IF(ISBLANK(Abfalldokumentation!$W945),"-",Abfalldokumentation!$W945)</f>
        <v>-</v>
      </c>
      <c r="I945" s="76">
        <f t="shared" si="113"/>
        <v>40</v>
      </c>
      <c r="J945" s="76" t="str">
        <f t="shared" si="114"/>
        <v>Produkte</v>
      </c>
      <c r="K945" s="76" t="str">
        <f t="shared" si="115"/>
        <v>BUs</v>
      </c>
      <c r="L945" s="76" t="str">
        <f t="shared" si="116"/>
        <v>Symptome</v>
      </c>
      <c r="M945" s="76" t="str">
        <f>IFERROR(VLOOKUP(Abfalldokumentation!$O945,Kennzahlen!S:U,3,FALSE)*Abfalldokumentation!$B945,"0")</f>
        <v>0</v>
      </c>
      <c r="N945" s="76" t="str">
        <f>IF(ISBLANK(Q945),VLOOKUP(Abfalldokumentation!$O945,'Linien - BU'!R:S,2,FALSE),Q945)</f>
        <v>BU4</v>
      </c>
      <c r="O945" s="77">
        <f t="shared" si="107"/>
        <v>29501010</v>
      </c>
      <c r="P945" s="77">
        <f t="shared" si="108"/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AA945" s="2"/>
      <c r="AB945" s="2"/>
      <c r="AC945" s="2"/>
    </row>
    <row r="946" spans="1:29" ht="30" customHeight="1" x14ac:dyDescent="0.25">
      <c r="A946" s="78" t="str">
        <f>VLOOKUP(N946,'Linien - BU'!A:B,2,FALSE)</f>
        <v>BU4</v>
      </c>
      <c r="B946" s="79">
        <f t="shared" si="106"/>
        <v>10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81" t="str">
        <f>IFERROR(VLOOKUP(Abfalldokumentation!$O946,Artikel!A:C,3,FALSE),Abfalldokumentation!$O946)</f>
        <v>ABS AT-ROTWEIN</v>
      </c>
      <c r="F946" s="81" t="str">
        <f>VLOOKUP(T946,'Liste Gründe'!A:D,2,FALSE)</f>
        <v>keinen Verwendungszweck</v>
      </c>
      <c r="G946" s="80" t="str">
        <f>IF(ISBLANK(V946),VLOOKUP(Abfalldokumentation!$P946,'Liste Gründe'!A:D,3,FALSE),V946)</f>
        <v>-</v>
      </c>
      <c r="H946" s="81" t="str">
        <f>IF(ISBLANK(Abfalldokumentation!$W946),"-",Abfalldokumentation!$W946)</f>
        <v>-</v>
      </c>
      <c r="I946" s="81">
        <f t="shared" si="113"/>
        <v>40</v>
      </c>
      <c r="J946" s="81" t="str">
        <f t="shared" si="114"/>
        <v>Produkte</v>
      </c>
      <c r="K946" s="81" t="str">
        <f t="shared" si="115"/>
        <v>BUs</v>
      </c>
      <c r="L946" s="81" t="str">
        <f t="shared" si="116"/>
        <v>Symptome</v>
      </c>
      <c r="M946" s="81">
        <f>IFERROR(VLOOKUP(Abfalldokumentation!$O946,Kennzahlen!S:U,3,FALSE)*Abfalldokumentation!$B946,"0")</f>
        <v>1E-3</v>
      </c>
      <c r="N946" s="81" t="str">
        <f>IF(ISBLANK(Q946),VLOOKUP(Abfalldokumentation!$O946,'Linien - BU'!R:S,2,FALSE),Q946)</f>
        <v>BU4</v>
      </c>
      <c r="O946" s="77">
        <f t="shared" si="107"/>
        <v>29501013</v>
      </c>
      <c r="P946" s="77">
        <f t="shared" si="108"/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AA946" s="2"/>
      <c r="AB946" s="2"/>
      <c r="AC946" s="2"/>
    </row>
    <row r="947" spans="1:29" ht="30" customHeight="1" x14ac:dyDescent="0.25">
      <c r="A947" s="73" t="str">
        <f>VLOOKUP(N947,'Linien - BU'!A:B,2,FALSE)</f>
        <v>Verkauf</v>
      </c>
      <c r="B947" s="74">
        <f t="shared" si="106"/>
        <v>70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76" t="str">
        <f>IFERROR(VLOOKUP(Abfalldokumentation!$O947,Artikel!A:C,3,FALSE),Abfalldokumentation!$O947)</f>
        <v>VOS RW-NUSS-ZIPFEL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keinen Abnehmer/kein Schälpersonal</v>
      </c>
      <c r="H947" s="76" t="str">
        <f>IF(ISBLANK(Abfalldokumentation!$W947),"-",Abfalldokumentation!$W947)</f>
        <v>-</v>
      </c>
      <c r="I947" s="76">
        <f t="shared" si="113"/>
        <v>40</v>
      </c>
      <c r="J947" s="76" t="str">
        <f t="shared" si="114"/>
        <v>Produkte</v>
      </c>
      <c r="K947" s="76" t="str">
        <f t="shared" si="115"/>
        <v>BUs</v>
      </c>
      <c r="L947" s="76" t="str">
        <f t="shared" si="116"/>
        <v>Symptome</v>
      </c>
      <c r="M947" s="76">
        <f>IFERROR(VLOOKUP(Abfalldokumentation!$O947,Kennzahlen!S:U,3,FALSE)*Abfalldokumentation!$B947,"0")</f>
        <v>35</v>
      </c>
      <c r="N947" s="76" t="str">
        <f>IF(ISBLANK(Q947),VLOOKUP(Abfalldokumentation!$O947,'Linien - BU'!R:S,2,FALSE),Q947)</f>
        <v>Verkauf</v>
      </c>
      <c r="O947" s="77">
        <f t="shared" si="107"/>
        <v>29501073</v>
      </c>
      <c r="P947" s="77">
        <f t="shared" si="108"/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AA947" s="2"/>
      <c r="AB947" s="2"/>
      <c r="AC947" s="2"/>
    </row>
    <row r="948" spans="1:29" ht="30" customHeight="1" x14ac:dyDescent="0.25">
      <c r="A948" s="78" t="str">
        <f>VLOOKUP(N948,'Linien - BU'!A:B,2,FALSE)</f>
        <v>Verkauf</v>
      </c>
      <c r="B948" s="79">
        <f t="shared" si="106"/>
        <v>220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81" t="str">
        <f>IFERROR(VLOOKUP(Abfalldokumentation!$O948,Artikel!A:C,3,FALSE),Abfalldokumentation!$O948)</f>
        <v>VOS RW-JALA-NAT ENDSTÜC</v>
      </c>
      <c r="F948" s="81" t="str">
        <f>VLOOKUP(T948,'Liste Gründe'!A:D,2,FALSE)</f>
        <v>Schimmel</v>
      </c>
      <c r="G948" s="80" t="str">
        <f>IF(ISBLANK(V948),VLOOKUP(Abfalldokumentation!$P948,'Liste Gründe'!A:D,3,FALSE),V948)</f>
        <v>keinen Abnehmer/kein Schälpersonal</v>
      </c>
      <c r="H948" s="81" t="str">
        <f>IF(ISBLANK(Abfalldokumentation!$W948),"-",Abfalldokumentation!$W948)</f>
        <v>-</v>
      </c>
      <c r="I948" s="81">
        <f t="shared" si="113"/>
        <v>40</v>
      </c>
      <c r="J948" s="81" t="str">
        <f t="shared" si="114"/>
        <v>Produkte</v>
      </c>
      <c r="K948" s="81" t="str">
        <f t="shared" si="115"/>
        <v>BUs</v>
      </c>
      <c r="L948" s="81" t="str">
        <f t="shared" si="116"/>
        <v>Symptome</v>
      </c>
      <c r="M948" s="81">
        <f>IFERROR(VLOOKUP(Abfalldokumentation!$O948,Kennzahlen!S:U,3,FALSE)*Abfalldokumentation!$B948,"0")</f>
        <v>110</v>
      </c>
      <c r="N948" s="81" t="str">
        <f>IF(ISBLANK(Q948),VLOOKUP(Abfalldokumentation!$O948,'Linien - BU'!R:S,2,FALSE),Q948)</f>
        <v>Verkauf</v>
      </c>
      <c r="O948" s="77">
        <f t="shared" si="107"/>
        <v>29501081</v>
      </c>
      <c r="P948" s="77">
        <f t="shared" si="108"/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AA948" s="2"/>
      <c r="AB948" s="2"/>
      <c r="AC948" s="2"/>
    </row>
    <row r="949" spans="1:29" ht="30" customHeight="1" x14ac:dyDescent="0.25">
      <c r="A949" s="73" t="str">
        <f>VLOOKUP(N949,'Linien - BU'!A:B,2,FALSE)</f>
        <v>BU3</v>
      </c>
      <c r="B949" s="74">
        <f t="shared" si="106"/>
        <v>245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76" t="str">
        <f>IFERROR(VLOOKUP(Abfalldokumentation!$O949,Artikel!A:C,3,FALSE),Abfalldokumentation!$O949)</f>
        <v>BLO FRUCHT 5KG mit ganz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keine Zuständigkeiten</v>
      </c>
      <c r="H949" s="76" t="str">
        <f>IF(ISBLANK(Abfalldokumentation!$W949),"-",Abfalldokumentation!$W949)</f>
        <v>-</v>
      </c>
      <c r="I949" s="76">
        <f t="shared" si="113"/>
        <v>40</v>
      </c>
      <c r="J949" s="76" t="str">
        <f t="shared" si="114"/>
        <v>Produkte</v>
      </c>
      <c r="K949" s="76" t="str">
        <f t="shared" si="115"/>
        <v>BUs</v>
      </c>
      <c r="L949" s="76" t="str">
        <f t="shared" si="116"/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BU3</v>
      </c>
      <c r="O949" s="77">
        <f t="shared" si="107"/>
        <v>31000217</v>
      </c>
      <c r="P949" s="77">
        <f t="shared" si="108"/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AA949" s="2"/>
      <c r="AB949" s="2"/>
      <c r="AC949" s="2"/>
    </row>
    <row r="950" spans="1:29" ht="30" customHeight="1" x14ac:dyDescent="0.25">
      <c r="A950" s="78" t="str">
        <f>VLOOKUP(N950,'Linien - BU'!A:B,2,FALSE)</f>
        <v>BU1</v>
      </c>
      <c r="B950" s="79">
        <f t="shared" si="106"/>
        <v>328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81" t="str">
        <f>IFERROR(VLOOKUP(Abfalldokumentation!$O950,Artikel!A:C,3,FALSE),Abfalldokumentation!$O950)</f>
        <v>GRW SCHI-NAT 7,2GK NEUE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Bodenabfall Abfüllung</v>
      </c>
      <c r="H950" s="81" t="str">
        <f>IF(ISBLANK(Abfalldokumentation!$W950),"-",Abfalldokumentation!$W950)</f>
        <v>Clip gerissen</v>
      </c>
      <c r="I950" s="81">
        <f t="shared" si="113"/>
        <v>40</v>
      </c>
      <c r="J950" s="81" t="str">
        <f t="shared" si="114"/>
        <v>Produkte</v>
      </c>
      <c r="K950" s="81" t="str">
        <f t="shared" si="115"/>
        <v>BUs</v>
      </c>
      <c r="L950" s="81" t="str">
        <f t="shared" si="116"/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Abfüllung</v>
      </c>
      <c r="O950" s="77">
        <f t="shared" si="107"/>
        <v>32000106</v>
      </c>
      <c r="P950" s="77">
        <f t="shared" si="108"/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AA950" s="2"/>
      <c r="AB950" s="2"/>
      <c r="AC950" s="2"/>
    </row>
    <row r="951" spans="1:29" ht="30" customHeight="1" x14ac:dyDescent="0.25">
      <c r="A951" s="73" t="str">
        <f>VLOOKUP(N951,'Linien - BU'!A:B,2,FALSE)</f>
        <v>BU2</v>
      </c>
      <c r="B951" s="74">
        <f t="shared" si="106"/>
        <v>49.5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76" t="str">
        <f>IFERROR(VLOOKUP(Abfalldokumentation!$O951,Artikel!A:C,3,FALSE),Abfalldokumentation!$O951)</f>
        <v>Blöcke</v>
      </c>
      <c r="F951" s="76" t="str">
        <f>VLOOKUP(T951,'Liste Gründe'!A:D,2,FALSE)</f>
        <v>Schimmel</v>
      </c>
      <c r="G951" s="75" t="str">
        <f>IF(ISBLANK(V951),VLOOKUP(Abfalldokumentation!$P951,'Liste Gründe'!A:D,3,FALSE),V951)</f>
        <v>Luftzieher/Folienriss durch Transport</v>
      </c>
      <c r="H951" s="76" t="str">
        <f>IF(ISBLANK(Abfalldokumentation!$W951),"-",Abfalldokumentation!$W951)</f>
        <v>-</v>
      </c>
      <c r="I951" s="76">
        <f t="shared" si="113"/>
        <v>40</v>
      </c>
      <c r="J951" s="76" t="str">
        <f t="shared" si="114"/>
        <v>Produkte</v>
      </c>
      <c r="K951" s="76" t="str">
        <f t="shared" si="115"/>
        <v>BUs</v>
      </c>
      <c r="L951" s="76" t="str">
        <f t="shared" si="116"/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BU2</v>
      </c>
      <c r="O951" s="77" t="str">
        <f t="shared" si="107"/>
        <v>Blöcke</v>
      </c>
      <c r="P951" s="77">
        <f t="shared" si="108"/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AA951" s="2"/>
      <c r="AB951" s="2"/>
      <c r="AC951" s="2"/>
    </row>
    <row r="952" spans="1:29" ht="30" customHeight="1" x14ac:dyDescent="0.25">
      <c r="A952" s="78" t="str">
        <f>VLOOKUP(N952,'Linien - BU'!A:B,2,FALSE)</f>
        <v>BU3</v>
      </c>
      <c r="B952" s="79">
        <f t="shared" si="106"/>
        <v>16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81" t="str">
        <f>IFERROR(VLOOKUP(Abfalldokumentation!$O952,Artikel!A:C,3,FALSE),Abfalldokumentation!$O952)</f>
        <v>Div. Zipfel, Endstücke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113"/>
        <v>40</v>
      </c>
      <c r="J952" s="81" t="str">
        <f t="shared" si="114"/>
        <v>Produkte</v>
      </c>
      <c r="K952" s="81" t="str">
        <f t="shared" si="115"/>
        <v>BUs</v>
      </c>
      <c r="L952" s="81" t="str">
        <f t="shared" si="116"/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BU3</v>
      </c>
      <c r="O952" s="77" t="str">
        <f t="shared" si="107"/>
        <v>Div. Zipfel, Endstücke</v>
      </c>
      <c r="P952" s="77">
        <f t="shared" si="108"/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AA952" s="2"/>
      <c r="AB952" s="2"/>
      <c r="AC952" s="2"/>
    </row>
    <row r="953" spans="1:29" ht="30" customHeight="1" x14ac:dyDescent="0.25">
      <c r="A953" s="73" t="str">
        <f>VLOOKUP(N953,'Linien - BU'!A:B,2,FALSE)</f>
        <v>BU1</v>
      </c>
      <c r="B953" s="74">
        <f t="shared" si="106"/>
        <v>328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76" t="str">
        <f>IFERROR(VLOOKUP(Abfalldokumentation!$O953,Artikel!A:C,3,FALSE),Abfalldokumentation!$O953)</f>
        <v>Diverses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113"/>
        <v>40</v>
      </c>
      <c r="J953" s="76" t="str">
        <f t="shared" si="114"/>
        <v>Produkte</v>
      </c>
      <c r="K953" s="76" t="str">
        <f t="shared" si="115"/>
        <v>BUs</v>
      </c>
      <c r="L953" s="76" t="str">
        <f t="shared" si="116"/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Abfüllung</v>
      </c>
      <c r="O953" s="77" t="str">
        <f t="shared" si="107"/>
        <v>Diverses</v>
      </c>
      <c r="P953" s="77">
        <f t="shared" si="108"/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AA953" s="2"/>
      <c r="AB953" s="2"/>
      <c r="AC953" s="2"/>
    </row>
    <row r="954" spans="1:29" ht="30" customHeight="1" x14ac:dyDescent="0.25">
      <c r="A954" s="78" t="str">
        <f>VLOOKUP(N954,'Linien - BU'!A:B,2,FALSE)</f>
        <v>BU4</v>
      </c>
      <c r="B954" s="79">
        <f t="shared" si="106"/>
        <v>18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81" t="str">
        <f>IFERROR(VLOOKUP(Abfalldokumentation!$O954,Artikel!A:C,3,FALSE),Abfalldokumentation!$O954)</f>
        <v>Diverses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113"/>
        <v>40</v>
      </c>
      <c r="J954" s="81" t="str">
        <f t="shared" si="114"/>
        <v>Produkte</v>
      </c>
      <c r="K954" s="81" t="str">
        <f t="shared" si="115"/>
        <v>BUs</v>
      </c>
      <c r="L954" s="81" t="str">
        <f t="shared" si="116"/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BU4</v>
      </c>
      <c r="O954" s="77" t="str">
        <f t="shared" si="107"/>
        <v>Diverses</v>
      </c>
      <c r="P954" s="77">
        <f t="shared" si="108"/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AA954" s="2"/>
      <c r="AB954" s="2"/>
      <c r="AC954" s="2"/>
    </row>
    <row r="955" spans="1:29" ht="30" customHeight="1" x14ac:dyDescent="0.25">
      <c r="A955" s="73" t="str">
        <f>VLOOKUP(N955,'Linien - BU'!A:B,2,FALSE)</f>
        <v>BU3</v>
      </c>
      <c r="B955" s="74">
        <f t="shared" si="106"/>
        <v>17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76" t="str">
        <f>IFERROR(VLOOKUP(Abfalldokumentation!$O955,Artikel!A:C,3,FALSE),Abfalldokumentation!$O955)</f>
        <v>Diverses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113"/>
        <v>40</v>
      </c>
      <c r="J955" s="76" t="str">
        <f t="shared" si="114"/>
        <v>Produkte</v>
      </c>
      <c r="K955" s="76" t="str">
        <f t="shared" si="115"/>
        <v>BUs</v>
      </c>
      <c r="L955" s="76" t="str">
        <f t="shared" si="116"/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L35</v>
      </c>
      <c r="O955" s="77" t="str">
        <f t="shared" si="107"/>
        <v>Diverses</v>
      </c>
      <c r="P955" s="77">
        <f t="shared" si="108"/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AA955" s="2"/>
      <c r="AB955" s="2"/>
      <c r="AC955" s="2"/>
    </row>
    <row r="956" spans="1:29" ht="30" customHeight="1" x14ac:dyDescent="0.25">
      <c r="A956" s="78" t="str">
        <f>VLOOKUP(N956,'Linien - BU'!A:B,2,FALSE)</f>
        <v>BU3</v>
      </c>
      <c r="B956" s="79">
        <f t="shared" si="106"/>
        <v>22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81" t="str">
        <f>IFERROR(VLOOKUP(Abfalldokumentation!$O956,Artikel!A:C,3,FALSE),Abfalldokumentation!$O956)</f>
        <v>Diverses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113"/>
        <v>40</v>
      </c>
      <c r="J956" s="81" t="str">
        <f t="shared" si="114"/>
        <v>Produkte</v>
      </c>
      <c r="K956" s="81" t="str">
        <f t="shared" si="115"/>
        <v>BUs</v>
      </c>
      <c r="L956" s="81" t="str">
        <f t="shared" si="116"/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7"/>
        <v>Diverses</v>
      </c>
      <c r="P956" s="77">
        <f t="shared" si="108"/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AA956" s="2"/>
      <c r="AB956" s="2"/>
      <c r="AC956" s="2"/>
    </row>
    <row r="957" spans="1:29" ht="30" customHeight="1" x14ac:dyDescent="0.25">
      <c r="A957" s="73" t="str">
        <f>VLOOKUP(N957,'Linien - BU'!A:B,2,FALSE)</f>
        <v>BU3</v>
      </c>
      <c r="B957" s="74">
        <f t="shared" si="106"/>
        <v>14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Linienbezogen</v>
      </c>
      <c r="G957" s="75" t="str">
        <f>IF(ISBLANK(V957),VLOOKUP(Abfalldokumentation!$P957,'Liste Gründe'!A:D,3,FALSE),V957)</f>
        <v>Maschinenabfall</v>
      </c>
      <c r="H957" s="76" t="str">
        <f>IF(ISBLANK(Abfalldokumentation!$W957),"-",Abfalldokumentation!$W957)</f>
        <v>-</v>
      </c>
      <c r="I957" s="76">
        <f t="shared" si="113"/>
        <v>40</v>
      </c>
      <c r="J957" s="76" t="str">
        <f t="shared" si="114"/>
        <v>Produkte</v>
      </c>
      <c r="K957" s="76" t="str">
        <f t="shared" si="115"/>
        <v>BUs</v>
      </c>
      <c r="L957" s="76" t="str">
        <f t="shared" si="116"/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L33</v>
      </c>
      <c r="O957" s="77" t="str">
        <f t="shared" si="107"/>
        <v>Diverses</v>
      </c>
      <c r="P957" s="77">
        <f t="shared" si="108"/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AA957" s="2"/>
      <c r="AB957" s="2"/>
      <c r="AC957" s="2"/>
    </row>
    <row r="958" spans="1:29" ht="30" customHeight="1" x14ac:dyDescent="0.25">
      <c r="A958" s="78" t="str">
        <f>VLOOKUP(N958,'Linien - BU'!A:B,2,FALSE)</f>
        <v>BU3</v>
      </c>
      <c r="B958" s="79">
        <f t="shared" si="106"/>
        <v>10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Linienbezogen</v>
      </c>
      <c r="G958" s="80" t="str">
        <f>IF(ISBLANK(V958),VLOOKUP(Abfalldokumentation!$P958,'Liste Gründe'!A:D,3,FALSE),V958)</f>
        <v>Maschinenabfall</v>
      </c>
      <c r="H958" s="81" t="str">
        <f>IF(ISBLANK(Abfalldokumentation!$W958),"-",Abfalldokumentation!$W958)</f>
        <v>-</v>
      </c>
      <c r="I958" s="81">
        <f t="shared" si="113"/>
        <v>40</v>
      </c>
      <c r="J958" s="81" t="str">
        <f t="shared" si="114"/>
        <v>Produkte</v>
      </c>
      <c r="K958" s="81" t="str">
        <f t="shared" si="115"/>
        <v>BUs</v>
      </c>
      <c r="L958" s="81" t="str">
        <f t="shared" si="116"/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L11</v>
      </c>
      <c r="O958" s="77" t="str">
        <f t="shared" si="107"/>
        <v>Diverses</v>
      </c>
      <c r="P958" s="77">
        <f t="shared" si="108"/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AA958" s="2"/>
      <c r="AB958" s="2"/>
      <c r="AC958" s="2"/>
    </row>
    <row r="959" spans="1:29" ht="30" customHeight="1" x14ac:dyDescent="0.25">
      <c r="A959" s="73" t="str">
        <f>VLOOKUP(N959,'Linien - BU'!A:B,2,FALSE)</f>
        <v>Rest</v>
      </c>
      <c r="B959" s="74">
        <f t="shared" si="106"/>
        <v>45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Rest</v>
      </c>
      <c r="G959" s="75" t="str">
        <f>IF(ISBLANK(V959),VLOOKUP(Abfalldokumentation!$P959,'Liste Gründe'!A:D,3,FALSE),V959)</f>
        <v>MHD abgelaufen</v>
      </c>
      <c r="H959" s="76" t="str">
        <f>IF(ISBLANK(Abfalldokumentation!$W959),"-",Abfalldokumentation!$W959)</f>
        <v>-</v>
      </c>
      <c r="I959" s="76">
        <f t="shared" si="113"/>
        <v>40</v>
      </c>
      <c r="J959" s="76" t="str">
        <f t="shared" si="114"/>
        <v>Produkte</v>
      </c>
      <c r="K959" s="76" t="str">
        <f t="shared" si="115"/>
        <v>BUs</v>
      </c>
      <c r="L959" s="76" t="str">
        <f t="shared" si="116"/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Kantine</v>
      </c>
      <c r="O959" s="77" t="str">
        <f t="shared" si="107"/>
        <v>Diverses</v>
      </c>
      <c r="P959" s="77">
        <f t="shared" si="108"/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AA959" s="2"/>
      <c r="AB959" s="2"/>
      <c r="AC959" s="2"/>
    </row>
    <row r="960" spans="1:29" ht="30" customHeight="1" x14ac:dyDescent="0.25">
      <c r="A960" s="78" t="str">
        <f>VLOOKUP(N960,'Linien - BU'!A:B,2,FALSE)</f>
        <v>BU2</v>
      </c>
      <c r="B960" s="79">
        <f t="shared" si="106"/>
        <v>15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Schimmel</v>
      </c>
      <c r="G960" s="80" t="str">
        <f>IF(ISBLANK(V960),VLOOKUP(Abfalldokumentation!$P960,'Liste Gründe'!A:D,3,FALSE),V960)</f>
        <v>Luftzieher/Folienriss durch Transport</v>
      </c>
      <c r="H960" s="81" t="str">
        <f>IF(ISBLANK(Abfalldokumentation!$W960),"-",Abfalldokumentation!$W960)</f>
        <v>-</v>
      </c>
      <c r="I960" s="81">
        <f t="shared" si="113"/>
        <v>40</v>
      </c>
      <c r="J960" s="81" t="str">
        <f t="shared" si="114"/>
        <v>Produkte</v>
      </c>
      <c r="K960" s="81" t="str">
        <f t="shared" si="115"/>
        <v>BUs</v>
      </c>
      <c r="L960" s="81" t="str">
        <f t="shared" si="116"/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BU2</v>
      </c>
      <c r="O960" s="77" t="str">
        <f t="shared" si="107"/>
        <v>Diverses</v>
      </c>
      <c r="P960" s="77">
        <f t="shared" si="108"/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AA960" s="2"/>
      <c r="AB960" s="2"/>
      <c r="AC960" s="2"/>
    </row>
    <row r="961" spans="1:29" ht="30" customHeight="1" x14ac:dyDescent="0.25">
      <c r="A961" s="73" t="str">
        <f>VLOOKUP(N961,'Linien - BU'!A:B,2,FALSE)</f>
        <v>BU1</v>
      </c>
      <c r="B961" s="74">
        <f t="shared" si="106"/>
        <v>153</v>
      </c>
      <c r="C961" s="75">
        <f>Abfalldokumentation!$U961</f>
        <v>44476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76" t="str">
        <f>IFERROR(VLOOKUP(Abfalldokumentation!$O961,Artikel!A:C,3,FALSE),Abfalldokumentation!$O961)</f>
        <v>Diverses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Reinigung</v>
      </c>
      <c r="H961" s="76" t="str">
        <f>IF(ISBLANK(Abfalldokumentation!$W961),"-",Abfalldokumentation!$W961)</f>
        <v>-</v>
      </c>
      <c r="I961" s="76">
        <f t="shared" si="113"/>
        <v>40</v>
      </c>
      <c r="J961" s="76" t="str">
        <f t="shared" si="114"/>
        <v>Produkte</v>
      </c>
      <c r="K961" s="76" t="str">
        <f t="shared" si="115"/>
        <v>BUs</v>
      </c>
      <c r="L961" s="76" t="str">
        <f t="shared" si="116"/>
        <v>Symptome</v>
      </c>
      <c r="M961" s="76" t="str">
        <f>IFERROR(VLOOKUP(Abfalldokumentation!$O961,Kennzahlen!S:U,3,FALSE)*Abfalldokumentation!$B961,"0")</f>
        <v>0</v>
      </c>
      <c r="N961" s="76" t="str">
        <f>IF(ISBLANK(Q961),VLOOKUP(Abfalldokumentation!$O961,'Linien - BU'!R:S,2,FALSE),Q961)</f>
        <v>Schmelze</v>
      </c>
      <c r="O961" s="77" t="str">
        <f t="shared" si="107"/>
        <v>Diverses</v>
      </c>
      <c r="P961" s="77">
        <f t="shared" si="108"/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AA961" s="2"/>
      <c r="AB961" s="2"/>
      <c r="AC961" s="2"/>
    </row>
    <row r="962" spans="1:29" ht="30" customHeight="1" x14ac:dyDescent="0.25">
      <c r="A962" s="78" t="str">
        <f>VLOOKUP(N962,'Linien - BU'!A:B,2,FALSE)</f>
        <v>Rest</v>
      </c>
      <c r="B962" s="79">
        <f t="shared" ref="B962:B1025" si="117">S962</f>
        <v>150</v>
      </c>
      <c r="C962" s="80">
        <f>Abfalldokumentation!$U962</f>
        <v>44476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81" t="str">
        <f>IFERROR(VLOOKUP(Abfalldokumentation!$O962,Artikel!A:C,3,FALSE),Abfalldokumentation!$O962)</f>
        <v>Diverses</v>
      </c>
      <c r="F962" s="81" t="str">
        <f>VLOOKUP(T962,'Liste Gründe'!A:D,2,FALSE)</f>
        <v>Qualitätssicherung</v>
      </c>
      <c r="G962" s="80" t="str">
        <f>IF(ISBLANK(V962),VLOOKUP(Abfalldokumentation!$P962,'Liste Gründe'!A:D,3,FALSE),V962)</f>
        <v>Laborprobe</v>
      </c>
      <c r="H962" s="81" t="str">
        <f>IF(ISBLANK(Abfalldokumentation!$W962),"-",Abfalldokumentation!$W962)</f>
        <v>-</v>
      </c>
      <c r="I962" s="81">
        <f t="shared" si="113"/>
        <v>40</v>
      </c>
      <c r="J962" s="81" t="str">
        <f t="shared" si="114"/>
        <v>Produkte</v>
      </c>
      <c r="K962" s="81" t="str">
        <f t="shared" si="115"/>
        <v>BUs</v>
      </c>
      <c r="L962" s="81" t="str">
        <f t="shared" si="116"/>
        <v>Symptome</v>
      </c>
      <c r="M962" s="81" t="str">
        <f>IFERROR(VLOOKUP(Abfalldokumentation!$O962,Kennzahlen!S:U,3,FALSE)*Abfalldokumentation!$B962,"0")</f>
        <v>0</v>
      </c>
      <c r="N962" s="81" t="str">
        <f>IF(ISBLANK(Q962),VLOOKUP(Abfalldokumentation!$O962,'Linien - BU'!R:S,2,FALSE),Q962)</f>
        <v>Labor</v>
      </c>
      <c r="O962" s="77" t="str">
        <f t="shared" ref="O962:O1025" si="118">R962</f>
        <v>Diverses</v>
      </c>
      <c r="P962" s="77">
        <f t="shared" ref="P962:P1025" si="119"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AA962" s="2"/>
      <c r="AB962" s="2"/>
      <c r="AC962" s="2"/>
    </row>
    <row r="963" spans="1:29" ht="30" customHeight="1" x14ac:dyDescent="0.25">
      <c r="A963" s="73" t="str">
        <f>VLOOKUP(N963,'Linien - BU'!A:B,2,FALSE)</f>
        <v>BU3</v>
      </c>
      <c r="B963" s="74">
        <f t="shared" si="117"/>
        <v>40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76" t="str">
        <f>IFERROR(VLOOKUP(Abfalldokumentation!$O963,Artikel!A:C,3,FALSE),Abfalldokumentation!$O963)</f>
        <v>VOS Räucher extra natri</v>
      </c>
      <c r="F963" s="76" t="str">
        <f>VLOOKUP(T963,'Liste Gründe'!A:D,2,FALSE)</f>
        <v>Linienbezogen</v>
      </c>
      <c r="G963" s="75" t="str">
        <f>IF(ISBLANK(V963),VLOOKUP(Abfalldokumentation!$P963,'Liste Gründe'!A:D,3,FALSE),V963)</f>
        <v>Maschinenabfall</v>
      </c>
      <c r="H963" s="76" t="str">
        <f>IF(ISBLANK(Abfalldokumentation!$W963),"-",Abfalldokumentation!$W963)</f>
        <v>-</v>
      </c>
      <c r="I963" s="76">
        <f t="shared" si="113"/>
        <v>40</v>
      </c>
      <c r="J963" s="76" t="str">
        <f t="shared" si="114"/>
        <v>Produkte</v>
      </c>
      <c r="K963" s="76" t="str">
        <f t="shared" si="115"/>
        <v>BUs</v>
      </c>
      <c r="L963" s="76" t="str">
        <f t="shared" si="116"/>
        <v>Symptome</v>
      </c>
      <c r="M963" s="76">
        <f>IFERROR(VLOOKUP(Abfalldokumentation!$O963,Kennzahlen!S:U,3,FALSE)*Abfalldokumentation!$B963,"0")</f>
        <v>20</v>
      </c>
      <c r="N963" s="76" t="str">
        <f>IF(ISBLANK(Q963),VLOOKUP(Abfalldokumentation!$O963,'Linien - BU'!R:S,2,FALSE),Q963)</f>
        <v>L1</v>
      </c>
      <c r="O963" s="77">
        <f t="shared" si="118"/>
        <v>29500613</v>
      </c>
      <c r="P963" s="77">
        <f t="shared" si="119"/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AA963" s="2"/>
      <c r="AB963" s="2"/>
      <c r="AC963" s="2"/>
    </row>
    <row r="964" spans="1:29" ht="30" customHeight="1" x14ac:dyDescent="0.25">
      <c r="A964" s="78" t="str">
        <f>VLOOKUP(N964,'Linien - BU'!A:B,2,FALSE)</f>
        <v>BU4</v>
      </c>
      <c r="B964" s="79">
        <f t="shared" si="117"/>
        <v>26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81" t="str">
        <f>IFERROR(VLOOKUP(Abfalldokumentation!$O964,Artikel!A:C,3,FALSE),Abfalldokumentation!$O964)</f>
        <v>ABS ZIEGE-GOU</v>
      </c>
      <c r="F964" s="81" t="str">
        <f>VLOOKUP(T964,'Liste Gründe'!A:D,2,FALSE)</f>
        <v>keinen Verwendungszweck</v>
      </c>
      <c r="G964" s="80" t="str">
        <f>IF(ISBLANK(V964),VLOOKUP(Abfalldokumentation!$P964,'Liste Gründe'!A:D,3,FALSE),V964)</f>
        <v>-</v>
      </c>
      <c r="H964" s="81" t="str">
        <f>IF(ISBLANK(Abfalldokumentation!$W964),"-",Abfalldokumentation!$W964)</f>
        <v>-</v>
      </c>
      <c r="I964" s="81">
        <f t="shared" ref="I964:I981" si="120">_xlfn.ISOWEEKNUM(C964)</f>
        <v>40</v>
      </c>
      <c r="J964" s="81" t="str">
        <f t="shared" ref="J964:J981" si="121">"Produkte"</f>
        <v>Produkte</v>
      </c>
      <c r="K964" s="81" t="str">
        <f t="shared" ref="K964:K981" si="122">"BUs"</f>
        <v>BUs</v>
      </c>
      <c r="L964" s="81" t="str">
        <f t="shared" ref="L964:L981" si="123">"Symptome"</f>
        <v>Symptome</v>
      </c>
      <c r="M964" s="81">
        <f>IFERROR(VLOOKUP(Abfalldokumentation!$O964,Kennzahlen!S:U,3,FALSE)*Abfalldokumentation!$B964,"0")</f>
        <v>26</v>
      </c>
      <c r="N964" s="81" t="str">
        <f>IF(ISBLANK(Q964),VLOOKUP(Abfalldokumentation!$O964,'Linien - BU'!R:S,2,FALSE),Q964)</f>
        <v>BU4</v>
      </c>
      <c r="O964" s="77">
        <f t="shared" si="118"/>
        <v>29500887</v>
      </c>
      <c r="P964" s="77">
        <f t="shared" si="119"/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AA964" s="2"/>
      <c r="AB964" s="2"/>
      <c r="AC964" s="2"/>
    </row>
    <row r="965" spans="1:29" ht="30" customHeight="1" x14ac:dyDescent="0.25">
      <c r="A965" s="73" t="str">
        <f>VLOOKUP(N965,'Linien - BU'!A:B,2,FALSE)</f>
        <v>BU4</v>
      </c>
      <c r="B965" s="74">
        <f t="shared" si="117"/>
        <v>62.4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ZIEGE-GOU</v>
      </c>
      <c r="F965" s="76" t="str">
        <f>VLOOKUP(T965,'Liste Gründe'!A:D,2,FALSE)</f>
        <v>Schimmel</v>
      </c>
      <c r="G965" s="75" t="str">
        <f>IF(ISBLANK(V965),VLOOKUP(Abfalldokumentation!$P965,'Liste Gründe'!A:D,3,FALSE),V965)</f>
        <v>gesammelt für möglichen Einsatz</v>
      </c>
      <c r="H965" s="76" t="str">
        <f>IF(ISBLANK(Abfalldokumentation!$W965),"-",Abfalldokumentation!$W965)</f>
        <v>-</v>
      </c>
      <c r="I965" s="76">
        <f t="shared" si="120"/>
        <v>40</v>
      </c>
      <c r="J965" s="76" t="str">
        <f t="shared" si="121"/>
        <v>Produkte</v>
      </c>
      <c r="K965" s="76" t="str">
        <f t="shared" si="122"/>
        <v>BUs</v>
      </c>
      <c r="L965" s="76" t="str">
        <f t="shared" si="123"/>
        <v>Symptome</v>
      </c>
      <c r="M965" s="76">
        <f>IFERROR(VLOOKUP(Abfalldokumentation!$O965,Kennzahlen!S:U,3,FALSE)*Abfalldokumentation!$B965,"0")</f>
        <v>62.4</v>
      </c>
      <c r="N965" s="76" t="str">
        <f>IF(ISBLANK(Q965),VLOOKUP(Abfalldokumentation!$O965,'Linien - BU'!R:S,2,FALSE),Q965)</f>
        <v>BU4</v>
      </c>
      <c r="O965" s="77">
        <f t="shared" si="118"/>
        <v>29500887</v>
      </c>
      <c r="P965" s="77">
        <f t="shared" si="119"/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AA965" s="2"/>
      <c r="AB965" s="2"/>
      <c r="AC965" s="2"/>
    </row>
    <row r="966" spans="1:29" ht="30" customHeight="1" x14ac:dyDescent="0.25">
      <c r="A966" s="78" t="str">
        <f>VLOOKUP(N966,'Linien - BU'!A:B,2,FALSE)</f>
        <v>BU1</v>
      </c>
      <c r="B966" s="79">
        <f t="shared" si="117"/>
        <v>28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81" t="str">
        <f>IFERROR(VLOOKUP(Abfalldokumentation!$O966,Artikel!A:C,3,FALSE),Abfalldokumentation!$O966)</f>
        <v>VOS-ABS ENTSORGUNG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geschälte Rinde</v>
      </c>
      <c r="H966" s="81" t="str">
        <f>IF(ISBLANK(Abfalldokumentation!$W966),"-",Abfalldokumentation!$W966)</f>
        <v>-</v>
      </c>
      <c r="I966" s="81">
        <f t="shared" si="120"/>
        <v>40</v>
      </c>
      <c r="J966" s="81" t="str">
        <f t="shared" si="121"/>
        <v>Produkte</v>
      </c>
      <c r="K966" s="81" t="str">
        <f t="shared" si="122"/>
        <v>BUs</v>
      </c>
      <c r="L966" s="81" t="str">
        <f t="shared" si="123"/>
        <v>Symptome</v>
      </c>
      <c r="M966" s="81">
        <f>IFERROR(VLOOKUP(Abfalldokumentation!$O966,Kennzahlen!S:U,3,FALSE)*Abfalldokumentation!$B966,"0")</f>
        <v>0.28000000000000003</v>
      </c>
      <c r="N966" s="81" t="str">
        <f>IF(ISBLANK(Q966),VLOOKUP(Abfalldokumentation!$O966,'Linien - BU'!R:S,2,FALSE),Q966)</f>
        <v>RWV</v>
      </c>
      <c r="O966" s="77">
        <f t="shared" si="118"/>
        <v>29500917</v>
      </c>
      <c r="P966" s="77">
        <f t="shared" si="119"/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AA966" s="2"/>
      <c r="AB966" s="2"/>
      <c r="AC966" s="2"/>
    </row>
    <row r="967" spans="1:29" ht="30" customHeight="1" x14ac:dyDescent="0.25">
      <c r="A967" s="73" t="str">
        <f>VLOOKUP(N967,'Linien - BU'!A:B,2,FALSE)</f>
        <v>BU3</v>
      </c>
      <c r="B967" s="74">
        <f t="shared" si="117"/>
        <v>240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76" t="str">
        <f>IFERROR(VLOOKUP(Abfalldokumentation!$O967,Artikel!A:C,3,FALSE),Abfalldokumentation!$O967)</f>
        <v>ABS CHED-PF-KRÄUK gemis</v>
      </c>
      <c r="F967" s="76" t="str">
        <f>VLOOKUP(T967,'Liste Gründe'!A:D,2,FALSE)</f>
        <v>Linienbezogen</v>
      </c>
      <c r="G967" s="75" t="str">
        <f>IF(ISBLANK(V967),VLOOKUP(Abfalldokumentation!$P967,'Liste Gründe'!A:D,3,FALSE),V967)</f>
        <v>gemischtes Produkt</v>
      </c>
      <c r="H967" s="76" t="str">
        <f>IF(ISBLANK(Abfalldokumentation!$W967),"-",Abfalldokumentation!$W967)</f>
        <v>-</v>
      </c>
      <c r="I967" s="76">
        <f t="shared" si="120"/>
        <v>40</v>
      </c>
      <c r="J967" s="76" t="str">
        <f t="shared" si="121"/>
        <v>Produkte</v>
      </c>
      <c r="K967" s="76" t="str">
        <f t="shared" si="122"/>
        <v>BUs</v>
      </c>
      <c r="L967" s="76" t="str">
        <f t="shared" si="123"/>
        <v>Symptome</v>
      </c>
      <c r="M967" s="76">
        <f>IFERROR(VLOOKUP(Abfalldokumentation!$O967,Kennzahlen!S:U,3,FALSE)*Abfalldokumentation!$B967,"0")</f>
        <v>240</v>
      </c>
      <c r="N967" s="76" t="str">
        <f>IF(ISBLANK(Q967),VLOOKUP(Abfalldokumentation!$O967,'Linien - BU'!R:S,2,FALSE),Q967)</f>
        <v>L33</v>
      </c>
      <c r="O967" s="77">
        <f t="shared" si="118"/>
        <v>29501003</v>
      </c>
      <c r="P967" s="77">
        <f t="shared" si="119"/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AA967" s="2"/>
      <c r="AB967" s="2"/>
      <c r="AC967" s="2"/>
    </row>
    <row r="968" spans="1:29" ht="30" customHeight="1" x14ac:dyDescent="0.25">
      <c r="A968" s="78" t="str">
        <f>VLOOKUP(N968,'Linien - BU'!A:B,2,FALSE)</f>
        <v>BU3</v>
      </c>
      <c r="B968" s="79">
        <f t="shared" si="117"/>
        <v>55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81" t="str">
        <f>IFERROR(VLOOKUP(Abfalldokumentation!$O968,Artikel!A:C,3,FALSE),Abfalldokumentation!$O968)</f>
        <v>ABS CHED-ROT MIT ß-CARO</v>
      </c>
      <c r="F968" s="81" t="str">
        <f>VLOOKUP(T968,'Liste Gründe'!A:D,2,FALSE)</f>
        <v>Rest</v>
      </c>
      <c r="G968" s="80" t="str">
        <f>IF(ISBLANK(V968),VLOOKUP(Abfalldokumentation!$P968,'Liste Gründe'!A:D,3,FALSE),V968)</f>
        <v>Fremdkörper</v>
      </c>
      <c r="H968" s="81" t="str">
        <f>IF(ISBLANK(Abfalldokumentation!$W968),"-",Abfalldokumentation!$W968)</f>
        <v>Schmutz</v>
      </c>
      <c r="I968" s="81">
        <f t="shared" si="120"/>
        <v>40</v>
      </c>
      <c r="J968" s="81" t="str">
        <f t="shared" si="121"/>
        <v>Produkte</v>
      </c>
      <c r="K968" s="81" t="str">
        <f t="shared" si="122"/>
        <v>BUs</v>
      </c>
      <c r="L968" s="81" t="str">
        <f t="shared" si="123"/>
        <v>Symptome</v>
      </c>
      <c r="M968" s="81">
        <f>IFERROR(VLOOKUP(Abfalldokumentation!$O968,Kennzahlen!S:U,3,FALSE)*Abfalldokumentation!$B968,"0")</f>
        <v>55</v>
      </c>
      <c r="N968" s="81" t="str">
        <f>IF(ISBLANK(Q968),VLOOKUP(Abfalldokumentation!$O968,'Linien - BU'!R:S,2,FALSE),Q968)</f>
        <v>L33</v>
      </c>
      <c r="O968" s="77">
        <f t="shared" si="118"/>
        <v>29501032</v>
      </c>
      <c r="P968" s="77">
        <f t="shared" si="119"/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AA968" s="2"/>
      <c r="AB968" s="2"/>
      <c r="AC968" s="2"/>
    </row>
    <row r="969" spans="1:29" ht="30" customHeight="1" x14ac:dyDescent="0.25">
      <c r="A969" s="73" t="str">
        <f>VLOOKUP(N969,'Linien - BU'!A:B,2,FALSE)</f>
        <v>BU1</v>
      </c>
      <c r="B969" s="74">
        <f t="shared" si="117"/>
        <v>130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76" t="str">
        <f>IFERROR(VLOOKUP(Abfalldokumentation!$O969,Artikel!A:C,3,FALSE),Abfalldokumentation!$O969)</f>
        <v>ABS 45-48% OGT</v>
      </c>
      <c r="F969" s="76" t="str">
        <f>VLOOKUP(T969,'Liste Gründe'!A:D,2,FALSE)</f>
        <v>Schimmel</v>
      </c>
      <c r="G969" s="75" t="str">
        <f>IF(ISBLANK(V969),VLOOKUP(Abfalldokumentation!$P969,'Liste Gründe'!A:D,3,FALSE),V969)</f>
        <v>Schimmel</v>
      </c>
      <c r="H969" s="76" t="str">
        <f>IF(ISBLANK(Abfalldokumentation!$W969),"-",Abfalldokumentation!$W969)</f>
        <v>-</v>
      </c>
      <c r="I969" s="76">
        <f t="shared" si="120"/>
        <v>40</v>
      </c>
      <c r="J969" s="76" t="str">
        <f t="shared" si="121"/>
        <v>Produkte</v>
      </c>
      <c r="K969" s="76" t="str">
        <f t="shared" si="122"/>
        <v>BUs</v>
      </c>
      <c r="L969" s="76" t="str">
        <f t="shared" si="123"/>
        <v>Symptome</v>
      </c>
      <c r="M969" s="76">
        <f>IFERROR(VLOOKUP(Abfalldokumentation!$O969,Kennzahlen!S:U,3,FALSE)*Abfalldokumentation!$B969,"0")</f>
        <v>266.721</v>
      </c>
      <c r="N969" s="76" t="str">
        <f>IF(ISBLANK(Q969),VLOOKUP(Abfalldokumentation!$O969,'Linien - BU'!R:S,2,FALSE),Q969)</f>
        <v>RWV</v>
      </c>
      <c r="O969" s="77">
        <f t="shared" si="118"/>
        <v>29600003</v>
      </c>
      <c r="P969" s="77">
        <f t="shared" si="119"/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AA969" s="2"/>
      <c r="AB969" s="2"/>
      <c r="AC969" s="2"/>
    </row>
    <row r="970" spans="1:29" ht="30" customHeight="1" x14ac:dyDescent="0.25">
      <c r="A970" s="78" t="str">
        <f>VLOOKUP(N970,'Linien - BU'!A:B,2,FALSE)</f>
        <v>BU3</v>
      </c>
      <c r="B970" s="79">
        <f t="shared" si="117"/>
        <v>63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Linienbezogen</v>
      </c>
      <c r="G970" s="80" t="str">
        <f>IF(ISBLANK(V970),VLOOKUP(Abfalldokumentation!$P970,'Liste Gründe'!A:D,3,FALSE),V970)</f>
        <v>Maschinenabfall</v>
      </c>
      <c r="H970" s="81" t="str">
        <f>IF(ISBLANK(Abfalldokumentation!$W970),"-",Abfalldokumentation!$W970)</f>
        <v>-</v>
      </c>
      <c r="I970" s="81">
        <f t="shared" si="120"/>
        <v>40</v>
      </c>
      <c r="J970" s="81" t="str">
        <f t="shared" si="121"/>
        <v>Produkte</v>
      </c>
      <c r="K970" s="81" t="str">
        <f t="shared" si="122"/>
        <v>BUs</v>
      </c>
      <c r="L970" s="81" t="str">
        <f t="shared" si="123"/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WVP</v>
      </c>
      <c r="O970" s="77" t="str">
        <f t="shared" si="118"/>
        <v>Diverses</v>
      </c>
      <c r="P970" s="77">
        <f t="shared" si="119"/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AA970" s="2"/>
      <c r="AB970" s="2"/>
      <c r="AC970" s="2"/>
    </row>
    <row r="971" spans="1:29" ht="30" customHeight="1" x14ac:dyDescent="0.25">
      <c r="A971" s="73" t="str">
        <f>VLOOKUP(N971,'Linien - BU'!A:B,2,FALSE)</f>
        <v>BU3</v>
      </c>
      <c r="B971" s="74">
        <f t="shared" si="117"/>
        <v>33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Linienbezogen</v>
      </c>
      <c r="G971" s="75" t="str">
        <f>IF(ISBLANK(V971),VLOOKUP(Abfalldokumentation!$P971,'Liste Gründe'!A:D,3,FALSE),V971)</f>
        <v>Maschinenabfall</v>
      </c>
      <c r="H971" s="76" t="str">
        <f>IF(ISBLANK(Abfalldokumentation!$W971),"-",Abfalldokumentation!$W971)</f>
        <v>-</v>
      </c>
      <c r="I971" s="76">
        <f t="shared" si="120"/>
        <v>40</v>
      </c>
      <c r="J971" s="76" t="str">
        <f t="shared" si="121"/>
        <v>Produkte</v>
      </c>
      <c r="K971" s="76" t="str">
        <f t="shared" si="122"/>
        <v>BUs</v>
      </c>
      <c r="L971" s="76" t="str">
        <f t="shared" si="123"/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L33</v>
      </c>
      <c r="O971" s="77" t="str">
        <f t="shared" si="118"/>
        <v>Diverses</v>
      </c>
      <c r="P971" s="77">
        <f t="shared" si="119"/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AA971" s="2"/>
      <c r="AB971" s="2"/>
      <c r="AC971" s="2"/>
    </row>
    <row r="972" spans="1:29" ht="30" customHeight="1" x14ac:dyDescent="0.25">
      <c r="A972" s="78" t="str">
        <f>VLOOKUP(N972,'Linien - BU'!A:B,2,FALSE)</f>
        <v>Rest</v>
      </c>
      <c r="B972" s="79">
        <f t="shared" si="117"/>
        <v>15.5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Rest</v>
      </c>
      <c r="G972" s="80" t="str">
        <f>IF(ISBLANK(V972),VLOOKUP(Abfalldokumentation!$P972,'Liste Gründe'!A:D,3,FALSE),V972)</f>
        <v>Sensorik</v>
      </c>
      <c r="H972" s="81" t="str">
        <f>IF(ISBLANK(Abfalldokumentation!$W972),"-",Abfalldokumentation!$W972)</f>
        <v>-</v>
      </c>
      <c r="I972" s="81">
        <f t="shared" si="120"/>
        <v>40</v>
      </c>
      <c r="J972" s="81" t="str">
        <f t="shared" si="121"/>
        <v>Produkte</v>
      </c>
      <c r="K972" s="81" t="str">
        <f t="shared" si="122"/>
        <v>BUs</v>
      </c>
      <c r="L972" s="81" t="str">
        <f t="shared" si="123"/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QM</v>
      </c>
      <c r="O972" s="77" t="str">
        <f t="shared" si="118"/>
        <v>Diverses</v>
      </c>
      <c r="P972" s="77">
        <f t="shared" si="119"/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AA972" s="2"/>
      <c r="AB972" s="2"/>
      <c r="AC972" s="2"/>
    </row>
    <row r="973" spans="1:29" ht="30" customHeight="1" x14ac:dyDescent="0.25">
      <c r="A973" s="73" t="str">
        <f>VLOOKUP(N973,'Linien - BU'!A:B,2,FALSE)</f>
        <v>Rest</v>
      </c>
      <c r="B973" s="74">
        <f t="shared" si="117"/>
        <v>73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Sensorik</v>
      </c>
      <c r="H973" s="76" t="str">
        <f>IF(ISBLANK(Abfalldokumentation!$W973),"-",Abfalldokumentation!$W973)</f>
        <v>-</v>
      </c>
      <c r="I973" s="76">
        <f t="shared" si="120"/>
        <v>40</v>
      </c>
      <c r="J973" s="76" t="str">
        <f t="shared" si="121"/>
        <v>Produkte</v>
      </c>
      <c r="K973" s="76" t="str">
        <f t="shared" si="122"/>
        <v>BUs</v>
      </c>
      <c r="L973" s="76" t="str">
        <f t="shared" si="123"/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QM</v>
      </c>
      <c r="O973" s="77" t="str">
        <f t="shared" si="118"/>
        <v>diverses</v>
      </c>
      <c r="P973" s="77">
        <f t="shared" si="119"/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AA973" s="2"/>
      <c r="AB973" s="2"/>
      <c r="AC973" s="2"/>
    </row>
    <row r="974" spans="1:29" ht="30" customHeight="1" x14ac:dyDescent="0.25">
      <c r="A974" s="78" t="str">
        <f>VLOOKUP(N974,'Linien - BU'!A:B,2,FALSE)</f>
        <v>Rest</v>
      </c>
      <c r="B974" s="79">
        <f t="shared" si="117"/>
        <v>3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Laborproben</v>
      </c>
      <c r="H974" s="81" t="str">
        <f>IF(ISBLANK(Abfalldokumentation!$W974),"-",Abfalldokumentation!$W974)</f>
        <v>-</v>
      </c>
      <c r="I974" s="81">
        <f t="shared" si="120"/>
        <v>40</v>
      </c>
      <c r="J974" s="81" t="str">
        <f t="shared" si="121"/>
        <v>Produkte</v>
      </c>
      <c r="K974" s="81" t="str">
        <f t="shared" si="122"/>
        <v>BUs</v>
      </c>
      <c r="L974" s="81" t="str">
        <f t="shared" si="123"/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8"/>
        <v>Diverses</v>
      </c>
      <c r="P974" s="77">
        <f t="shared" si="119"/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AA974" s="2"/>
      <c r="AB974" s="2"/>
      <c r="AC974" s="2"/>
    </row>
    <row r="975" spans="1:29" ht="30" customHeight="1" x14ac:dyDescent="0.25">
      <c r="A975" s="73" t="str">
        <f>VLOOKUP(N975,'Linien - BU'!A:B,2,FALSE)</f>
        <v>Rest</v>
      </c>
      <c r="B975" s="74">
        <f t="shared" si="117"/>
        <v>56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20"/>
        <v>40</v>
      </c>
      <c r="J975" s="76" t="str">
        <f t="shared" si="121"/>
        <v>Produkte</v>
      </c>
      <c r="K975" s="76" t="str">
        <f t="shared" si="122"/>
        <v>BUs</v>
      </c>
      <c r="L975" s="76" t="str">
        <f t="shared" si="123"/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8"/>
        <v>Diverses</v>
      </c>
      <c r="P975" s="77">
        <f t="shared" si="119"/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AA975" s="2"/>
      <c r="AB975" s="2"/>
      <c r="AC975" s="2"/>
    </row>
    <row r="976" spans="1:29" ht="30" customHeight="1" x14ac:dyDescent="0.25">
      <c r="A976" s="78" t="str">
        <f>VLOOKUP(N976,'Linien - BU'!A:B,2,FALSE)</f>
        <v>Rest</v>
      </c>
      <c r="B976" s="79">
        <f t="shared" si="117"/>
        <v>6.5</v>
      </c>
      <c r="C976" s="80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81" t="str">
        <f>IFERROR(VLOOKUP(Abfalldokumentation!$O976,Artikel!A:C,3,FALSE),Abfalldokumentation!$O976)</f>
        <v>Diverses</v>
      </c>
      <c r="F976" s="81" t="str">
        <f>VLOOKUP(T976,'Liste Gründe'!A:D,2,FALSE)</f>
        <v>Qualitätssicherung</v>
      </c>
      <c r="G976" s="80" t="str">
        <f>IF(ISBLANK(V976),VLOOKUP(Abfalldokumentation!$P976,'Liste Gründe'!A:D,3,FALSE),V976)</f>
        <v>Sensorik</v>
      </c>
      <c r="H976" s="81" t="str">
        <f>IF(ISBLANK(Abfalldokumentation!$W976),"-",Abfalldokumentation!$W976)</f>
        <v>-</v>
      </c>
      <c r="I976" s="81">
        <f t="shared" si="120"/>
        <v>40</v>
      </c>
      <c r="J976" s="81" t="str">
        <f t="shared" si="121"/>
        <v>Produkte</v>
      </c>
      <c r="K976" s="81" t="str">
        <f t="shared" si="122"/>
        <v>BUs</v>
      </c>
      <c r="L976" s="81" t="str">
        <f t="shared" si="123"/>
        <v>Symptome</v>
      </c>
      <c r="M976" s="81" t="str">
        <f>IFERROR(VLOOKUP(Abfalldokumentation!$O976,Kennzahlen!S:U,3,FALSE)*Abfalldokumentation!$B976,"0")</f>
        <v>0</v>
      </c>
      <c r="N976" s="81" t="str">
        <f>IF(ISBLANK(Q976),VLOOKUP(Abfalldokumentation!$O976,'Linien - BU'!R:S,2,FALSE),Q976)</f>
        <v>Labor</v>
      </c>
      <c r="O976" s="77" t="str">
        <f t="shared" si="118"/>
        <v>Diverses</v>
      </c>
      <c r="P976" s="77">
        <f t="shared" si="119"/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AA976" s="2"/>
      <c r="AB976" s="2"/>
      <c r="AC976" s="2"/>
    </row>
    <row r="977" spans="1:29" ht="30" customHeight="1" x14ac:dyDescent="0.25">
      <c r="A977" s="73" t="str">
        <f>VLOOKUP(N977,'Linien - BU'!A:B,2,FALSE)</f>
        <v>Rest</v>
      </c>
      <c r="B977" s="74">
        <f t="shared" si="117"/>
        <v>86</v>
      </c>
      <c r="C977" s="75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76" t="str">
        <f>IFERROR(VLOOKUP(Abfalldokumentation!$O977,Artikel!A:C,3,FALSE),Abfalldokumentation!$O977)</f>
        <v>diverses</v>
      </c>
      <c r="F977" s="76" t="str">
        <f>VLOOKUP(T977,'Liste Gründe'!A:D,2,FALSE)</f>
        <v>Qualitätssicherung</v>
      </c>
      <c r="G977" s="75" t="str">
        <f>IF(ISBLANK(V977),VLOOKUP(Abfalldokumentation!$P977,'Liste Gründe'!A:D,3,FALSE),V977)</f>
        <v>Einwaage</v>
      </c>
      <c r="H977" s="76" t="str">
        <f>IF(ISBLANK(Abfalldokumentation!$W977),"-",Abfalldokumentation!$W977)</f>
        <v>-</v>
      </c>
      <c r="I977" s="76">
        <f t="shared" si="120"/>
        <v>40</v>
      </c>
      <c r="J977" s="76" t="str">
        <f t="shared" si="121"/>
        <v>Produkte</v>
      </c>
      <c r="K977" s="76" t="str">
        <f t="shared" si="122"/>
        <v>BUs</v>
      </c>
      <c r="L977" s="76" t="str">
        <f t="shared" si="123"/>
        <v>Symptome</v>
      </c>
      <c r="M977" s="76" t="str">
        <f>IFERROR(VLOOKUP(Abfalldokumentation!$O977,Kennzahlen!S:U,3,FALSE)*Abfalldokumentation!$B977,"0")</f>
        <v>0</v>
      </c>
      <c r="N977" s="76" t="str">
        <f>IF(ISBLANK(Q977),VLOOKUP(Abfalldokumentation!$O977,'Linien - BU'!R:S,2,FALSE),Q977)</f>
        <v>Labor</v>
      </c>
      <c r="O977" s="77" t="str">
        <f t="shared" si="118"/>
        <v>diverses</v>
      </c>
      <c r="P977" s="77">
        <f t="shared" si="119"/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AA977" s="2"/>
      <c r="AB977" s="2"/>
      <c r="AC977" s="2"/>
    </row>
    <row r="978" spans="1:29" ht="30" customHeight="1" x14ac:dyDescent="0.25">
      <c r="A978" s="78" t="str">
        <f>VLOOKUP(N978,'Linien - BU'!A:B,2,FALSE)</f>
        <v>BU3</v>
      </c>
      <c r="B978" s="79">
        <f t="shared" si="117"/>
        <v>20.2</v>
      </c>
      <c r="C978" s="80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81" t="str">
        <f>IFERROR(VLOOKUP(Abfalldokumentation!$O978,Artikel!A:C,3,FALSE),Abfalldokumentation!$O978)</f>
        <v>Fruchtkäse</v>
      </c>
      <c r="F978" s="81" t="str">
        <f>VLOOKUP(T978,'Liste Gründe'!A:D,2,FALSE)</f>
        <v>Linienbezogen</v>
      </c>
      <c r="G978" s="80" t="str">
        <f>IF(ISBLANK(V978),VLOOKUP(Abfalldokumentation!$P978,'Liste Gründe'!A:D,3,FALSE),V978)</f>
        <v>Maschinenabfall</v>
      </c>
      <c r="H978" s="81" t="str">
        <f>IF(ISBLANK(Abfalldokumentation!$W978),"-",Abfalldokumentation!$W978)</f>
        <v>-</v>
      </c>
      <c r="I978" s="81">
        <f t="shared" si="120"/>
        <v>40</v>
      </c>
      <c r="J978" s="81" t="str">
        <f t="shared" si="121"/>
        <v>Produkte</v>
      </c>
      <c r="K978" s="81" t="str">
        <f t="shared" si="122"/>
        <v>BUs</v>
      </c>
      <c r="L978" s="81" t="str">
        <f t="shared" si="123"/>
        <v>Symptome</v>
      </c>
      <c r="M978" s="81" t="str">
        <f>IFERROR(VLOOKUP(Abfalldokumentation!$O978,Kennzahlen!S:U,3,FALSE)*Abfalldokumentation!$B978,"0")</f>
        <v>0</v>
      </c>
      <c r="N978" s="81" t="str">
        <f>IF(ISBLANK(Q978),VLOOKUP(Abfalldokumentation!$O978,'Linien - BU'!R:S,2,FALSE),Q978)</f>
        <v>Spzialitäten</v>
      </c>
      <c r="O978" s="77" t="str">
        <f t="shared" si="118"/>
        <v>Fruchtkäse</v>
      </c>
      <c r="P978" s="77">
        <f t="shared" si="119"/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AA978" s="2"/>
      <c r="AB978" s="2"/>
      <c r="AC978" s="2"/>
    </row>
    <row r="979" spans="1:29" ht="30" customHeight="1" x14ac:dyDescent="0.25">
      <c r="A979" s="73" t="str">
        <f>VLOOKUP(N979,'Linien - BU'!A:B,2,FALSE)</f>
        <v>Rest</v>
      </c>
      <c r="B979" s="74">
        <f t="shared" si="117"/>
        <v>1</v>
      </c>
      <c r="C979" s="75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76" t="str">
        <f>IFERROR(VLOOKUP(Abfalldokumentation!$O979,Artikel!A:C,3,FALSE),Abfalldokumentation!$O979)</f>
        <v>Laborproben</v>
      </c>
      <c r="F979" s="76" t="str">
        <f>VLOOKUP(T979,'Liste Gründe'!A:D,2,FALSE)</f>
        <v>Qualitätssicherung</v>
      </c>
      <c r="G979" s="75" t="str">
        <f>IF(ISBLANK(V979),VLOOKUP(Abfalldokumentation!$P979,'Liste Gründe'!A:D,3,FALSE),V979)</f>
        <v>Einwaage</v>
      </c>
      <c r="H979" s="76" t="str">
        <f>IF(ISBLANK(Abfalldokumentation!$W979),"-",Abfalldokumentation!$W979)</f>
        <v>-</v>
      </c>
      <c r="I979" s="76">
        <f t="shared" si="120"/>
        <v>40</v>
      </c>
      <c r="J979" s="76" t="str">
        <f t="shared" si="121"/>
        <v>Produkte</v>
      </c>
      <c r="K979" s="76" t="str">
        <f t="shared" si="122"/>
        <v>BUs</v>
      </c>
      <c r="L979" s="76" t="str">
        <f t="shared" si="123"/>
        <v>Symptome</v>
      </c>
      <c r="M979" s="76" t="str">
        <f>IFERROR(VLOOKUP(Abfalldokumentation!$O979,Kennzahlen!S:U,3,FALSE)*Abfalldokumentation!$B979,"0")</f>
        <v>0</v>
      </c>
      <c r="N979" s="76" t="str">
        <f>IF(ISBLANK(Q979),VLOOKUP(Abfalldokumentation!$O979,'Linien - BU'!R:S,2,FALSE),Q979)</f>
        <v>Labor</v>
      </c>
      <c r="O979" s="77" t="str">
        <f t="shared" si="118"/>
        <v>Laborproben</v>
      </c>
      <c r="P979" s="77">
        <f t="shared" si="119"/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AA979" s="2"/>
      <c r="AB979" s="2"/>
      <c r="AC979" s="2"/>
    </row>
    <row r="980" spans="1:29" ht="30" customHeight="1" x14ac:dyDescent="0.25">
      <c r="A980" s="78" t="str">
        <f>VLOOKUP(N980,'Linien - BU'!A:B,2,FALSE)</f>
        <v>Rest</v>
      </c>
      <c r="B980" s="79">
        <f t="shared" si="117"/>
        <v>3.2</v>
      </c>
      <c r="C980" s="80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81" t="str">
        <f>IFERROR(VLOOKUP(Abfalldokumentation!$O980,Artikel!A:C,3,FALSE),Abfalldokumentation!$O980)</f>
        <v>Laborproben</v>
      </c>
      <c r="F980" s="81" t="str">
        <f>VLOOKUP(T980,'Liste Gründe'!A:D,2,FALSE)</f>
        <v>Qualitätssicherung</v>
      </c>
      <c r="G980" s="80" t="str">
        <f>IF(ISBLANK(V980),VLOOKUP(Abfalldokumentation!$P980,'Liste Gründe'!A:D,3,FALSE),V980)</f>
        <v>Sensorik</v>
      </c>
      <c r="H980" s="81" t="str">
        <f>IF(ISBLANK(Abfalldokumentation!$W980),"-",Abfalldokumentation!$W980)</f>
        <v>-</v>
      </c>
      <c r="I980" s="81">
        <f t="shared" si="120"/>
        <v>40</v>
      </c>
      <c r="J980" s="81" t="str">
        <f t="shared" si="121"/>
        <v>Produkte</v>
      </c>
      <c r="K980" s="81" t="str">
        <f t="shared" si="122"/>
        <v>BUs</v>
      </c>
      <c r="L980" s="81" t="str">
        <f t="shared" si="123"/>
        <v>Symptome</v>
      </c>
      <c r="M980" s="81" t="str">
        <f>IFERROR(VLOOKUP(Abfalldokumentation!$O980,Kennzahlen!S:U,3,FALSE)*Abfalldokumentation!$B980,"0")</f>
        <v>0</v>
      </c>
      <c r="N980" s="81" t="str">
        <f>IF(ISBLANK(Q980),VLOOKUP(Abfalldokumentation!$O980,'Linien - BU'!R:S,2,FALSE),Q980)</f>
        <v>Labor</v>
      </c>
      <c r="O980" s="77" t="str">
        <f t="shared" si="118"/>
        <v>Laborproben</v>
      </c>
      <c r="P980" s="77">
        <f t="shared" si="119"/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AA980" s="2"/>
      <c r="AB980" s="2"/>
      <c r="AC980" s="2"/>
    </row>
    <row r="981" spans="1:29" ht="30" customHeight="1" x14ac:dyDescent="0.25">
      <c r="A981" s="73" t="str">
        <f>VLOOKUP(N981,'Linien - BU'!A:B,2,FALSE)</f>
        <v>BU1</v>
      </c>
      <c r="B981" s="74">
        <f t="shared" si="117"/>
        <v>80</v>
      </c>
      <c r="C981" s="75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76" t="str">
        <f>IFERROR(VLOOKUP(Abfalldokumentation!$O981,Artikel!A:C,3,FALSE),Abfalldokumentation!$O981)</f>
        <v>Rinde</v>
      </c>
      <c r="F981" s="76" t="str">
        <f>VLOOKUP(T981,'Liste Gründe'!A:D,2,FALSE)</f>
        <v>Rest</v>
      </c>
      <c r="G981" s="75" t="str">
        <f>IF(ISBLANK(V981),VLOOKUP(Abfalldokumentation!$P981,'Liste Gründe'!A:D,3,FALSE),V981)</f>
        <v>-</v>
      </c>
      <c r="H981" s="76" t="str">
        <f>IF(ISBLANK(Abfalldokumentation!$W981),"-",Abfalldokumentation!$W981)</f>
        <v>-</v>
      </c>
      <c r="I981" s="76">
        <f t="shared" si="120"/>
        <v>40</v>
      </c>
      <c r="J981" s="76" t="str">
        <f t="shared" si="121"/>
        <v>Produkte</v>
      </c>
      <c r="K981" s="76" t="str">
        <f t="shared" si="122"/>
        <v>BUs</v>
      </c>
      <c r="L981" s="76" t="str">
        <f t="shared" si="123"/>
        <v>Symptome</v>
      </c>
      <c r="M981" s="76" t="str">
        <f>IFERROR(VLOOKUP(Abfalldokumentation!$O981,Kennzahlen!S:U,3,FALSE)*Abfalldokumentation!$B981,"0")</f>
        <v>0</v>
      </c>
      <c r="N981" s="76" t="str">
        <f>IF(ISBLANK(Q981),VLOOKUP(Abfalldokumentation!$O981,'Linien - BU'!R:S,2,FALSE),Q981)</f>
        <v>RWV</v>
      </c>
      <c r="O981" s="77" t="str">
        <f t="shared" si="118"/>
        <v>Rinde</v>
      </c>
      <c r="P981" s="77">
        <f t="shared" si="119"/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AA981" s="2"/>
      <c r="AB981" s="2"/>
      <c r="AC981" s="2"/>
    </row>
    <row r="982" spans="1:29" ht="30" customHeight="1" x14ac:dyDescent="0.25">
      <c r="A982" s="78" t="str">
        <f>VLOOKUP(N982,'Linien - BU'!A:B,2,FALSE)</f>
        <v>Rest</v>
      </c>
      <c r="B982" s="79">
        <f t="shared" si="117"/>
        <v>53.6</v>
      </c>
      <c r="C982" s="80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81" t="str">
        <f>IFERROR(VLOOKUP(Abfalldokumentation!$O982,Artikel!A:C,3,FALSE),Abfalldokumentation!$O982)</f>
        <v>Rückstellproben</v>
      </c>
      <c r="F982" s="81" t="str">
        <f>VLOOKUP(T982,'Liste Gründe'!A:D,2,FALSE)</f>
        <v>Qualitätssicherung</v>
      </c>
      <c r="G982" s="80" t="str">
        <f>IF(ISBLANK(V982),VLOOKUP(Abfalldokumentation!$P982,'Liste Gründe'!A:D,3,FALSE),V982)</f>
        <v>Rückstellproben</v>
      </c>
      <c r="H982" s="81" t="str">
        <f>IF(ISBLANK(Abfalldokumentation!$W982),"-",Abfalldokumentation!$W982)</f>
        <v>-</v>
      </c>
      <c r="I982" s="81">
        <f t="shared" ref="I982:I1025" si="124">_xlfn.ISOWEEKNUM(C982)</f>
        <v>40</v>
      </c>
      <c r="J982" s="81" t="str">
        <f t="shared" ref="J982:J1025" si="125">"Produkte"</f>
        <v>Produkte</v>
      </c>
      <c r="K982" s="81" t="str">
        <f t="shared" ref="K982:K1025" si="126">"BUs"</f>
        <v>BUs</v>
      </c>
      <c r="L982" s="81" t="str">
        <f t="shared" ref="L982:L1025" si="127">"Symptome"</f>
        <v>Symptome</v>
      </c>
      <c r="M982" s="81" t="str">
        <f>IFERROR(VLOOKUP(Abfalldokumentation!$O982,Kennzahlen!S:U,3,FALSE)*Abfalldokumentation!$B982,"0")</f>
        <v>0</v>
      </c>
      <c r="N982" s="81" t="str">
        <f>IF(ISBLANK(Q982),VLOOKUP(Abfalldokumentation!$O982,'Linien - BU'!R:S,2,FALSE),Q982)</f>
        <v>Labor</v>
      </c>
      <c r="O982" s="77" t="str">
        <f t="shared" si="118"/>
        <v>Rückstellproben</v>
      </c>
      <c r="P982" s="77">
        <f t="shared" si="119"/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AA982" s="2"/>
      <c r="AB982" s="2"/>
      <c r="AC982" s="2"/>
    </row>
    <row r="983" spans="1:29" ht="30" customHeight="1" x14ac:dyDescent="0.25">
      <c r="A983" s="73" t="str">
        <f>VLOOKUP(N983,'Linien - BU'!A:B,2,FALSE)</f>
        <v>Rest</v>
      </c>
      <c r="B983" s="74">
        <f t="shared" si="117"/>
        <v>62.6</v>
      </c>
      <c r="C983" s="75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76" t="str">
        <f>IFERROR(VLOOKUP(Abfalldokumentation!$O983,Artikel!A:C,3,FALSE),Abfalldokumentation!$O983)</f>
        <v>Rückstellproben</v>
      </c>
      <c r="F983" s="76" t="str">
        <f>VLOOKUP(T983,'Liste Gründe'!A:D,2,FALSE)</f>
        <v>Qualitätssicherung</v>
      </c>
      <c r="G983" s="75" t="str">
        <f>IF(ISBLANK(V983),VLOOKUP(Abfalldokumentation!$P983,'Liste Gründe'!A:D,3,FALSE),V983)</f>
        <v>Rückstellproben</v>
      </c>
      <c r="H983" s="76" t="str">
        <f>IF(ISBLANK(Abfalldokumentation!$W983),"-",Abfalldokumentation!$W983)</f>
        <v>-</v>
      </c>
      <c r="I983" s="76">
        <f t="shared" si="124"/>
        <v>40</v>
      </c>
      <c r="J983" s="76" t="str">
        <f t="shared" si="125"/>
        <v>Produkte</v>
      </c>
      <c r="K983" s="76" t="str">
        <f t="shared" si="126"/>
        <v>BUs</v>
      </c>
      <c r="L983" s="76" t="str">
        <f t="shared" si="127"/>
        <v>Symptome</v>
      </c>
      <c r="M983" s="76" t="str">
        <f>IFERROR(VLOOKUP(Abfalldokumentation!$O983,Kennzahlen!S:U,3,FALSE)*Abfalldokumentation!$B983,"0")</f>
        <v>0</v>
      </c>
      <c r="N983" s="76" t="str">
        <f>IF(ISBLANK(Q983),VLOOKUP(Abfalldokumentation!$O983,'Linien - BU'!R:S,2,FALSE),Q983)</f>
        <v>Labor</v>
      </c>
      <c r="O983" s="77" t="str">
        <f t="shared" si="118"/>
        <v>Rückstellproben</v>
      </c>
      <c r="P983" s="77">
        <f t="shared" si="119"/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AA983" s="2"/>
      <c r="AB983" s="2"/>
      <c r="AC983" s="2"/>
    </row>
    <row r="984" spans="1:29" ht="30" customHeight="1" x14ac:dyDescent="0.25">
      <c r="A984" s="78" t="str">
        <f>VLOOKUP(N984,'Linien - BU'!A:B,2,FALSE)</f>
        <v>Rest</v>
      </c>
      <c r="B984" s="79">
        <f t="shared" si="117"/>
        <v>127</v>
      </c>
      <c r="C984" s="80">
        <f>Abfalldokumentation!$U984</f>
        <v>44477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81" t="str">
        <f>IFERROR(VLOOKUP(Abfalldokumentation!$O984,Artikel!A:C,3,FALSE),Abfalldokumentation!$O984)</f>
        <v>Rückstellproben</v>
      </c>
      <c r="F984" s="81" t="str">
        <f>VLOOKUP(T984,'Liste Gründe'!A:D,2,FALSE)</f>
        <v>Qualitätssicherung</v>
      </c>
      <c r="G984" s="80" t="str">
        <f>IF(ISBLANK(V984),VLOOKUP(Abfalldokumentation!$P984,'Liste Gründe'!A:D,3,FALSE),V984)</f>
        <v>Rückstellproben</v>
      </c>
      <c r="H984" s="81" t="str">
        <f>IF(ISBLANK(Abfalldokumentation!$W984),"-",Abfalldokumentation!$W984)</f>
        <v>-</v>
      </c>
      <c r="I984" s="81">
        <f t="shared" si="124"/>
        <v>40</v>
      </c>
      <c r="J984" s="81" t="str">
        <f t="shared" si="125"/>
        <v>Produkte</v>
      </c>
      <c r="K984" s="81" t="str">
        <f t="shared" si="126"/>
        <v>BUs</v>
      </c>
      <c r="L984" s="81" t="str">
        <f t="shared" si="127"/>
        <v>Symptome</v>
      </c>
      <c r="M984" s="81" t="str">
        <f>IFERROR(VLOOKUP(Abfalldokumentation!$O984,Kennzahlen!S:U,3,FALSE)*Abfalldokumentation!$B984,"0")</f>
        <v>0</v>
      </c>
      <c r="N984" s="81" t="str">
        <f>IF(ISBLANK(Q984),VLOOKUP(Abfalldokumentation!$O984,'Linien - BU'!R:S,2,FALSE),Q984)</f>
        <v>Labor</v>
      </c>
      <c r="O984" s="77" t="str">
        <f t="shared" si="118"/>
        <v>Rückstellproben</v>
      </c>
      <c r="P984" s="77">
        <f t="shared" si="119"/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AA984" s="2"/>
      <c r="AB984" s="2"/>
      <c r="AC984" s="2"/>
    </row>
    <row r="985" spans="1:29" ht="30" customHeight="1" x14ac:dyDescent="0.25">
      <c r="A985" s="73" t="str">
        <f>VLOOKUP(N985,'Linien - BU'!A:B,2,FALSE)</f>
        <v>BU3</v>
      </c>
      <c r="B985" s="74">
        <f t="shared" si="117"/>
        <v>46</v>
      </c>
      <c r="C985" s="75">
        <f>Abfalldokumentation!$U985</f>
        <v>44477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76" t="str">
        <f>IFERROR(VLOOKUP(Abfalldokumentation!$O985,Artikel!A:C,3,FALSE),Abfalldokumentation!$O985)</f>
        <v>RW</v>
      </c>
      <c r="F985" s="76" t="str">
        <f>VLOOKUP(T985,'Liste Gründe'!A:D,2,FALSE)</f>
        <v>Linienbezogen</v>
      </c>
      <c r="G985" s="75" t="str">
        <f>IF(ISBLANK(V985),VLOOKUP(Abfalldokumentation!$P985,'Liste Gründe'!A:D,3,FALSE),V985)</f>
        <v>Maschinenabfall</v>
      </c>
      <c r="H985" s="76" t="str">
        <f>IF(ISBLANK(Abfalldokumentation!$W985),"-",Abfalldokumentation!$W985)</f>
        <v>-</v>
      </c>
      <c r="I985" s="76">
        <f t="shared" si="124"/>
        <v>40</v>
      </c>
      <c r="J985" s="76" t="str">
        <f t="shared" si="125"/>
        <v>Produkte</v>
      </c>
      <c r="K985" s="76" t="str">
        <f t="shared" si="126"/>
        <v>BUs</v>
      </c>
      <c r="L985" s="76" t="str">
        <f t="shared" si="127"/>
        <v>Symptome</v>
      </c>
      <c r="M985" s="76" t="str">
        <f>IFERROR(VLOOKUP(Abfalldokumentation!$O985,Kennzahlen!S:U,3,FALSE)*Abfalldokumentation!$B985,"0")</f>
        <v>0</v>
      </c>
      <c r="N985" s="76" t="str">
        <f>IF(ISBLANK(Q985),VLOOKUP(Abfalldokumentation!$O985,'Linien - BU'!R:S,2,FALSE),Q985)</f>
        <v>L9</v>
      </c>
      <c r="O985" s="77" t="str">
        <f t="shared" si="118"/>
        <v>RW</v>
      </c>
      <c r="P985" s="77">
        <f t="shared" si="119"/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AA985" s="2"/>
      <c r="AB985" s="2"/>
      <c r="AC985" s="2"/>
    </row>
    <row r="986" spans="1:29" ht="30" customHeight="1" x14ac:dyDescent="0.25">
      <c r="A986" s="78" t="str">
        <f>VLOOKUP(N986,'Linien - BU'!A:B,2,FALSE)</f>
        <v>BU3</v>
      </c>
      <c r="B986" s="79">
        <f t="shared" si="117"/>
        <v>14.8</v>
      </c>
      <c r="C986" s="80">
        <f>Abfalldokumentation!$U986</f>
        <v>44477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Würfel</v>
      </c>
      <c r="F986" s="81" t="str">
        <f>VLOOKUP(T986,'Liste Gründe'!A:D,2,FALSE)</f>
        <v>Linienbezogen</v>
      </c>
      <c r="G986" s="80" t="str">
        <f>IF(ISBLANK(V986),VLOOKUP(Abfalldokumentation!$P986,'Liste Gründe'!A:D,3,FALSE),V986)</f>
        <v>Maschinenabfall</v>
      </c>
      <c r="H986" s="81" t="str">
        <f>IF(ISBLANK(Abfalldokumentation!$W986),"-",Abfalldokumentation!$W986)</f>
        <v>-</v>
      </c>
      <c r="I986" s="81">
        <f t="shared" si="124"/>
        <v>40</v>
      </c>
      <c r="J986" s="81" t="str">
        <f t="shared" si="125"/>
        <v>Produkte</v>
      </c>
      <c r="K986" s="81" t="str">
        <f t="shared" si="126"/>
        <v>BUs</v>
      </c>
      <c r="L986" s="81" t="str">
        <f t="shared" si="127"/>
        <v>Symptome</v>
      </c>
      <c r="M986" s="81" t="str">
        <f>IFERROR(VLOOKUP(Abfalldokumentation!$O986,Kennzahlen!S:U,3,FALSE)*Abfalldokumentation!$B986,"0")</f>
        <v>0</v>
      </c>
      <c r="N986" s="81" t="str">
        <f>IF(ISBLANK(Q986),VLOOKUP(Abfalldokumentation!$O986,'Linien - BU'!R:S,2,FALSE),Q986)</f>
        <v>L35</v>
      </c>
      <c r="O986" s="77" t="str">
        <f t="shared" si="118"/>
        <v>Würfel</v>
      </c>
      <c r="P986" s="77">
        <f t="shared" si="119"/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AA986" s="2"/>
      <c r="AB986" s="2"/>
      <c r="AC986" s="2"/>
    </row>
    <row r="987" spans="1:29" ht="30" customHeight="1" x14ac:dyDescent="0.25">
      <c r="A987" s="73" t="str">
        <f>VLOOKUP(N987,'Linien - BU'!A:B,2,FALSE)</f>
        <v>BU3</v>
      </c>
      <c r="B987" s="74">
        <f t="shared" si="117"/>
        <v>292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Havarti Natur 55%</v>
      </c>
      <c r="F987" s="76" t="str">
        <f>VLOOKUP(T987,'Liste Gründe'!A:D,2,FALSE)</f>
        <v>Rest</v>
      </c>
      <c r="G987" s="75" t="str">
        <f>IF(ISBLANK(V987),VLOOKUP(Abfalldokumentation!$P987,'Liste Gründe'!A:D,3,FALSE),V987)</f>
        <v>Schmutz</v>
      </c>
      <c r="H987" s="76" t="str">
        <f>IF(ISBLANK(Abfalldokumentation!$W987),"-",Abfalldokumentation!$W987)</f>
        <v>Reklamation erhalten</v>
      </c>
      <c r="I987" s="76">
        <f t="shared" si="124"/>
        <v>41</v>
      </c>
      <c r="J987" s="76" t="str">
        <f t="shared" si="125"/>
        <v>Produkte</v>
      </c>
      <c r="K987" s="76" t="str">
        <f t="shared" si="126"/>
        <v>BUs</v>
      </c>
      <c r="L987" s="76" t="str">
        <f t="shared" si="127"/>
        <v>Symptome</v>
      </c>
      <c r="M987" s="76">
        <f>IFERROR(VLOOKUP(Abfalldokumentation!$O987,Kennzahlen!S:U,3,FALSE)*Abfalldokumentation!$B987,"0")</f>
        <v>438</v>
      </c>
      <c r="N987" s="76" t="str">
        <f>IF(ISBLANK(Q987),VLOOKUP(Abfalldokumentation!$O987,'Linien - BU'!R:S,2,FALSE),Q987)</f>
        <v>BU3</v>
      </c>
      <c r="O987" s="77">
        <f t="shared" si="118"/>
        <v>29500719</v>
      </c>
      <c r="P987" s="77">
        <f t="shared" si="119"/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AA987" s="2"/>
      <c r="AB987" s="2"/>
      <c r="AC987" s="2"/>
    </row>
    <row r="988" spans="1:29" ht="30" customHeight="1" x14ac:dyDescent="0.25">
      <c r="A988" s="78" t="str">
        <f>VLOOKUP(N988,'Linien - BU'!A:B,2,FALSE)</f>
        <v>BU3</v>
      </c>
      <c r="B988" s="79">
        <f t="shared" si="117"/>
        <v>29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81" t="str">
        <f>IFERROR(VLOOKUP(Abfalldokumentation!$O988,Artikel!A:C,3,FALSE),Abfalldokumentation!$O988)</f>
        <v>VOS SKZ AMMERLAND</v>
      </c>
      <c r="F988" s="81" t="str">
        <f>VLOOKUP(T988,'Liste Gründe'!A:D,2,FALSE)</f>
        <v>Linienbezogen</v>
      </c>
      <c r="G988" s="80" t="str">
        <f>IF(ISBLANK(V988),VLOOKUP(Abfalldokumentation!$P988,'Liste Gründe'!A:D,3,FALSE),V988)</f>
        <v>Maschinenabfall</v>
      </c>
      <c r="H988" s="81" t="str">
        <f>IF(ISBLANK(Abfalldokumentation!$W988),"-",Abfalldokumentation!$W988)</f>
        <v>-</v>
      </c>
      <c r="I988" s="81">
        <f t="shared" si="124"/>
        <v>41</v>
      </c>
      <c r="J988" s="81" t="str">
        <f t="shared" si="125"/>
        <v>Produkte</v>
      </c>
      <c r="K988" s="81" t="str">
        <f t="shared" si="126"/>
        <v>BUs</v>
      </c>
      <c r="L988" s="81" t="str">
        <f t="shared" si="127"/>
        <v>Symptome</v>
      </c>
      <c r="M988" s="81">
        <f>IFERROR(VLOOKUP(Abfalldokumentation!$O988,Kennzahlen!S:U,3,FALSE)*Abfalldokumentation!$B988,"0")</f>
        <v>14.5</v>
      </c>
      <c r="N988" s="81" t="str">
        <f>IF(ISBLANK(Q988),VLOOKUP(Abfalldokumentation!$O988,'Linien - BU'!R:S,2,FALSE),Q988)</f>
        <v>BU3</v>
      </c>
      <c r="O988" s="77">
        <f t="shared" si="118"/>
        <v>29500879</v>
      </c>
      <c r="P988" s="77">
        <f t="shared" si="119"/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AA988" s="2"/>
      <c r="AB988" s="2"/>
      <c r="AC988" s="2"/>
    </row>
    <row r="989" spans="1:29" ht="30" customHeight="1" x14ac:dyDescent="0.25">
      <c r="A989" s="73" t="str">
        <f>VLOOKUP(N989,'Linien - BU'!A:B,2,FALSE)</f>
        <v>BU4</v>
      </c>
      <c r="B989" s="74">
        <f t="shared" si="117"/>
        <v>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PECO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24"/>
        <v>41</v>
      </c>
      <c r="J989" s="76" t="str">
        <f t="shared" si="125"/>
        <v>Produkte</v>
      </c>
      <c r="K989" s="76" t="str">
        <f t="shared" si="126"/>
        <v>BUs</v>
      </c>
      <c r="L989" s="76" t="str">
        <f t="shared" si="127"/>
        <v>Symptome</v>
      </c>
      <c r="M989" s="76">
        <f>IFERROR(VLOOKUP(Abfalldokumentation!$O989,Kennzahlen!S:U,3,FALSE)*Abfalldokumentation!$B989,"0")</f>
        <v>13.23529411764706</v>
      </c>
      <c r="N989" s="76" t="str">
        <f>IF(ISBLANK(Q989),VLOOKUP(Abfalldokumentation!$O989,'Linien - BU'!R:S,2,FALSE),Q989)</f>
        <v>BU4</v>
      </c>
      <c r="O989" s="77">
        <f t="shared" si="118"/>
        <v>29500891</v>
      </c>
      <c r="P989" s="77">
        <f t="shared" si="119"/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AA989" s="2"/>
      <c r="AB989" s="2"/>
      <c r="AC989" s="2"/>
    </row>
    <row r="990" spans="1:29" ht="30" customHeight="1" x14ac:dyDescent="0.25">
      <c r="A990" s="78" t="str">
        <f>VLOOKUP(N990,'Linien - BU'!A:B,2,FALSE)</f>
        <v>BU4</v>
      </c>
      <c r="B990" s="79">
        <f t="shared" si="117"/>
        <v>102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REBLOCH</v>
      </c>
      <c r="F990" s="81" t="str">
        <f>VLOOKUP(T990,'Liste Gründe'!A:D,2,FALSE)</f>
        <v>Schimmel</v>
      </c>
      <c r="G990" s="80" t="str">
        <f>IF(ISBLANK(V990),VLOOKUP(Abfalldokumentation!$P990,'Liste Gründe'!A:D,3,FALSE),V990)</f>
        <v>zu wenig Menge für LKW</v>
      </c>
      <c r="H990" s="81" t="str">
        <f>IF(ISBLANK(Abfalldokumentation!$W990),"-",Abfalldokumentation!$W990)</f>
        <v>-</v>
      </c>
      <c r="I990" s="81">
        <f t="shared" si="124"/>
        <v>41</v>
      </c>
      <c r="J990" s="81" t="str">
        <f t="shared" si="125"/>
        <v>Produkte</v>
      </c>
      <c r="K990" s="81" t="str">
        <f t="shared" si="126"/>
        <v>BUs</v>
      </c>
      <c r="L990" s="81" t="str">
        <f t="shared" si="127"/>
        <v>Symptome</v>
      </c>
      <c r="M990" s="81">
        <f>IFERROR(VLOOKUP(Abfalldokumentation!$O990,Kennzahlen!S:U,3,FALSE)*Abfalldokumentation!$B990,"0")</f>
        <v>1.02</v>
      </c>
      <c r="N990" s="81" t="str">
        <f>IF(ISBLANK(Q990),VLOOKUP(Abfalldokumentation!$O990,'Linien - BU'!R:S,2,FALSE),Q990)</f>
        <v>BU4</v>
      </c>
      <c r="O990" s="77">
        <f t="shared" si="118"/>
        <v>29500893</v>
      </c>
      <c r="P990" s="77">
        <f t="shared" si="119"/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AA990" s="2"/>
      <c r="AB990" s="2"/>
      <c r="AC990" s="2"/>
    </row>
    <row r="991" spans="1:29" ht="30" customHeight="1" x14ac:dyDescent="0.25">
      <c r="A991" s="73" t="str">
        <f>VLOOKUP(N991,'Linien - BU'!A:B,2,FALSE)</f>
        <v>BU4</v>
      </c>
      <c r="B991" s="74">
        <f t="shared" si="117"/>
        <v>154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REBLOCH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24"/>
        <v>41</v>
      </c>
      <c r="J991" s="76" t="str">
        <f t="shared" si="125"/>
        <v>Produkte</v>
      </c>
      <c r="K991" s="76" t="str">
        <f t="shared" si="126"/>
        <v>BUs</v>
      </c>
      <c r="L991" s="76" t="str">
        <f t="shared" si="127"/>
        <v>Symptome</v>
      </c>
      <c r="M991" s="76">
        <f>IFERROR(VLOOKUP(Abfalldokumentation!$O991,Kennzahlen!S:U,3,FALSE)*Abfalldokumentation!$B991,"0")</f>
        <v>1.54</v>
      </c>
      <c r="N991" s="76" t="str">
        <f>IF(ISBLANK(Q991),VLOOKUP(Abfalldokumentation!$O991,'Linien - BU'!R:S,2,FALSE),Q991)</f>
        <v>BU4</v>
      </c>
      <c r="O991" s="77">
        <f t="shared" si="118"/>
        <v>29500893</v>
      </c>
      <c r="P991" s="77">
        <f t="shared" si="119"/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AA991" s="2"/>
      <c r="AB991" s="2"/>
      <c r="AC991" s="2"/>
    </row>
    <row r="992" spans="1:29" ht="30" customHeight="1" x14ac:dyDescent="0.25">
      <c r="A992" s="78" t="str">
        <f>VLOOKUP(N992,'Linien - BU'!A:B,2,FALSE)</f>
        <v>BU4</v>
      </c>
      <c r="B992" s="79">
        <f t="shared" si="117"/>
        <v>452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BACK-BLÜT</v>
      </c>
      <c r="F992" s="81" t="str">
        <f>VLOOKUP(T992,'Liste Gründe'!A:D,2,FALSE)</f>
        <v>Schimmel</v>
      </c>
      <c r="G992" s="80" t="str">
        <f>IF(ISBLANK(V992),VLOOKUP(Abfalldokumentation!$P992,'Liste Gründe'!A:D,3,FALSE),V992)</f>
        <v>zu wenig Menge für LKW</v>
      </c>
      <c r="H992" s="81" t="str">
        <f>IF(ISBLANK(Abfalldokumentation!$W992),"-",Abfalldokumentation!$W992)</f>
        <v>-</v>
      </c>
      <c r="I992" s="81">
        <f t="shared" si="124"/>
        <v>41</v>
      </c>
      <c r="J992" s="81" t="str">
        <f t="shared" si="125"/>
        <v>Produkte</v>
      </c>
      <c r="K992" s="81" t="str">
        <f t="shared" si="126"/>
        <v>BUs</v>
      </c>
      <c r="L992" s="81" t="str">
        <f t="shared" si="127"/>
        <v>Symptome</v>
      </c>
      <c r="M992" s="81" t="str">
        <f>IFERROR(VLOOKUP(Abfalldokumentation!$O992,Kennzahlen!S:U,3,FALSE)*Abfalldokumentation!$B992,"0")</f>
        <v>0</v>
      </c>
      <c r="N992" s="81" t="str">
        <f>IF(ISBLANK(Q992),VLOOKUP(Abfalldokumentation!$O992,'Linien - BU'!R:S,2,FALSE),Q992)</f>
        <v>BU4</v>
      </c>
      <c r="O992" s="77">
        <f t="shared" si="118"/>
        <v>29500894</v>
      </c>
      <c r="P992" s="77">
        <f t="shared" si="119"/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AA992" s="2"/>
      <c r="AB992" s="2"/>
      <c r="AC992" s="2"/>
    </row>
    <row r="993" spans="1:29" ht="30" customHeight="1" x14ac:dyDescent="0.25">
      <c r="A993" s="73" t="str">
        <f>VLOOKUP(N993,'Linien - BU'!A:B,2,FALSE)</f>
        <v>BU4</v>
      </c>
      <c r="B993" s="74">
        <f t="shared" si="117"/>
        <v>419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76" t="str">
        <f>IFERROR(VLOOKUP(Abfalldokumentation!$O993,Artikel!A:C,3,FALSE),Abfalldokumentation!$O993)</f>
        <v>ABS TI-AD</v>
      </c>
      <c r="F993" s="76" t="str">
        <f>VLOOKUP(T993,'Liste Gründe'!A:D,2,FALSE)</f>
        <v>keinen Verwendungszweck</v>
      </c>
      <c r="G993" s="75" t="str">
        <f>IF(ISBLANK(V993),VLOOKUP(Abfalldokumentation!$P993,'Liste Gründe'!A:D,3,FALSE),V993)</f>
        <v>keinen Verwendungszweck</v>
      </c>
      <c r="H993" s="76" t="str">
        <f>IF(ISBLANK(Abfalldokumentation!$W993),"-",Abfalldokumentation!$W993)</f>
        <v>-</v>
      </c>
      <c r="I993" s="76">
        <f t="shared" si="124"/>
        <v>41</v>
      </c>
      <c r="J993" s="76" t="str">
        <f t="shared" si="125"/>
        <v>Produkte</v>
      </c>
      <c r="K993" s="76" t="str">
        <f t="shared" si="126"/>
        <v>BUs</v>
      </c>
      <c r="L993" s="76" t="str">
        <f t="shared" si="127"/>
        <v>Symptome</v>
      </c>
      <c r="M993" s="76">
        <f>IFERROR(VLOOKUP(Abfalldokumentation!$O993,Kennzahlen!S:U,3,FALSE)*Abfalldokumentation!$B993,"0")</f>
        <v>4.1900000000000004</v>
      </c>
      <c r="N993" s="76" t="str">
        <f>IF(ISBLANK(Q993),VLOOKUP(Abfalldokumentation!$O993,'Linien - BU'!R:S,2,FALSE),Q993)</f>
        <v>BU4</v>
      </c>
      <c r="O993" s="77">
        <f t="shared" si="118"/>
        <v>29500904</v>
      </c>
      <c r="P993" s="77">
        <f t="shared" si="119"/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AA993" s="2"/>
      <c r="AB993" s="2"/>
      <c r="AC993" s="2"/>
    </row>
    <row r="994" spans="1:29" ht="30" customHeight="1" x14ac:dyDescent="0.25">
      <c r="A994" s="78" t="str">
        <f>VLOOKUP(N994,'Linien - BU'!A:B,2,FALSE)</f>
        <v>BU4</v>
      </c>
      <c r="B994" s="79">
        <f t="shared" si="117"/>
        <v>8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81" t="str">
        <f>IFERROR(VLOOKUP(Abfalldokumentation!$O994,Artikel!A:C,3,FALSE),Abfalldokumentation!$O994)</f>
        <v>ABS SCH-PAUL</v>
      </c>
      <c r="F994" s="81" t="str">
        <f>VLOOKUP(T994,'Liste Gründe'!A:D,2,FALSE)</f>
        <v>keinen Verwendungszweck</v>
      </c>
      <c r="G994" s="80" t="str">
        <f>IF(ISBLANK(V994),VLOOKUP(Abfalldokumentation!$P994,'Liste Gründe'!A:D,3,FALSE),V994)</f>
        <v>keinen Verwendungszweck</v>
      </c>
      <c r="H994" s="81" t="str">
        <f>IF(ISBLANK(Abfalldokumentation!$W994),"-",Abfalldokumentation!$W994)</f>
        <v>-</v>
      </c>
      <c r="I994" s="81">
        <f t="shared" si="124"/>
        <v>41</v>
      </c>
      <c r="J994" s="81" t="str">
        <f t="shared" si="125"/>
        <v>Produkte</v>
      </c>
      <c r="K994" s="81" t="str">
        <f t="shared" si="126"/>
        <v>BUs</v>
      </c>
      <c r="L994" s="81" t="str">
        <f t="shared" si="127"/>
        <v>Symptome</v>
      </c>
      <c r="M994" s="81">
        <f>IFERROR(VLOOKUP(Abfalldokumentation!$O994,Kennzahlen!S:U,3,FALSE)*Abfalldokumentation!$B994,"0")</f>
        <v>0.08</v>
      </c>
      <c r="N994" s="81" t="str">
        <f>IF(ISBLANK(Q994),VLOOKUP(Abfalldokumentation!$O994,'Linien - BU'!R:S,2,FALSE),Q994)</f>
        <v>BU4</v>
      </c>
      <c r="O994" s="77">
        <f t="shared" si="118"/>
        <v>29500906</v>
      </c>
      <c r="P994" s="77">
        <f t="shared" si="119"/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AA994" s="2"/>
      <c r="AB994" s="2"/>
      <c r="AC994" s="2"/>
    </row>
    <row r="995" spans="1:29" ht="30" customHeight="1" x14ac:dyDescent="0.25">
      <c r="A995" s="73" t="str">
        <f>VLOOKUP(N995,'Linien - BU'!A:B,2,FALSE)</f>
        <v>BU4</v>
      </c>
      <c r="B995" s="74">
        <f t="shared" si="117"/>
        <v>327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GRUY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24"/>
        <v>41</v>
      </c>
      <c r="J995" s="76" t="str">
        <f t="shared" si="125"/>
        <v>Produkte</v>
      </c>
      <c r="K995" s="76" t="str">
        <f t="shared" si="126"/>
        <v>BUs</v>
      </c>
      <c r="L995" s="76" t="str">
        <f t="shared" si="127"/>
        <v>Symptome</v>
      </c>
      <c r="M995" s="76">
        <f>IFERROR(VLOOKUP(Abfalldokumentation!$O995,Kennzahlen!S:U,3,FALSE)*Abfalldokumentation!$B995,"0")</f>
        <v>163.5</v>
      </c>
      <c r="N995" s="76" t="str">
        <f>IF(ISBLANK(Q995),VLOOKUP(Abfalldokumentation!$O995,'Linien - BU'!R:S,2,FALSE),Q995)</f>
        <v>BU4</v>
      </c>
      <c r="O995" s="77">
        <f t="shared" si="118"/>
        <v>29500908</v>
      </c>
      <c r="P995" s="77">
        <f t="shared" si="119"/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AA995" s="2"/>
      <c r="AB995" s="2"/>
      <c r="AC995" s="2"/>
    </row>
    <row r="996" spans="1:29" ht="30" customHeight="1" x14ac:dyDescent="0.25">
      <c r="A996" s="78" t="str">
        <f>VLOOKUP(N996,'Linien - BU'!A:B,2,FALSE)</f>
        <v>BU4</v>
      </c>
      <c r="B996" s="79">
        <f t="shared" si="117"/>
        <v>24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Unser Blütenkäse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24"/>
        <v>41</v>
      </c>
      <c r="J996" s="81" t="str">
        <f t="shared" si="125"/>
        <v>Produkte</v>
      </c>
      <c r="K996" s="81" t="str">
        <f t="shared" si="126"/>
        <v>BUs</v>
      </c>
      <c r="L996" s="81" t="str">
        <f t="shared" si="127"/>
        <v>Symptome</v>
      </c>
      <c r="M996" s="81">
        <f>IFERROR(VLOOKUP(Abfalldokumentation!$O996,Kennzahlen!S:U,3,FALSE)*Abfalldokumentation!$B996,"0")</f>
        <v>0.24</v>
      </c>
      <c r="N996" s="81" t="str">
        <f>IF(ISBLANK(Q996),VLOOKUP(Abfalldokumentation!$O996,'Linien - BU'!R:S,2,FALSE),Q996)</f>
        <v>BU4</v>
      </c>
      <c r="O996" s="77">
        <f t="shared" si="118"/>
        <v>29500910</v>
      </c>
      <c r="P996" s="77">
        <f t="shared" si="119"/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AA996" s="2"/>
      <c r="AB996" s="2"/>
      <c r="AC996" s="2"/>
    </row>
    <row r="997" spans="1:29" ht="30" customHeight="1" x14ac:dyDescent="0.25">
      <c r="A997" s="73" t="str">
        <f>VLOOKUP(N997,'Linien - BU'!A:B,2,FALSE)</f>
        <v>BU1</v>
      </c>
      <c r="B997" s="74">
        <f t="shared" si="117"/>
        <v>53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76" t="str">
        <f>IFERROR(VLOOKUP(Abfalldokumentation!$O997,Artikel!A:C,3,FALSE),Abfalldokumentation!$O997)</f>
        <v>VOS-ABS ENTSORGUNG</v>
      </c>
      <c r="F997" s="76" t="str">
        <f>VLOOKUP(T997,'Liste Gründe'!A:D,2,FALSE)</f>
        <v>Rest</v>
      </c>
      <c r="G997" s="75" t="str">
        <f>IF(ISBLANK(V997),VLOOKUP(Abfalldokumentation!$P997,'Liste Gründe'!A:D,3,FALSE),V997)</f>
        <v>geschälte Rinde</v>
      </c>
      <c r="H997" s="76" t="str">
        <f>IF(ISBLANK(Abfalldokumentation!$W997),"-",Abfalldokumentation!$W997)</f>
        <v>-</v>
      </c>
      <c r="I997" s="76">
        <f t="shared" si="124"/>
        <v>41</v>
      </c>
      <c r="J997" s="76" t="str">
        <f t="shared" si="125"/>
        <v>Produkte</v>
      </c>
      <c r="K997" s="76" t="str">
        <f t="shared" si="126"/>
        <v>BUs</v>
      </c>
      <c r="L997" s="76" t="str">
        <f t="shared" si="127"/>
        <v>Symptome</v>
      </c>
      <c r="M997" s="76">
        <f>IFERROR(VLOOKUP(Abfalldokumentation!$O997,Kennzahlen!S:U,3,FALSE)*Abfalldokumentation!$B997,"0")</f>
        <v>0.53</v>
      </c>
      <c r="N997" s="76" t="str">
        <f>IF(ISBLANK(Q997),VLOOKUP(Abfalldokumentation!$O997,'Linien - BU'!R:S,2,FALSE),Q997)</f>
        <v>RWV</v>
      </c>
      <c r="O997" s="77">
        <f t="shared" si="118"/>
        <v>29500917</v>
      </c>
      <c r="P997" s="77">
        <f t="shared" si="119"/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AA997" s="2"/>
      <c r="AB997" s="2"/>
      <c r="AC997" s="2"/>
    </row>
    <row r="998" spans="1:29" ht="30" customHeight="1" x14ac:dyDescent="0.25">
      <c r="A998" s="78" t="str">
        <f>VLOOKUP(N998,'Linien - BU'!A:B,2,FALSE)</f>
        <v>BU1</v>
      </c>
      <c r="B998" s="79">
        <f t="shared" si="117"/>
        <v>6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81" t="str">
        <f>IFERROR(VLOOKUP(Abfalldokumentation!$O998,Artikel!A:C,3,FALSE),Abfalldokumentation!$O998)</f>
        <v>VOS-ABS ENTSORGUNG</v>
      </c>
      <c r="F998" s="81" t="str">
        <f>VLOOKUP(T998,'Liste Gründe'!A:D,2,FALSE)</f>
        <v>Rest</v>
      </c>
      <c r="G998" s="80" t="str">
        <f>IF(ISBLANK(V998),VLOOKUP(Abfalldokumentation!$P998,'Liste Gründe'!A:D,3,FALSE),V998)</f>
        <v>geschälte Rinde</v>
      </c>
      <c r="H998" s="81" t="str">
        <f>IF(ISBLANK(Abfalldokumentation!$W998),"-",Abfalldokumentation!$W998)</f>
        <v>-</v>
      </c>
      <c r="I998" s="81">
        <f t="shared" si="124"/>
        <v>41</v>
      </c>
      <c r="J998" s="81" t="str">
        <f t="shared" si="125"/>
        <v>Produkte</v>
      </c>
      <c r="K998" s="81" t="str">
        <f t="shared" si="126"/>
        <v>BUs</v>
      </c>
      <c r="L998" s="81" t="str">
        <f t="shared" si="127"/>
        <v>Symptome</v>
      </c>
      <c r="M998" s="81">
        <f>IFERROR(VLOOKUP(Abfalldokumentation!$O998,Kennzahlen!S:U,3,FALSE)*Abfalldokumentation!$B998,"0")</f>
        <v>0.06</v>
      </c>
      <c r="N998" s="81" t="str">
        <f>IF(ISBLANK(Q998),VLOOKUP(Abfalldokumentation!$O998,'Linien - BU'!R:S,2,FALSE),Q998)</f>
        <v>RWV</v>
      </c>
      <c r="O998" s="77">
        <f t="shared" si="118"/>
        <v>29500917</v>
      </c>
      <c r="P998" s="77">
        <f t="shared" si="119"/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AA998" s="2"/>
      <c r="AB998" s="2"/>
      <c r="AC998" s="2"/>
    </row>
    <row r="999" spans="1:29" ht="30" customHeight="1" x14ac:dyDescent="0.25">
      <c r="A999" s="73" t="str">
        <f>VLOOKUP(N999,'Linien - BU'!A:B,2,FALSE)</f>
        <v>BU4</v>
      </c>
      <c r="B999" s="74">
        <f t="shared" si="117"/>
        <v>55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OLD-AMSTERDAM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24"/>
        <v>41</v>
      </c>
      <c r="J999" s="76" t="str">
        <f t="shared" si="125"/>
        <v>Produkte</v>
      </c>
      <c r="K999" s="76" t="str">
        <f t="shared" si="126"/>
        <v>BUs</v>
      </c>
      <c r="L999" s="76" t="str">
        <f t="shared" si="127"/>
        <v>Symptome</v>
      </c>
      <c r="M999" s="76">
        <f>IFERROR(VLOOKUP(Abfalldokumentation!$O999,Kennzahlen!S:U,3,FALSE)*Abfalldokumentation!$B999,"0")</f>
        <v>5.5000000000000005E-3</v>
      </c>
      <c r="N999" s="76" t="str">
        <f>IF(ISBLANK(Q999),VLOOKUP(Abfalldokumentation!$O999,'Linien - BU'!R:S,2,FALSE),Q999)</f>
        <v>BU4</v>
      </c>
      <c r="O999" s="77">
        <f t="shared" si="118"/>
        <v>29501039</v>
      </c>
      <c r="P999" s="77">
        <f t="shared" si="119"/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AA999" s="2"/>
      <c r="AB999" s="2"/>
      <c r="AC999" s="2"/>
    </row>
    <row r="1000" spans="1:29" ht="30" customHeight="1" x14ac:dyDescent="0.25">
      <c r="A1000" s="78" t="str">
        <f>VLOOKUP(N1000,'Linien - BU'!A:B,2,FALSE)</f>
        <v>BU4</v>
      </c>
      <c r="B1000" s="79">
        <f t="shared" si="117"/>
        <v>21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81" t="str">
        <f>IFERROR(VLOOKUP(Abfalldokumentation!$O1000,Artikel!A:C,3,FALSE),Abfalldokumentation!$O1000)</f>
        <v>ABS OLD-AMSTERDAM</v>
      </c>
      <c r="F1000" s="81" t="str">
        <f>VLOOKUP(T1000,'Liste Gründe'!A:D,2,FALSE)</f>
        <v>keinen Verwendungszweck</v>
      </c>
      <c r="G1000" s="80" t="str">
        <f>IF(ISBLANK(V1000),VLOOKUP(Abfalldokumentation!$P1000,'Liste Gründe'!A:D,3,FALSE),V1000)</f>
        <v>keinen Verwendungszweck</v>
      </c>
      <c r="H1000" s="81" t="str">
        <f>IF(ISBLANK(Abfalldokumentation!$W1000),"-",Abfalldokumentation!$W1000)</f>
        <v>-</v>
      </c>
      <c r="I1000" s="81">
        <f t="shared" si="124"/>
        <v>41</v>
      </c>
      <c r="J1000" s="81" t="str">
        <f t="shared" si="125"/>
        <v>Produkte</v>
      </c>
      <c r="K1000" s="81" t="str">
        <f t="shared" si="126"/>
        <v>BUs</v>
      </c>
      <c r="L1000" s="81" t="str">
        <f t="shared" si="127"/>
        <v>Symptome</v>
      </c>
      <c r="M1000" s="81">
        <f>IFERROR(VLOOKUP(Abfalldokumentation!$O1000,Kennzahlen!S:U,3,FALSE)*Abfalldokumentation!$B1000,"0")</f>
        <v>2.1000000000000003E-3</v>
      </c>
      <c r="N1000" s="81" t="str">
        <f>IF(ISBLANK(Q1000),VLOOKUP(Abfalldokumentation!$O1000,'Linien - BU'!R:S,2,FALSE),Q1000)</f>
        <v>BU4</v>
      </c>
      <c r="O1000" s="77">
        <f t="shared" si="118"/>
        <v>29501039</v>
      </c>
      <c r="P1000" s="77">
        <f t="shared" si="119"/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AA1000" s="2"/>
      <c r="AB1000" s="2"/>
      <c r="AC1000" s="2"/>
    </row>
    <row r="1001" spans="1:29" ht="30" customHeight="1" x14ac:dyDescent="0.25">
      <c r="A1001" s="73" t="str">
        <f>VLOOKUP(N1001,'Linien - BU'!A:B,2,FALSE)</f>
        <v>BU4</v>
      </c>
      <c r="B1001" s="74">
        <f t="shared" si="117"/>
        <v>424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76" t="str">
        <f>IFERROR(VLOOKUP(Abfalldokumentation!$O1001,Artikel!A:C,3,FALSE),Abfalldokumentation!$O1001)</f>
        <v>ABS GOU-ROYAL</v>
      </c>
      <c r="F1001" s="76" t="str">
        <f>VLOOKUP(T1001,'Liste Gründe'!A:D,2,FALSE)</f>
        <v>Schimmel</v>
      </c>
      <c r="G1001" s="75" t="str">
        <f>IF(ISBLANK(V1001),VLOOKUP(Abfalldokumentation!$P1001,'Liste Gründe'!A:D,3,FALSE),V1001)</f>
        <v>zu wenig Menge für LKW</v>
      </c>
      <c r="H1001" s="76" t="str">
        <f>IF(ISBLANK(Abfalldokumentation!$W1001),"-",Abfalldokumentation!$W1001)</f>
        <v>-</v>
      </c>
      <c r="I1001" s="76">
        <f t="shared" si="124"/>
        <v>41</v>
      </c>
      <c r="J1001" s="76" t="str">
        <f t="shared" si="125"/>
        <v>Produkte</v>
      </c>
      <c r="K1001" s="76" t="str">
        <f t="shared" si="126"/>
        <v>BUs</v>
      </c>
      <c r="L1001" s="76" t="str">
        <f t="shared" si="127"/>
        <v>Symptome</v>
      </c>
      <c r="M1001" s="76" t="str">
        <f>IFERROR(VLOOKUP(Abfalldokumentation!$O1001,Kennzahlen!S:U,3,FALSE)*Abfalldokumentation!$B1001,"0")</f>
        <v>0</v>
      </c>
      <c r="N1001" s="76" t="str">
        <f>IF(ISBLANK(Q1001),VLOOKUP(Abfalldokumentation!$O1001,'Linien - BU'!R:S,2,FALSE),Q1001)</f>
        <v>BU4</v>
      </c>
      <c r="O1001" s="77">
        <f t="shared" si="118"/>
        <v>29501049</v>
      </c>
      <c r="P1001" s="77">
        <f t="shared" si="119"/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AA1001" s="2"/>
      <c r="AB1001" s="2"/>
      <c r="AC1001" s="2"/>
    </row>
    <row r="1002" spans="1:29" ht="30" customHeight="1" x14ac:dyDescent="0.25">
      <c r="A1002" s="78" t="str">
        <f>VLOOKUP(N1002,'Linien - BU'!A:B,2,FALSE)</f>
        <v>Verkauf</v>
      </c>
      <c r="B1002" s="79">
        <f t="shared" si="117"/>
        <v>474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81" t="str">
        <f>IFERROR(VLOOKUP(Abfalldokumentation!$O1002,Artikel!A:C,3,FALSE),Abfalldokumentation!$O1002)</f>
        <v>VOS GRW-SCHI-NAT ENDSTÜ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keinen Abnehmer/kein Schälpersonal</v>
      </c>
      <c r="H1002" s="81" t="str">
        <f>IF(ISBLANK(Abfalldokumentation!$W1002),"-",Abfalldokumentation!$W1002)</f>
        <v>-</v>
      </c>
      <c r="I1002" s="81">
        <f t="shared" si="124"/>
        <v>41</v>
      </c>
      <c r="J1002" s="81" t="str">
        <f t="shared" si="125"/>
        <v>Produkte</v>
      </c>
      <c r="K1002" s="81" t="str">
        <f t="shared" si="126"/>
        <v>BUs</v>
      </c>
      <c r="L1002" s="81" t="str">
        <f t="shared" si="127"/>
        <v>Symptome</v>
      </c>
      <c r="M1002" s="81">
        <f>IFERROR(VLOOKUP(Abfalldokumentation!$O1002,Kennzahlen!S:U,3,FALSE)*Abfalldokumentation!$B1002,"0")</f>
        <v>237</v>
      </c>
      <c r="N1002" s="81" t="str">
        <f>IF(ISBLANK(Q1002),VLOOKUP(Abfalldokumentation!$O1002,'Linien - BU'!R:S,2,FALSE),Q1002)</f>
        <v>Verkauf</v>
      </c>
      <c r="O1002" s="77">
        <f t="shared" si="118"/>
        <v>29501070</v>
      </c>
      <c r="P1002" s="77">
        <f t="shared" si="119"/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AA1002" s="2"/>
      <c r="AB1002" s="2"/>
      <c r="AC1002" s="2"/>
    </row>
    <row r="1003" spans="1:29" ht="30" customHeight="1" x14ac:dyDescent="0.25">
      <c r="A1003" s="73" t="str">
        <f>VLOOKUP(N1003,'Linien - BU'!A:B,2,FALSE)</f>
        <v>BU4</v>
      </c>
      <c r="B1003" s="74">
        <f t="shared" si="117"/>
        <v>45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76" t="str">
        <f>IFERROR(VLOOKUP(Abfalldokumentation!$O1003,Artikel!A:C,3,FALSE),Abfalldokumentation!$O1003)</f>
        <v>ABS Simmentaler</v>
      </c>
      <c r="F1003" s="76" t="str">
        <f>VLOOKUP(T1003,'Liste Gründe'!A:D,2,FALSE)</f>
        <v>keinen Verwendungszweck</v>
      </c>
      <c r="G1003" s="75" t="str">
        <f>IF(ISBLANK(V1003),VLOOKUP(Abfalldokumentation!$P1003,'Liste Gründe'!A:D,3,FALSE),V1003)</f>
        <v>keinen Verwendungszweck</v>
      </c>
      <c r="H1003" s="76" t="str">
        <f>IF(ISBLANK(Abfalldokumentation!$W1003),"-",Abfalldokumentation!$W1003)</f>
        <v>-</v>
      </c>
      <c r="I1003" s="76">
        <f t="shared" si="124"/>
        <v>41</v>
      </c>
      <c r="J1003" s="76" t="str">
        <f t="shared" si="125"/>
        <v>Produkte</v>
      </c>
      <c r="K1003" s="76" t="str">
        <f t="shared" si="126"/>
        <v>BUs</v>
      </c>
      <c r="L1003" s="76" t="str">
        <f t="shared" si="127"/>
        <v>Symptome</v>
      </c>
      <c r="M1003" s="76">
        <f>IFERROR(VLOOKUP(Abfalldokumentation!$O1003,Kennzahlen!S:U,3,FALSE)*Abfalldokumentation!$B1003,"0")</f>
        <v>0.45</v>
      </c>
      <c r="N1003" s="76" t="str">
        <f>IF(ISBLANK(Q1003),VLOOKUP(Abfalldokumentation!$O1003,'Linien - BU'!R:S,2,FALSE),Q1003)</f>
        <v>BU4</v>
      </c>
      <c r="O1003" s="77">
        <f t="shared" si="118"/>
        <v>29501099</v>
      </c>
      <c r="P1003" s="77">
        <f t="shared" si="119"/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AA1003" s="2"/>
      <c r="AB1003" s="2"/>
      <c r="AC1003" s="2"/>
    </row>
    <row r="1004" spans="1:29" ht="30" customHeight="1" x14ac:dyDescent="0.25">
      <c r="A1004" s="78" t="str">
        <f>VLOOKUP(N1004,'Linien - BU'!A:B,2,FALSE)</f>
        <v>BU1</v>
      </c>
      <c r="B1004" s="79">
        <f t="shared" si="117"/>
        <v>160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81" t="str">
        <f>IFERROR(VLOOKUP(Abfalldokumentation!$O1004,Artikel!A:C,3,FALSE),Abfalldokumentation!$O1004)</f>
        <v>ABS 45-48% Konventionel</v>
      </c>
      <c r="F1004" s="81" t="str">
        <f>VLOOKUP(T1004,'Liste Gründe'!A:D,2,FALSE)</f>
        <v>Qualitätsprobleme</v>
      </c>
      <c r="G1004" s="80" t="str">
        <f>IF(ISBLANK(V1004),VLOOKUP(Abfalldokumentation!$P1004,'Liste Gründe'!A:D,3,FALSE),V1004)</f>
        <v>Produkt durchwässert</v>
      </c>
      <c r="H1004" s="81" t="str">
        <f>IF(ISBLANK(Abfalldokumentation!$W1004),"-",Abfalldokumentation!$W1004)</f>
        <v>-</v>
      </c>
      <c r="I1004" s="81">
        <f t="shared" si="124"/>
        <v>41</v>
      </c>
      <c r="J1004" s="81" t="str">
        <f t="shared" si="125"/>
        <v>Produkte</v>
      </c>
      <c r="K1004" s="81" t="str">
        <f t="shared" si="126"/>
        <v>BUs</v>
      </c>
      <c r="L1004" s="81" t="str">
        <f t="shared" si="127"/>
        <v>Symptome</v>
      </c>
      <c r="M1004" s="81">
        <f>IFERROR(VLOOKUP(Abfalldokumentation!$O1004,Kennzahlen!S:U,3,FALSE)*Abfalldokumentation!$B1004,"0")</f>
        <v>322.81599999999997</v>
      </c>
      <c r="N1004" s="81" t="str">
        <f>IF(ISBLANK(Q1004),VLOOKUP(Abfalldokumentation!$O1004,'Linien - BU'!R:S,2,FALSE),Q1004)</f>
        <v>Schmelze</v>
      </c>
      <c r="O1004" s="77">
        <f t="shared" si="118"/>
        <v>29600004</v>
      </c>
      <c r="P1004" s="77">
        <f t="shared" si="119"/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AA1004" s="2"/>
      <c r="AB1004" s="2"/>
      <c r="AC1004" s="2"/>
    </row>
    <row r="1005" spans="1:29" ht="30" customHeight="1" x14ac:dyDescent="0.25">
      <c r="A1005" s="73" t="str">
        <f>VLOOKUP(N1005,'Linien - BU'!A:B,2,FALSE)</f>
        <v>BU3</v>
      </c>
      <c r="B1005" s="74">
        <f t="shared" si="117"/>
        <v>369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76" t="str">
        <f>IFERROR(VLOOKUP(Abfalldokumentation!$O1005,Artikel!A:C,3,FALSE),Abfalldokumentation!$O1005)</f>
        <v>VOS VEG-SCH MILD</v>
      </c>
      <c r="F1005" s="76" t="str">
        <f>VLOOKUP(T1005,'Liste Gründe'!A:D,2,FALSE)</f>
        <v>Rest</v>
      </c>
      <c r="G1005" s="75" t="str">
        <f>IF(ISBLANK(V1005),VLOOKUP(Abfalldokumentation!$P1005,'Liste Gründe'!A:D,3,FALSE),V1005)</f>
        <v>Schmutz</v>
      </c>
      <c r="H1005" s="76" t="str">
        <f>IF(ISBLANK(Abfalldokumentation!$W1005),"-",Abfalldokumentation!$W1005)</f>
        <v>-</v>
      </c>
      <c r="I1005" s="76">
        <f t="shared" si="124"/>
        <v>41</v>
      </c>
      <c r="J1005" s="76" t="str">
        <f t="shared" si="125"/>
        <v>Produkte</v>
      </c>
      <c r="K1005" s="76" t="str">
        <f t="shared" si="126"/>
        <v>BUs</v>
      </c>
      <c r="L1005" s="76" t="str">
        <f t="shared" si="127"/>
        <v>Symptome</v>
      </c>
      <c r="M1005" s="76">
        <f>IFERROR(VLOOKUP(Abfalldokumentation!$O1005,Kennzahlen!S:U,3,FALSE)*Abfalldokumentation!$B1005,"0")</f>
        <v>184.5</v>
      </c>
      <c r="N1005" s="76" t="str">
        <f>IF(ISBLANK(Q1005),VLOOKUP(Abfalldokumentation!$O1005,'Linien - BU'!R:S,2,FALSE),Q1005)</f>
        <v>BU3</v>
      </c>
      <c r="O1005" s="77">
        <f t="shared" si="118"/>
        <v>29900002</v>
      </c>
      <c r="P1005" s="77">
        <f t="shared" si="119"/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AA1005" s="2"/>
      <c r="AB1005" s="2"/>
      <c r="AC1005" s="2"/>
    </row>
    <row r="1006" spans="1:29" ht="30" customHeight="1" x14ac:dyDescent="0.25">
      <c r="A1006" s="78" t="str">
        <f>VLOOKUP(N1006,'Linien - BU'!A:B,2,FALSE)</f>
        <v>BU4</v>
      </c>
      <c r="B1006" s="79">
        <f t="shared" si="117"/>
        <v>246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81" t="str">
        <f>IFERROR(VLOOKUP(Abfalldokumentation!$O1006,Artikel!A:C,3,FALSE),Abfalldokumentation!$O1006)</f>
        <v>ABS JARLSBERG-VAKU</v>
      </c>
      <c r="F1006" s="81" t="str">
        <f>VLOOKUP(T1006,'Liste Gründe'!A:D,2,FALSE)</f>
        <v>Schimmel</v>
      </c>
      <c r="G1006" s="80" t="str">
        <f>IF(ISBLANK(V1006),VLOOKUP(Abfalldokumentation!$P1006,'Liste Gründe'!A:D,3,FALSE),V1006)</f>
        <v>zu wenig Menge für LKW</v>
      </c>
      <c r="H1006" s="81" t="str">
        <f>IF(ISBLANK(Abfalldokumentation!$W1006),"-",Abfalldokumentation!$W1006)</f>
        <v>-</v>
      </c>
      <c r="I1006" s="81">
        <f t="shared" si="124"/>
        <v>41</v>
      </c>
      <c r="J1006" s="81" t="str">
        <f t="shared" si="125"/>
        <v>Produkte</v>
      </c>
      <c r="K1006" s="81" t="str">
        <f t="shared" si="126"/>
        <v>BUs</v>
      </c>
      <c r="L1006" s="81" t="str">
        <f t="shared" si="127"/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BU4</v>
      </c>
      <c r="O1006" s="77">
        <f t="shared" si="118"/>
        <v>49500192</v>
      </c>
      <c r="P1006" s="77">
        <f t="shared" si="119"/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AA1006" s="2"/>
      <c r="AB1006" s="2"/>
      <c r="AC1006" s="2"/>
    </row>
    <row r="1007" spans="1:29" ht="30" customHeight="1" x14ac:dyDescent="0.25">
      <c r="A1007" s="73" t="str">
        <f>VLOOKUP(N1007,'Linien - BU'!A:B,2,FALSE)</f>
        <v>BU2</v>
      </c>
      <c r="B1007" s="74">
        <f t="shared" si="117"/>
        <v>60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76" t="str">
        <f>IFERROR(VLOOKUP(Abfalldokumentation!$O1007,Artikel!A:C,3,FALSE),Abfalldokumentation!$O1007)</f>
        <v>Blöcke</v>
      </c>
      <c r="F1007" s="76" t="str">
        <f>VLOOKUP(T1007,'Liste Gründe'!A:D,2,FALSE)</f>
        <v>Schimmel</v>
      </c>
      <c r="G1007" s="75" t="str">
        <f>IF(ISBLANK(V1007),VLOOKUP(Abfalldokumentation!$P1007,'Liste Gründe'!A:D,3,FALSE),V1007)</f>
        <v>Luftzieher/Folienriss durch Transport</v>
      </c>
      <c r="H1007" s="76" t="str">
        <f>IF(ISBLANK(Abfalldokumentation!$W1007),"-",Abfalldokumentation!$W1007)</f>
        <v>-</v>
      </c>
      <c r="I1007" s="76">
        <f t="shared" si="124"/>
        <v>41</v>
      </c>
      <c r="J1007" s="76" t="str">
        <f t="shared" si="125"/>
        <v>Produkte</v>
      </c>
      <c r="K1007" s="76" t="str">
        <f t="shared" si="126"/>
        <v>BUs</v>
      </c>
      <c r="L1007" s="76" t="str">
        <f t="shared" si="127"/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BU2</v>
      </c>
      <c r="O1007" s="77" t="str">
        <f t="shared" si="118"/>
        <v>Blöcke</v>
      </c>
      <c r="P1007" s="77">
        <f t="shared" si="119"/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AA1007" s="2"/>
      <c r="AB1007" s="2"/>
      <c r="AC1007" s="2"/>
    </row>
    <row r="1008" spans="1:29" ht="30" customHeight="1" x14ac:dyDescent="0.25">
      <c r="A1008" s="78" t="str">
        <f>VLOOKUP(N1008,'Linien - BU'!A:B,2,FALSE)</f>
        <v>BU2</v>
      </c>
      <c r="B1008" s="79">
        <f t="shared" si="117"/>
        <v>15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81" t="str">
        <f>IFERROR(VLOOKUP(Abfalldokumentation!$O1008,Artikel!A:C,3,FALSE),Abfalldokumentation!$O1008)</f>
        <v>Blöcke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24"/>
        <v>41</v>
      </c>
      <c r="J1008" s="81" t="str">
        <f t="shared" si="125"/>
        <v>Produkte</v>
      </c>
      <c r="K1008" s="81" t="str">
        <f t="shared" si="126"/>
        <v>BUs</v>
      </c>
      <c r="L1008" s="81" t="str">
        <f t="shared" si="127"/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8"/>
        <v>Blöcke</v>
      </c>
      <c r="P1008" s="77">
        <f t="shared" si="119"/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AA1008" s="2"/>
      <c r="AB1008" s="2"/>
      <c r="AC1008" s="2"/>
    </row>
    <row r="1009" spans="1:29" ht="30" customHeight="1" x14ac:dyDescent="0.25">
      <c r="A1009" s="73" t="str">
        <f>VLOOKUP(N1009,'Linien - BU'!A:B,2,FALSE)</f>
        <v>BU1</v>
      </c>
      <c r="B1009" s="74">
        <f t="shared" si="117"/>
        <v>136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76" t="str">
        <f>IFERROR(VLOOKUP(Abfalldokumentation!$O1009,Artikel!A:C,3,FALSE),Abfalldokumentation!$O1009)</f>
        <v>Diverse Nüsse</v>
      </c>
      <c r="F1009" s="76" t="str">
        <f>VLOOKUP(T1009,'Liste Gründe'!A:D,2,FALSE)</f>
        <v>keinen Verwendungszweck</v>
      </c>
      <c r="G1009" s="75" t="str">
        <f>IF(ISBLANK(V1009),VLOOKUP(Abfalldokumentation!$P1009,'Liste Gründe'!A:D,3,FALSE),V1009)</f>
        <v>weniger Produktion als geplant</v>
      </c>
      <c r="H1009" s="76" t="str">
        <f>IF(ISBLANK(Abfalldokumentation!$W1009),"-",Abfalldokumentation!$W1009)</f>
        <v>-</v>
      </c>
      <c r="I1009" s="76">
        <f t="shared" si="124"/>
        <v>41</v>
      </c>
      <c r="J1009" s="76" t="str">
        <f t="shared" si="125"/>
        <v>Produkte</v>
      </c>
      <c r="K1009" s="76" t="str">
        <f t="shared" si="126"/>
        <v>BUs</v>
      </c>
      <c r="L1009" s="76" t="str">
        <f t="shared" si="127"/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Schmelze</v>
      </c>
      <c r="O1009" s="77" t="str">
        <f t="shared" si="118"/>
        <v>Diverse Nüsse</v>
      </c>
      <c r="P1009" s="77">
        <f t="shared" si="119"/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AA1009" s="2"/>
      <c r="AB1009" s="2"/>
      <c r="AC1009" s="2"/>
    </row>
    <row r="1010" spans="1:29" ht="30" customHeight="1" x14ac:dyDescent="0.25">
      <c r="A1010" s="78" t="str">
        <f>VLOOKUP(N1010,'Linien - BU'!A:B,2,FALSE)</f>
        <v>BU3</v>
      </c>
      <c r="B1010" s="79">
        <f t="shared" si="117"/>
        <v>25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 t="shared" si="124"/>
        <v>41</v>
      </c>
      <c r="J1010" s="81" t="str">
        <f t="shared" si="125"/>
        <v>Produkte</v>
      </c>
      <c r="K1010" s="81" t="str">
        <f t="shared" si="126"/>
        <v>BUs</v>
      </c>
      <c r="L1010" s="81" t="str">
        <f t="shared" si="127"/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WVP</v>
      </c>
      <c r="O1010" s="77" t="str">
        <f t="shared" si="118"/>
        <v>Diverses</v>
      </c>
      <c r="P1010" s="77">
        <f t="shared" si="119"/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AA1010" s="2"/>
      <c r="AB1010" s="2"/>
      <c r="AC1010" s="2"/>
    </row>
    <row r="1011" spans="1:29" ht="30" customHeight="1" x14ac:dyDescent="0.25">
      <c r="A1011" s="73" t="str">
        <f>VLOOKUP(N1011,'Linien - BU'!A:B,2,FALSE)</f>
        <v>BU4</v>
      </c>
      <c r="B1011" s="74">
        <f t="shared" si="117"/>
        <v>30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Linienbezogen</v>
      </c>
      <c r="G1011" s="75" t="str">
        <f>IF(ISBLANK(V1011),VLOOKUP(Abfalldokumentation!$P1011,'Liste Gründe'!A:D,3,FALSE),V1011)</f>
        <v>Maschinenabfall</v>
      </c>
      <c r="H1011" s="76" t="str">
        <f>IF(ISBLANK(Abfalldokumentation!$W1011),"-",Abfalldokumentation!$W1011)</f>
        <v>-</v>
      </c>
      <c r="I1011" s="76">
        <f t="shared" si="124"/>
        <v>41</v>
      </c>
      <c r="J1011" s="76" t="str">
        <f t="shared" si="125"/>
        <v>Produkte</v>
      </c>
      <c r="K1011" s="76" t="str">
        <f t="shared" si="126"/>
        <v>BUs</v>
      </c>
      <c r="L1011" s="76" t="str">
        <f t="shared" si="127"/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BU4</v>
      </c>
      <c r="O1011" s="77" t="str">
        <f t="shared" si="118"/>
        <v>Diverses</v>
      </c>
      <c r="P1011" s="77">
        <f t="shared" si="119"/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AA1011" s="2"/>
      <c r="AB1011" s="2"/>
      <c r="AC1011" s="2"/>
    </row>
    <row r="1012" spans="1:29" ht="30" customHeight="1" x14ac:dyDescent="0.25">
      <c r="A1012" s="78" t="str">
        <f>VLOOKUP(N1012,'Linien - BU'!A:B,2,FALSE)</f>
        <v>BU2</v>
      </c>
      <c r="B1012" s="79">
        <f t="shared" si="117"/>
        <v>65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24"/>
        <v>41</v>
      </c>
      <c r="J1012" s="81" t="str">
        <f t="shared" si="125"/>
        <v>Produkte</v>
      </c>
      <c r="K1012" s="81" t="str">
        <f t="shared" si="126"/>
        <v>BUs</v>
      </c>
      <c r="L1012" s="81" t="str">
        <f t="shared" si="127"/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8"/>
        <v>Diverses</v>
      </c>
      <c r="P1012" s="77">
        <f t="shared" si="119"/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AA1012" s="2"/>
      <c r="AB1012" s="2"/>
      <c r="AC1012" s="2"/>
    </row>
    <row r="1013" spans="1:29" ht="30" customHeight="1" x14ac:dyDescent="0.25">
      <c r="A1013" s="73" t="str">
        <f>VLOOKUP(N1013,'Linien - BU'!A:B,2,FALSE)</f>
        <v>BU1</v>
      </c>
      <c r="B1013" s="74">
        <f t="shared" si="117"/>
        <v>357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76" t="str">
        <f>IFERROR(VLOOKUP(Abfalldokumentation!$O1013,Artikel!A:C,3,FALSE),Abfalldokumentation!$O1013)</f>
        <v>Diverses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24"/>
        <v>41</v>
      </c>
      <c r="J1013" s="76" t="str">
        <f t="shared" si="125"/>
        <v>Produkte</v>
      </c>
      <c r="K1013" s="76" t="str">
        <f t="shared" si="126"/>
        <v>BUs</v>
      </c>
      <c r="L1013" s="76" t="str">
        <f t="shared" si="127"/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Abfüllung</v>
      </c>
      <c r="O1013" s="77" t="str">
        <f t="shared" si="118"/>
        <v>Diverses</v>
      </c>
      <c r="P1013" s="77">
        <f t="shared" si="119"/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AA1013" s="2"/>
      <c r="AB1013" s="2"/>
      <c r="AC1013" s="2"/>
    </row>
    <row r="1014" spans="1:29" ht="30" customHeight="1" x14ac:dyDescent="0.25">
      <c r="A1014" s="78" t="str">
        <f>VLOOKUP(N1014,'Linien - BU'!A:B,2,FALSE)</f>
        <v>BU1</v>
      </c>
      <c r="B1014" s="79">
        <f t="shared" si="117"/>
        <v>193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81" t="str">
        <f>IFERROR(VLOOKUP(Abfalldokumentation!$O1014,Artikel!A:C,3,FALSE),Abfalldokumentation!$O1014)</f>
        <v>Diverses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24"/>
        <v>41</v>
      </c>
      <c r="J1014" s="81" t="str">
        <f t="shared" si="125"/>
        <v>Produkte</v>
      </c>
      <c r="K1014" s="81" t="str">
        <f t="shared" si="126"/>
        <v>BUs</v>
      </c>
      <c r="L1014" s="81" t="str">
        <f t="shared" si="127"/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Abfüllung</v>
      </c>
      <c r="O1014" s="77" t="str">
        <f t="shared" si="118"/>
        <v>Diverses</v>
      </c>
      <c r="P1014" s="77">
        <f t="shared" si="119"/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AA1014" s="2"/>
      <c r="AB1014" s="2"/>
      <c r="AC1014" s="2"/>
    </row>
    <row r="1015" spans="1:29" ht="30" customHeight="1" x14ac:dyDescent="0.25">
      <c r="A1015" s="73" t="str">
        <f>VLOOKUP(N1015,'Linien - BU'!A:B,2,FALSE)</f>
        <v>BU1</v>
      </c>
      <c r="B1015" s="74">
        <f t="shared" si="117"/>
        <v>20.5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Verpackungsfehler</v>
      </c>
      <c r="G1015" s="75" t="str">
        <f>IF(ISBLANK(V1015),VLOOKUP(Abfalldokumentation!$P1015,'Liste Gründe'!A:D,3,FALSE),V1015)</f>
        <v>kein SSC</v>
      </c>
      <c r="H1015" s="76" t="str">
        <f>IF(ISBLANK(Abfalldokumentation!$W1015),"-",Abfalldokumentation!$W1015)</f>
        <v>-</v>
      </c>
      <c r="I1015" s="76">
        <f t="shared" si="124"/>
        <v>41</v>
      </c>
      <c r="J1015" s="76" t="str">
        <f t="shared" si="125"/>
        <v>Produkte</v>
      </c>
      <c r="K1015" s="76" t="str">
        <f t="shared" si="126"/>
        <v>BUs</v>
      </c>
      <c r="L1015" s="76" t="str">
        <f t="shared" si="127"/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Abfüllung</v>
      </c>
      <c r="O1015" s="77" t="str">
        <f t="shared" si="118"/>
        <v>Diverses</v>
      </c>
      <c r="P1015" s="77">
        <f t="shared" si="119"/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AA1015" s="2"/>
      <c r="AB1015" s="2"/>
      <c r="AC1015" s="2"/>
    </row>
    <row r="1016" spans="1:29" ht="30" customHeight="1" x14ac:dyDescent="0.25">
      <c r="A1016" s="78" t="str">
        <f>VLOOKUP(N1016,'Linien - BU'!A:B,2,FALSE)</f>
        <v>BU2</v>
      </c>
      <c r="B1016" s="79">
        <f t="shared" si="117"/>
        <v>98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Linienbezogen</v>
      </c>
      <c r="G1016" s="80" t="str">
        <f>IF(ISBLANK(V1016),VLOOKUP(Abfalldokumentation!$P1016,'Liste Gründe'!A:D,3,FALSE),V1016)</f>
        <v>Maschinenabfall</v>
      </c>
      <c r="H1016" s="81" t="str">
        <f>IF(ISBLANK(Abfalldokumentation!$W1016),"-",Abfalldokumentation!$W1016)</f>
        <v>-</v>
      </c>
      <c r="I1016" s="81">
        <f t="shared" si="124"/>
        <v>41</v>
      </c>
      <c r="J1016" s="81" t="str">
        <f t="shared" si="125"/>
        <v>Produkte</v>
      </c>
      <c r="K1016" s="81" t="str">
        <f t="shared" si="126"/>
        <v>BUs</v>
      </c>
      <c r="L1016" s="81" t="str">
        <f t="shared" si="127"/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BU2</v>
      </c>
      <c r="O1016" s="77" t="str">
        <f t="shared" si="118"/>
        <v>Diverses</v>
      </c>
      <c r="P1016" s="77">
        <f t="shared" si="119"/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AA1016" s="2"/>
      <c r="AB1016" s="2"/>
      <c r="AC1016" s="2"/>
    </row>
    <row r="1017" spans="1:29" ht="30" customHeight="1" x14ac:dyDescent="0.25">
      <c r="A1017" s="73" t="str">
        <f>VLOOKUP(N1017,'Linien - BU'!A:B,2,FALSE)</f>
        <v>BU3</v>
      </c>
      <c r="B1017" s="74">
        <f t="shared" si="117"/>
        <v>32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Maschinenabfall</v>
      </c>
      <c r="H1017" s="76" t="str">
        <f>IF(ISBLANK(Abfalldokumentation!$W1017),"-",Abfalldokumentation!$W1017)</f>
        <v>-</v>
      </c>
      <c r="I1017" s="76">
        <f t="shared" si="124"/>
        <v>41</v>
      </c>
      <c r="J1017" s="76" t="str">
        <f t="shared" si="125"/>
        <v>Produkte</v>
      </c>
      <c r="K1017" s="76" t="str">
        <f t="shared" si="126"/>
        <v>BUs</v>
      </c>
      <c r="L1017" s="76" t="str">
        <f t="shared" si="127"/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L35</v>
      </c>
      <c r="O1017" s="77" t="str">
        <f t="shared" si="118"/>
        <v>Diverses</v>
      </c>
      <c r="P1017" s="77">
        <f t="shared" si="119"/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AA1017" s="2"/>
      <c r="AB1017" s="2"/>
      <c r="AC1017" s="2"/>
    </row>
    <row r="1018" spans="1:29" ht="30" customHeight="1" x14ac:dyDescent="0.25">
      <c r="A1018" s="78" t="str">
        <f>VLOOKUP(N1018,'Linien - BU'!A:B,2,FALSE)</f>
        <v>BU3</v>
      </c>
      <c r="B1018" s="79">
        <f t="shared" si="117"/>
        <v>7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Linienbezogen</v>
      </c>
      <c r="G1018" s="80" t="str">
        <f>IF(ISBLANK(V1018),VLOOKUP(Abfalldokumentation!$P1018,'Liste Gründe'!A:D,3,FALSE),V1018)</f>
        <v>Maschinenabfall</v>
      </c>
      <c r="H1018" s="81" t="str">
        <f>IF(ISBLANK(Abfalldokumentation!$W1018),"-",Abfalldokumentation!$W1018)</f>
        <v>-</v>
      </c>
      <c r="I1018" s="81">
        <f t="shared" si="124"/>
        <v>41</v>
      </c>
      <c r="J1018" s="81" t="str">
        <f t="shared" si="125"/>
        <v>Produkte</v>
      </c>
      <c r="K1018" s="81" t="str">
        <f t="shared" si="126"/>
        <v>BUs</v>
      </c>
      <c r="L1018" s="81" t="str">
        <f t="shared" si="127"/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L9</v>
      </c>
      <c r="O1018" s="77" t="str">
        <f t="shared" si="118"/>
        <v>Diverses</v>
      </c>
      <c r="P1018" s="77">
        <f t="shared" si="119"/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AA1018" s="2"/>
      <c r="AB1018" s="2"/>
      <c r="AC1018" s="2"/>
    </row>
    <row r="1019" spans="1:29" ht="30" customHeight="1" x14ac:dyDescent="0.25">
      <c r="A1019" s="73" t="str">
        <f>VLOOKUP(N1019,'Linien - BU'!A:B,2,FALSE)</f>
        <v>BU4</v>
      </c>
      <c r="B1019" s="74">
        <f t="shared" si="117"/>
        <v>28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Linienbezogen</v>
      </c>
      <c r="G1019" s="75" t="str">
        <f>IF(ISBLANK(V1019),VLOOKUP(Abfalldokumentation!$P1019,'Liste Gründe'!A:D,3,FALSE),V1019)</f>
        <v>Maschinenabfall</v>
      </c>
      <c r="H1019" s="76" t="str">
        <f>IF(ISBLANK(Abfalldokumentation!$W1019),"-",Abfalldokumentation!$W1019)</f>
        <v>-</v>
      </c>
      <c r="I1019" s="76">
        <f t="shared" si="124"/>
        <v>41</v>
      </c>
      <c r="J1019" s="76" t="str">
        <f t="shared" si="125"/>
        <v>Produkte</v>
      </c>
      <c r="K1019" s="76" t="str">
        <f t="shared" si="126"/>
        <v>BUs</v>
      </c>
      <c r="L1019" s="76" t="str">
        <f t="shared" si="127"/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BU4</v>
      </c>
      <c r="O1019" s="77" t="str">
        <f t="shared" si="118"/>
        <v>Diverses</v>
      </c>
      <c r="P1019" s="77">
        <f t="shared" si="119"/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AA1019" s="2"/>
      <c r="AB1019" s="2"/>
      <c r="AC1019" s="2"/>
    </row>
    <row r="1020" spans="1:29" ht="30" customHeight="1" x14ac:dyDescent="0.25">
      <c r="A1020" s="78" t="str">
        <f>VLOOKUP(N1020,'Linien - BU'!A:B,2,FALSE)</f>
        <v>Rest</v>
      </c>
      <c r="B1020" s="79">
        <f t="shared" si="117"/>
        <v>14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Rinde Extra</v>
      </c>
      <c r="I1020" s="81">
        <f t="shared" si="124"/>
        <v>41</v>
      </c>
      <c r="J1020" s="81" t="str">
        <f t="shared" si="125"/>
        <v>Produkte</v>
      </c>
      <c r="K1020" s="81" t="str">
        <f t="shared" si="126"/>
        <v>BUs</v>
      </c>
      <c r="L1020" s="81" t="str">
        <f t="shared" si="127"/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QM</v>
      </c>
      <c r="O1020" s="77" t="str">
        <f t="shared" si="118"/>
        <v>Diverses</v>
      </c>
      <c r="P1020" s="77">
        <f t="shared" si="119"/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AA1020" s="2"/>
      <c r="AB1020" s="2"/>
      <c r="AC1020" s="2"/>
    </row>
    <row r="1021" spans="1:29" ht="30" customHeight="1" x14ac:dyDescent="0.25">
      <c r="A1021" s="73" t="str">
        <f>VLOOKUP(N1021,'Linien - BU'!A:B,2,FALSE)</f>
        <v>BU1</v>
      </c>
      <c r="B1021" s="74">
        <f t="shared" si="117"/>
        <v>156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76" t="str">
        <f>IFERROR(VLOOKUP(Abfalldokumentation!$O1021,Artikel!A:C,3,FALSE),Abfalldokumentation!$O1021)</f>
        <v>Diverses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Reinigung</v>
      </c>
      <c r="H1021" s="76" t="str">
        <f>IF(ISBLANK(Abfalldokumentation!$W1021),"-",Abfalldokumentation!$W1021)</f>
        <v>-</v>
      </c>
      <c r="I1021" s="76">
        <f t="shared" si="124"/>
        <v>41</v>
      </c>
      <c r="J1021" s="76" t="str">
        <f t="shared" si="125"/>
        <v>Produkte</v>
      </c>
      <c r="K1021" s="76" t="str">
        <f t="shared" si="126"/>
        <v>BUs</v>
      </c>
      <c r="L1021" s="76" t="str">
        <f t="shared" si="127"/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8"/>
        <v>Diverses</v>
      </c>
      <c r="P1021" s="77">
        <f t="shared" si="119"/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AA1021" s="2"/>
      <c r="AB1021" s="2"/>
      <c r="AC1021" s="2"/>
    </row>
    <row r="1022" spans="1:29" ht="30" customHeight="1" x14ac:dyDescent="0.25">
      <c r="A1022" s="78" t="str">
        <f>VLOOKUP(N1022,'Linien - BU'!A:B,2,FALSE)</f>
        <v>Rest</v>
      </c>
      <c r="B1022" s="79">
        <f t="shared" si="117"/>
        <v>80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81" t="str">
        <f>IFERROR(VLOOKUP(Abfalldokumentation!$O1022,Artikel!A:C,3,FALSE),Abfalldokumentation!$O1022)</f>
        <v>Diverses</v>
      </c>
      <c r="F1022" s="81" t="str">
        <f>VLOOKUP(T1022,'Liste Gründe'!A:D,2,FALSE)</f>
        <v>Qualitätssicherung</v>
      </c>
      <c r="G1022" s="80" t="str">
        <f>IF(ISBLANK(V1022),VLOOKUP(Abfalldokumentation!$P1022,'Liste Gründe'!A:D,3,FALSE),V1022)</f>
        <v>Laborproben</v>
      </c>
      <c r="H1022" s="81" t="str">
        <f>IF(ISBLANK(Abfalldokumentation!$W1022),"-",Abfalldokumentation!$W1022)</f>
        <v>-</v>
      </c>
      <c r="I1022" s="81">
        <f t="shared" si="124"/>
        <v>41</v>
      </c>
      <c r="J1022" s="81" t="str">
        <f t="shared" si="125"/>
        <v>Produkte</v>
      </c>
      <c r="K1022" s="81" t="str">
        <f t="shared" si="126"/>
        <v>BUs</v>
      </c>
      <c r="L1022" s="81" t="str">
        <f t="shared" si="127"/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Labor</v>
      </c>
      <c r="O1022" s="77" t="str">
        <f t="shared" si="118"/>
        <v>Diverses</v>
      </c>
      <c r="P1022" s="77">
        <f t="shared" si="119"/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AA1022" s="2"/>
      <c r="AB1022" s="2"/>
      <c r="AC1022" s="2"/>
    </row>
    <row r="1023" spans="1:29" ht="30" customHeight="1" x14ac:dyDescent="0.25">
      <c r="A1023" s="73" t="str">
        <f>VLOOKUP(N1023,'Linien - BU'!A:B,2,FALSE)</f>
        <v>Rest</v>
      </c>
      <c r="B1023" s="74">
        <f t="shared" si="117"/>
        <v>18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76" t="str">
        <f>IFERROR(VLOOKUP(Abfalldokumentation!$O1023,Artikel!A:C,3,FALSE),Abfalldokumentation!$O1023)</f>
        <v>Diverses</v>
      </c>
      <c r="F1023" s="76" t="str">
        <f>VLOOKUP(T1023,'Liste Gründe'!A:D,2,FALSE)</f>
        <v>Qualitätssicherung</v>
      </c>
      <c r="G1023" s="75" t="str">
        <f>IF(ISBLANK(V1023),VLOOKUP(Abfalldokumentation!$P1023,'Liste Gründe'!A:D,3,FALSE),V1023)</f>
        <v>Einwaage</v>
      </c>
      <c r="H1023" s="76" t="str">
        <f>IF(ISBLANK(Abfalldokumentation!$W1023),"-",Abfalldokumentation!$W1023)</f>
        <v>-</v>
      </c>
      <c r="I1023" s="76">
        <f t="shared" si="124"/>
        <v>41</v>
      </c>
      <c r="J1023" s="76" t="str">
        <f t="shared" si="125"/>
        <v>Produkte</v>
      </c>
      <c r="K1023" s="76" t="str">
        <f t="shared" si="126"/>
        <v>BUs</v>
      </c>
      <c r="L1023" s="76" t="str">
        <f t="shared" si="127"/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LAbor</v>
      </c>
      <c r="O1023" s="77" t="str">
        <f t="shared" si="118"/>
        <v>Diverses</v>
      </c>
      <c r="P1023" s="77">
        <f t="shared" si="119"/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AA1023" s="2"/>
      <c r="AB1023" s="2"/>
      <c r="AC1023" s="2"/>
    </row>
    <row r="1024" spans="1:29" ht="30" customHeight="1" x14ac:dyDescent="0.25">
      <c r="A1024" s="78" t="str">
        <f>VLOOKUP(N1024,'Linien - BU'!A:B,2,FALSE)</f>
        <v>Rest</v>
      </c>
      <c r="B1024" s="79">
        <f t="shared" si="117"/>
        <v>1.5</v>
      </c>
      <c r="C1024" s="80">
        <f>Abfalldokumentation!$U1024</f>
        <v>44480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81" t="str">
        <f>IFERROR(VLOOKUP(Abfalldokumentation!$O1024,Artikel!A:C,3,FALSE),Abfalldokumentation!$O1024)</f>
        <v>Diverses</v>
      </c>
      <c r="F1024" s="81" t="str">
        <f>VLOOKUP(T1024,'Liste Gründe'!A:D,2,FALSE)</f>
        <v>Qualitätssicherung</v>
      </c>
      <c r="G1024" s="80" t="str">
        <f>IF(ISBLANK(V1024),VLOOKUP(Abfalldokumentation!$P1024,'Liste Gründe'!A:D,3,FALSE),V1024)</f>
        <v>Sensorik</v>
      </c>
      <c r="H1024" s="81" t="str">
        <f>IF(ISBLANK(Abfalldokumentation!$W1024),"-",Abfalldokumentation!$W1024)</f>
        <v>mehr VOS als Rework</v>
      </c>
      <c r="I1024" s="81">
        <f t="shared" si="124"/>
        <v>41</v>
      </c>
      <c r="J1024" s="81" t="str">
        <f t="shared" si="125"/>
        <v>Produkte</v>
      </c>
      <c r="K1024" s="81" t="str">
        <f t="shared" si="126"/>
        <v>BUs</v>
      </c>
      <c r="L1024" s="81" t="str">
        <f t="shared" si="127"/>
        <v>Symptome</v>
      </c>
      <c r="M1024" s="81" t="str">
        <f>IFERROR(VLOOKUP(Abfalldokumentation!$O1024,Kennzahlen!S:U,3,FALSE)*Abfalldokumentation!$B1024,"0")</f>
        <v>0</v>
      </c>
      <c r="N1024" s="81" t="str">
        <f>IF(ISBLANK(Q1024),VLOOKUP(Abfalldokumentation!$O1024,'Linien - BU'!R:S,2,FALSE),Q1024)</f>
        <v>Labor</v>
      </c>
      <c r="O1024" s="77" t="str">
        <f t="shared" si="118"/>
        <v>Diverses</v>
      </c>
      <c r="P1024" s="77">
        <f t="shared" si="119"/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AA1024" s="2"/>
      <c r="AB1024" s="2"/>
      <c r="AC1024" s="2"/>
    </row>
    <row r="1025" spans="1:29" ht="30" customHeight="1" x14ac:dyDescent="0.25">
      <c r="A1025" s="73" t="str">
        <f>VLOOKUP(N1025,'Linien - BU'!A:B,2,FALSE)</f>
        <v>BU3</v>
      </c>
      <c r="B1025" s="74">
        <f t="shared" si="117"/>
        <v>20</v>
      </c>
      <c r="C1025" s="75">
        <f>Abfalldokumentation!$U1025</f>
        <v>44480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76" t="str">
        <f>IFERROR(VLOOKUP(Abfalldokumentation!$O1025,Artikel!A:C,3,FALSE),Abfalldokumentation!$O1025)</f>
        <v>ganze Wurst</v>
      </c>
      <c r="F1025" s="76" t="str">
        <f>VLOOKUP(T1025,'Liste Gründe'!A:D,2,FALSE)</f>
        <v>Linienbezogen</v>
      </c>
      <c r="G1025" s="75" t="str">
        <f>IF(ISBLANK(V1025),VLOOKUP(Abfalldokumentation!$P1025,'Liste Gründe'!A:D,3,FALSE),V1025)</f>
        <v>Bodenabfall Abfüllung</v>
      </c>
      <c r="H1025" s="76" t="str">
        <f>IF(ISBLANK(Abfalldokumentation!$W1025),"-",Abfalldokumentation!$W1025)</f>
        <v>-</v>
      </c>
      <c r="I1025" s="76">
        <f t="shared" si="124"/>
        <v>41</v>
      </c>
      <c r="J1025" s="76" t="str">
        <f t="shared" si="125"/>
        <v>Produkte</v>
      </c>
      <c r="K1025" s="76" t="str">
        <f t="shared" si="126"/>
        <v>BUs</v>
      </c>
      <c r="L1025" s="76" t="str">
        <f t="shared" si="127"/>
        <v>Symptome</v>
      </c>
      <c r="M1025" s="76" t="str">
        <f>IFERROR(VLOOKUP(Abfalldokumentation!$O1025,Kennzahlen!S:U,3,FALSE)*Abfalldokumentation!$B1025,"0")</f>
        <v>0</v>
      </c>
      <c r="N1025" s="76" t="str">
        <f>IF(ISBLANK(Q1025),VLOOKUP(Abfalldokumentation!$O1025,'Linien - BU'!R:S,2,FALSE),Q1025)</f>
        <v>BU3</v>
      </c>
      <c r="O1025" s="77" t="str">
        <f t="shared" si="118"/>
        <v>ganze Wurst</v>
      </c>
      <c r="P1025" s="77">
        <f t="shared" si="119"/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AA1025" s="2"/>
      <c r="AB1025" s="2"/>
      <c r="AC1025" s="2"/>
    </row>
    <row r="1026" spans="1:29" ht="30" customHeight="1" x14ac:dyDescent="0.25">
      <c r="A1026" s="78" t="str">
        <f>VLOOKUP(N1026,'Linien - BU'!A:B,2,FALSE)</f>
        <v>BU1</v>
      </c>
      <c r="B1026" s="79">
        <f t="shared" ref="B1026:B1089" si="128">S1026</f>
        <v>30</v>
      </c>
      <c r="C1026" s="80">
        <f>Abfalldokumentation!$U1026</f>
        <v>44480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81" t="str">
        <f>IFERROR(VLOOKUP(Abfalldokumentation!$O1026,Artikel!A:C,3,FALSE),Abfalldokumentation!$O1026)</f>
        <v>ganze Wurst Gourme Natur</v>
      </c>
      <c r="F1026" s="81" t="str">
        <f>VLOOKUP(T1026,'Liste Gründe'!A:D,2,FALSE)</f>
        <v>Linienbezogen</v>
      </c>
      <c r="G1026" s="80" t="str">
        <f>IF(ISBLANK(V1026),VLOOKUP(Abfalldokumentation!$P1026,'Liste Gründe'!A:D,3,FALSE),V1026)</f>
        <v>Bodenabfall Abfüllung</v>
      </c>
      <c r="H1026" s="81" t="str">
        <f>IF(ISBLANK(Abfalldokumentation!$W1026),"-",Abfalldokumentation!$W1026)</f>
        <v>-</v>
      </c>
      <c r="I1026" s="81">
        <f t="shared" ref="I1026:I1089" si="129">_xlfn.ISOWEEKNUM(C1026)</f>
        <v>41</v>
      </c>
      <c r="J1026" s="81" t="str">
        <f t="shared" ref="J1026:J1089" si="130">"Produkte"</f>
        <v>Produkte</v>
      </c>
      <c r="K1026" s="81" t="str">
        <f t="shared" ref="K1026:K1089" si="131">"BUs"</f>
        <v>BUs</v>
      </c>
      <c r="L1026" s="81" t="str">
        <f t="shared" ref="L1026:L1089" si="132"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Räucherei</v>
      </c>
      <c r="O1026" s="77" t="str">
        <f t="shared" ref="O1026:O1089" si="133">R1026</f>
        <v>ganze Wurst Gourme Natur</v>
      </c>
      <c r="P1026" s="77">
        <f t="shared" ref="P1026:P1089" si="134"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AA1026" s="2"/>
      <c r="AB1026" s="2"/>
      <c r="AC1026" s="2"/>
    </row>
    <row r="1027" spans="1:29" ht="30" customHeight="1" x14ac:dyDescent="0.25">
      <c r="A1027" s="73" t="str">
        <f>VLOOKUP(N1027,'Linien - BU'!A:B,2,FALSE)</f>
        <v>BU1</v>
      </c>
      <c r="B1027" s="74">
        <f t="shared" si="128"/>
        <v>20</v>
      </c>
      <c r="C1027" s="75">
        <f>Abfalldokumentation!$U1027</f>
        <v>44480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76" t="str">
        <f>IFERROR(VLOOKUP(Abfalldokumentation!$O1027,Artikel!A:C,3,FALSE),Abfalldokumentation!$O1027)</f>
        <v>ganze Wurst Gourme Schinken</v>
      </c>
      <c r="F1027" s="76" t="str">
        <f>VLOOKUP(T1027,'Liste Gründe'!A:D,2,FALSE)</f>
        <v>Linienbezogen</v>
      </c>
      <c r="G1027" s="75" t="str">
        <f>IF(ISBLANK(V1027),VLOOKUP(Abfalldokumentation!$P1027,'Liste Gründe'!A:D,3,FALSE),V1027)</f>
        <v>Bodenabfall Abfüllung</v>
      </c>
      <c r="H1027" s="76" t="str">
        <f>IF(ISBLANK(Abfalldokumentation!$W1027),"-",Abfalldokumentation!$W1027)</f>
        <v>-</v>
      </c>
      <c r="I1027" s="76">
        <f t="shared" si="129"/>
        <v>41</v>
      </c>
      <c r="J1027" s="76" t="str">
        <f t="shared" si="130"/>
        <v>Produkte</v>
      </c>
      <c r="K1027" s="76" t="str">
        <f t="shared" si="131"/>
        <v>BUs</v>
      </c>
      <c r="L1027" s="76" t="str">
        <f t="shared" si="132"/>
        <v>Symptome</v>
      </c>
      <c r="M1027" s="76" t="str">
        <f>IFERROR(VLOOKUP(Abfalldokumentation!$O1027,Kennzahlen!S:U,3,FALSE)*Abfalldokumentation!$B1027,"0")</f>
        <v>0</v>
      </c>
      <c r="N1027" s="76" t="str">
        <f>IF(ISBLANK(Q1027),VLOOKUP(Abfalldokumentation!$O1027,'Linien - BU'!R:S,2,FALSE),Q1027)</f>
        <v>Räucherei</v>
      </c>
      <c r="O1027" s="77" t="str">
        <f t="shared" si="133"/>
        <v>ganze Wurst Gourme Schinken</v>
      </c>
      <c r="P1027" s="77">
        <f t="shared" si="134"/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AA1027" s="2"/>
      <c r="AB1027" s="2"/>
      <c r="AC1027" s="2"/>
    </row>
    <row r="1028" spans="1:29" ht="30" customHeight="1" x14ac:dyDescent="0.25">
      <c r="A1028" s="78" t="str">
        <f>VLOOKUP(N1028,'Linien - BU'!A:B,2,FALSE)</f>
        <v>BU1</v>
      </c>
      <c r="B1028" s="79">
        <f t="shared" si="128"/>
        <v>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81" t="str">
        <f>IFERROR(VLOOKUP(Abfalldokumentation!$O1028,Artikel!A:C,3,FALSE),Abfalldokumentation!$O1028)</f>
        <v>VOS SKZ Gouda Premium W</v>
      </c>
      <c r="F1028" s="81" t="str">
        <f>VLOOKUP(T1028,'Liste Gründe'!A:D,2,FALSE)</f>
        <v>Schimmel</v>
      </c>
      <c r="G1028" s="80" t="str">
        <f>IF(ISBLANK(V1028),VLOOKUP(Abfalldokumentation!$P1028,'Liste Gründe'!A:D,3,FALSE),V1028)</f>
        <v>keine Verarbeitung</v>
      </c>
      <c r="H1028" s="81" t="str">
        <f>IF(ISBLANK(Abfalldokumentation!$W1028),"-",Abfalldokumentation!$W1028)</f>
        <v>-</v>
      </c>
      <c r="I1028" s="81">
        <f t="shared" si="129"/>
        <v>41</v>
      </c>
      <c r="J1028" s="81" t="str">
        <f t="shared" si="130"/>
        <v>Produkte</v>
      </c>
      <c r="K1028" s="81" t="str">
        <f t="shared" si="131"/>
        <v>BUs</v>
      </c>
      <c r="L1028" s="81" t="str">
        <f t="shared" si="132"/>
        <v>Symptome</v>
      </c>
      <c r="M1028" s="81">
        <f>IFERROR(VLOOKUP(Abfalldokumentation!$O1028,Kennzahlen!S:U,3,FALSE)*Abfalldokumentation!$B1028,"0")</f>
        <v>3.5</v>
      </c>
      <c r="N1028" s="81" t="str">
        <f>IF(ISBLANK(Q1028),VLOOKUP(Abfalldokumentation!$O1028,'Linien - BU'!R:S,2,FALSE),Q1028)</f>
        <v>Schmelze</v>
      </c>
      <c r="O1028" s="77">
        <f t="shared" si="133"/>
        <v>29500598</v>
      </c>
      <c r="P1028" s="77">
        <f t="shared" si="134"/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AA1028" s="2"/>
      <c r="AB1028" s="2"/>
      <c r="AC1028" s="2"/>
    </row>
    <row r="1029" spans="1:29" ht="30" customHeight="1" x14ac:dyDescent="0.25">
      <c r="A1029" s="73" t="str">
        <f>VLOOKUP(N1029,'Linien - BU'!A:B,2,FALSE)</f>
        <v>BU3</v>
      </c>
      <c r="B1029" s="74">
        <f t="shared" si="128"/>
        <v>424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Würste Jalapeno nat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spezifischer Einsatz</v>
      </c>
      <c r="H1029" s="76" t="str">
        <f>IF(ISBLANK(Abfalldokumentation!$W1029),"-",Abfalldokumentation!$W1029)</f>
        <v>-</v>
      </c>
      <c r="I1029" s="76">
        <f t="shared" si="129"/>
        <v>41</v>
      </c>
      <c r="J1029" s="76" t="str">
        <f t="shared" si="130"/>
        <v>Produkte</v>
      </c>
      <c r="K1029" s="76" t="str">
        <f t="shared" si="131"/>
        <v>BUs</v>
      </c>
      <c r="L1029" s="76" t="str">
        <f t="shared" si="132"/>
        <v>Symptome</v>
      </c>
      <c r="M1029" s="76">
        <f>IFERROR(VLOOKUP(Abfalldokumentation!$O1029,Kennzahlen!S:U,3,FALSE)*Abfalldokumentation!$B1029,"0")</f>
        <v>212</v>
      </c>
      <c r="N1029" s="76" t="str">
        <f>IF(ISBLANK(Q1029),VLOOKUP(Abfalldokumentation!$O1029,'Linien - BU'!R:S,2,FALSE),Q1029)</f>
        <v>bu3</v>
      </c>
      <c r="O1029" s="77">
        <f t="shared" si="133"/>
        <v>29500606</v>
      </c>
      <c r="P1029" s="77">
        <f t="shared" si="134"/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AA1029" s="2"/>
      <c r="AB1029" s="2"/>
      <c r="AC1029" s="2"/>
    </row>
    <row r="1030" spans="1:29" ht="30" customHeight="1" x14ac:dyDescent="0.25">
      <c r="A1030" s="78" t="str">
        <f>VLOOKUP(N1030,'Linien - BU'!A:B,2,FALSE)</f>
        <v>BU3</v>
      </c>
      <c r="B1030" s="79">
        <f t="shared" si="128"/>
        <v>30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81" t="str">
        <f>IFERROR(VLOOKUP(Abfalldokumentation!$O1030,Artikel!A:C,3,FALSE),Abfalldokumentation!$O1030)</f>
        <v>ABS Havarti Natur 30%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spezifischer Einsatz</v>
      </c>
      <c r="H1030" s="81" t="str">
        <f>IF(ISBLANK(Abfalldokumentation!$W1030),"-",Abfalldokumentation!$W1030)</f>
        <v>nur für Vorschmelzwürste</v>
      </c>
      <c r="I1030" s="81">
        <f t="shared" si="129"/>
        <v>41</v>
      </c>
      <c r="J1030" s="81" t="str">
        <f t="shared" si="130"/>
        <v>Produkte</v>
      </c>
      <c r="K1030" s="81" t="str">
        <f t="shared" si="131"/>
        <v>BUs</v>
      </c>
      <c r="L1030" s="81" t="str">
        <f t="shared" si="132"/>
        <v>Symptome</v>
      </c>
      <c r="M1030" s="81" t="str">
        <f>IFERROR(VLOOKUP(Abfalldokumentation!$O1030,Kennzahlen!S:U,3,FALSE)*Abfalldokumentation!$B1030,"0")</f>
        <v>0</v>
      </c>
      <c r="N1030" s="81" t="str">
        <f>IF(ISBLANK(Q1030),VLOOKUP(Abfalldokumentation!$O1030,'Linien - BU'!R:S,2,FALSE),Q1030)</f>
        <v>bu3</v>
      </c>
      <c r="O1030" s="77">
        <f t="shared" si="133"/>
        <v>29500734</v>
      </c>
      <c r="P1030" s="77">
        <f t="shared" si="134"/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AA1030" s="2"/>
      <c r="AB1030" s="2"/>
      <c r="AC1030" s="2"/>
    </row>
    <row r="1031" spans="1:29" ht="30" customHeight="1" x14ac:dyDescent="0.25">
      <c r="A1031" s="73" t="str">
        <f>VLOOKUP(N1031,'Linien - BU'!A:B,2,FALSE)</f>
        <v>BU1</v>
      </c>
      <c r="B1031" s="74">
        <f t="shared" si="128"/>
        <v>39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VOS-ABS ENTSORGUNG</v>
      </c>
      <c r="F1031" s="76" t="str">
        <f>VLOOKUP(T1031,'Liste Gründe'!A:D,2,FALSE)</f>
        <v>Rest</v>
      </c>
      <c r="G1031" s="75" t="str">
        <f>IF(ISBLANK(V1031),VLOOKUP(Abfalldokumentation!$P1031,'Liste Gründe'!A:D,3,FALSE),V1031)</f>
        <v>Rinde Maasdamer</v>
      </c>
      <c r="H1031" s="76" t="str">
        <f>IF(ISBLANK(Abfalldokumentation!$W1031),"-",Abfalldokumentation!$W1031)</f>
        <v>-</v>
      </c>
      <c r="I1031" s="76">
        <f t="shared" si="129"/>
        <v>41</v>
      </c>
      <c r="J1031" s="76" t="str">
        <f t="shared" si="130"/>
        <v>Produkte</v>
      </c>
      <c r="K1031" s="76" t="str">
        <f t="shared" si="131"/>
        <v>BUs</v>
      </c>
      <c r="L1031" s="76" t="str">
        <f t="shared" si="132"/>
        <v>Symptome</v>
      </c>
      <c r="M1031" s="76">
        <f>IFERROR(VLOOKUP(Abfalldokumentation!$O1031,Kennzahlen!S:U,3,FALSE)*Abfalldokumentation!$B1031,"0")</f>
        <v>0.39</v>
      </c>
      <c r="N1031" s="76" t="str">
        <f>IF(ISBLANK(Q1031),VLOOKUP(Abfalldokumentation!$O1031,'Linien - BU'!R:S,2,FALSE),Q1031)</f>
        <v>RWV</v>
      </c>
      <c r="O1031" s="77">
        <f t="shared" si="133"/>
        <v>29500917</v>
      </c>
      <c r="P1031" s="77">
        <f t="shared" si="134"/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AA1031" s="2"/>
      <c r="AB1031" s="2"/>
      <c r="AC1031" s="2"/>
    </row>
    <row r="1032" spans="1:29" ht="30" customHeight="1" x14ac:dyDescent="0.25">
      <c r="A1032" s="78" t="str">
        <f>VLOOKUP(N1032,'Linien - BU'!A:B,2,FALSE)</f>
        <v>BU1</v>
      </c>
      <c r="B1032" s="79">
        <f t="shared" si="128"/>
        <v>17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VOS-ABS ENTSORGUNG</v>
      </c>
      <c r="F1032" s="81" t="str">
        <f>VLOOKUP(T1032,'Liste Gründe'!A:D,2,FALSE)</f>
        <v>Rest</v>
      </c>
      <c r="G1032" s="80" t="str">
        <f>IF(ISBLANK(V1032),VLOOKUP(Abfalldokumentation!$P1032,'Liste Gründe'!A:D,3,FALSE),V1032)</f>
        <v>geschälte Rinde</v>
      </c>
      <c r="H1032" s="81" t="str">
        <f>IF(ISBLANK(Abfalldokumentation!$W1032),"-",Abfalldokumentation!$W1032)</f>
        <v>mehr VOS als Rework</v>
      </c>
      <c r="I1032" s="81">
        <f t="shared" si="129"/>
        <v>41</v>
      </c>
      <c r="J1032" s="81" t="str">
        <f t="shared" si="130"/>
        <v>Produkte</v>
      </c>
      <c r="K1032" s="81" t="str">
        <f t="shared" si="131"/>
        <v>BUs</v>
      </c>
      <c r="L1032" s="81" t="str">
        <f t="shared" si="132"/>
        <v>Symptome</v>
      </c>
      <c r="M1032" s="81">
        <f>IFERROR(VLOOKUP(Abfalldokumentation!$O1032,Kennzahlen!S:U,3,FALSE)*Abfalldokumentation!$B1032,"0")</f>
        <v>0.17</v>
      </c>
      <c r="N1032" s="81" t="str">
        <f>IF(ISBLANK(Q1032),VLOOKUP(Abfalldokumentation!$O1032,'Linien - BU'!R:S,2,FALSE),Q1032)</f>
        <v>RWV</v>
      </c>
      <c r="O1032" s="77">
        <f t="shared" si="133"/>
        <v>29500917</v>
      </c>
      <c r="P1032" s="77">
        <f t="shared" si="134"/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AA1032" s="2"/>
      <c r="AB1032" s="2"/>
      <c r="AC1032" s="2"/>
    </row>
    <row r="1033" spans="1:29" ht="30" customHeight="1" x14ac:dyDescent="0.25">
      <c r="A1033" s="73" t="str">
        <f>VLOOKUP(N1033,'Linien - BU'!A:B,2,FALSE)</f>
        <v>BU1</v>
      </c>
      <c r="B1033" s="74">
        <f t="shared" si="128"/>
        <v>11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76" t="str">
        <f>IFERROR(VLOOKUP(Abfalldokumentation!$O1033,Artikel!A:C,3,FALSE),Abfalldokumentation!$O1033)</f>
        <v>VOS SKZ-GOU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keine Verarbeitung</v>
      </c>
      <c r="H1033" s="76" t="str">
        <f>IF(ISBLANK(Abfalldokumentation!$W1033),"-",Abfalldokumentation!$W1033)</f>
        <v>-</v>
      </c>
      <c r="I1033" s="76">
        <f t="shared" si="129"/>
        <v>41</v>
      </c>
      <c r="J1033" s="76" t="str">
        <f t="shared" si="130"/>
        <v>Produkte</v>
      </c>
      <c r="K1033" s="76" t="str">
        <f t="shared" si="131"/>
        <v>BUs</v>
      </c>
      <c r="L1033" s="76" t="str">
        <f t="shared" si="132"/>
        <v>Symptome</v>
      </c>
      <c r="M1033" s="76">
        <f>IFERROR(VLOOKUP(Abfalldokumentation!$O1033,Kennzahlen!S:U,3,FALSE)*Abfalldokumentation!$B1033,"0")</f>
        <v>5.5</v>
      </c>
      <c r="N1033" s="76" t="str">
        <f>IF(ISBLANK(Q1033),VLOOKUP(Abfalldokumentation!$O1033,'Linien - BU'!R:S,2,FALSE),Q1033)</f>
        <v>Schmelze</v>
      </c>
      <c r="O1033" s="77">
        <f t="shared" si="133"/>
        <v>29500918</v>
      </c>
      <c r="P1033" s="77">
        <f t="shared" si="134"/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AA1033" s="2"/>
      <c r="AB1033" s="2"/>
      <c r="AC1033" s="2"/>
    </row>
    <row r="1034" spans="1:29" ht="30" customHeight="1" x14ac:dyDescent="0.25">
      <c r="A1034" s="78" t="str">
        <f>VLOOKUP(N1034,'Linien - BU'!A:B,2,FALSE)</f>
        <v>BU1</v>
      </c>
      <c r="B1034" s="79">
        <f t="shared" si="128"/>
        <v>95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81" t="str">
        <f>IFERROR(VLOOKUP(Abfalldokumentation!$O1034,Artikel!A:C,3,FALSE),Abfalldokumentation!$O1034)</f>
        <v>VOS URW-NUSS-OGT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 Verarbeitung</v>
      </c>
      <c r="H1034" s="81" t="str">
        <f>IF(ISBLANK(Abfalldokumentation!$W1034),"-",Abfalldokumentation!$W1034)</f>
        <v>-</v>
      </c>
      <c r="I1034" s="81">
        <f t="shared" si="129"/>
        <v>41</v>
      </c>
      <c r="J1034" s="81" t="str">
        <f t="shared" si="130"/>
        <v>Produkte</v>
      </c>
      <c r="K1034" s="81" t="str">
        <f t="shared" si="131"/>
        <v>BUs</v>
      </c>
      <c r="L1034" s="81" t="str">
        <f t="shared" si="132"/>
        <v>Symptome</v>
      </c>
      <c r="M1034" s="81">
        <f>IFERROR(VLOOKUP(Abfalldokumentation!$O1034,Kennzahlen!S:U,3,FALSE)*Abfalldokumentation!$B1034,"0")</f>
        <v>47.5</v>
      </c>
      <c r="N1034" s="81" t="str">
        <f>IF(ISBLANK(Q1034),VLOOKUP(Abfalldokumentation!$O1034,'Linien - BU'!R:S,2,FALSE),Q1034)</f>
        <v>Schmelze</v>
      </c>
      <c r="O1034" s="77">
        <f t="shared" si="133"/>
        <v>29500943</v>
      </c>
      <c r="P1034" s="77">
        <f t="shared" si="134"/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AA1034" s="2"/>
      <c r="AB1034" s="2"/>
      <c r="AC1034" s="2"/>
    </row>
    <row r="1035" spans="1:29" ht="30" customHeight="1" x14ac:dyDescent="0.25">
      <c r="A1035" s="73" t="str">
        <f>VLOOKUP(N1035,'Linien - BU'!A:B,2,FALSE)</f>
        <v>BU1</v>
      </c>
      <c r="B1035" s="74">
        <f t="shared" si="128"/>
        <v>19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76" t="str">
        <f>IFERROR(VLOOKUP(Abfalldokumentation!$O1035,Artikel!A:C,3,FALSE),Abfalldokumentation!$O1035)</f>
        <v>VOS URW-VS-SPICKER-NATU</v>
      </c>
      <c r="F1035" s="76" t="str">
        <f>VLOOKUP(T1035,'Liste Gründe'!A:D,2,FALSE)</f>
        <v>Schimmel</v>
      </c>
      <c r="G1035" s="75" t="str">
        <f>IF(ISBLANK(V1035),VLOOKUP(Abfalldokumentation!$P1035,'Liste Gründe'!A:D,3,FALSE),V1035)</f>
        <v>keine Verarbeitung</v>
      </c>
      <c r="H1035" s="76" t="str">
        <f>IF(ISBLANK(Abfalldokumentation!$W1035),"-",Abfalldokumentation!$W1035)</f>
        <v>-</v>
      </c>
      <c r="I1035" s="76">
        <f t="shared" si="129"/>
        <v>41</v>
      </c>
      <c r="J1035" s="76" t="str">
        <f t="shared" si="130"/>
        <v>Produkte</v>
      </c>
      <c r="K1035" s="76" t="str">
        <f t="shared" si="131"/>
        <v>BUs</v>
      </c>
      <c r="L1035" s="76" t="str">
        <f t="shared" si="132"/>
        <v>Symptome</v>
      </c>
      <c r="M1035" s="76">
        <f>IFERROR(VLOOKUP(Abfalldokumentation!$O1035,Kennzahlen!S:U,3,FALSE)*Abfalldokumentation!$B1035,"0")</f>
        <v>9.5</v>
      </c>
      <c r="N1035" s="76" t="str">
        <f>IF(ISBLANK(Q1035),VLOOKUP(Abfalldokumentation!$O1035,'Linien - BU'!R:S,2,FALSE),Q1035)</f>
        <v>Schmelze</v>
      </c>
      <c r="O1035" s="77">
        <f t="shared" si="133"/>
        <v>29500948</v>
      </c>
      <c r="P1035" s="77">
        <f t="shared" si="134"/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AA1035" s="2"/>
      <c r="AB1035" s="2"/>
      <c r="AC1035" s="2"/>
    </row>
    <row r="1036" spans="1:29" ht="30" customHeight="1" x14ac:dyDescent="0.25">
      <c r="A1036" s="78" t="str">
        <f>VLOOKUP(N1036,'Linien - BU'!A:B,2,FALSE)</f>
        <v>BU1</v>
      </c>
      <c r="B1036" s="79">
        <f t="shared" si="128"/>
        <v>3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81" t="str">
        <f>IFERROR(VLOOKUP(Abfalldokumentation!$O1036,Artikel!A:C,3,FALSE),Abfalldokumentation!$O1036)</f>
        <v>VOS URW-VS-SCHI</v>
      </c>
      <c r="F1036" s="81" t="str">
        <f>VLOOKUP(T1036,'Liste Gründe'!A:D,2,FALSE)</f>
        <v>Schimmel</v>
      </c>
      <c r="G1036" s="80" t="str">
        <f>IF(ISBLANK(V1036),VLOOKUP(Abfalldokumentation!$P1036,'Liste Gründe'!A:D,3,FALSE),V1036)</f>
        <v>keine Verarbeitung</v>
      </c>
      <c r="H1036" s="81" t="str">
        <f>IF(ISBLANK(Abfalldokumentation!$W1036),"-",Abfalldokumentation!$W1036)</f>
        <v>-</v>
      </c>
      <c r="I1036" s="81">
        <f t="shared" si="129"/>
        <v>41</v>
      </c>
      <c r="J1036" s="81" t="str">
        <f t="shared" si="130"/>
        <v>Produkte</v>
      </c>
      <c r="K1036" s="81" t="str">
        <f t="shared" si="131"/>
        <v>BUs</v>
      </c>
      <c r="L1036" s="81" t="str">
        <f t="shared" si="132"/>
        <v>Symptome</v>
      </c>
      <c r="M1036" s="81">
        <f>IFERROR(VLOOKUP(Abfalldokumentation!$O1036,Kennzahlen!S:U,3,FALSE)*Abfalldokumentation!$B1036,"0")</f>
        <v>1.5</v>
      </c>
      <c r="N1036" s="81" t="str">
        <f>IF(ISBLANK(Q1036),VLOOKUP(Abfalldokumentation!$O1036,'Linien - BU'!R:S,2,FALSE),Q1036)</f>
        <v>Schmelze</v>
      </c>
      <c r="O1036" s="77">
        <f t="shared" si="133"/>
        <v>29500949</v>
      </c>
      <c r="P1036" s="77">
        <f t="shared" si="134"/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AA1036" s="2"/>
      <c r="AB1036" s="2"/>
      <c r="AC1036" s="2"/>
    </row>
    <row r="1037" spans="1:29" ht="30" customHeight="1" x14ac:dyDescent="0.25">
      <c r="A1037" s="73" t="str">
        <f>VLOOKUP(N1037,'Linien - BU'!A:B,2,FALSE)</f>
        <v>BU3</v>
      </c>
      <c r="B1037" s="74">
        <f t="shared" si="128"/>
        <v>20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76" t="str">
        <f>IFERROR(VLOOKUP(Abfalldokumentation!$O1037,Artikel!A:C,3,FALSE),Abfalldokumentation!$O1037)</f>
        <v>ABS BERGK BERGLANDMILCH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Schimmel</v>
      </c>
      <c r="H1037" s="76" t="str">
        <f>IF(ISBLANK(Abfalldokumentation!$W1037),"-",Abfalldokumentation!$W1037)</f>
        <v>Endstücke</v>
      </c>
      <c r="I1037" s="76">
        <f t="shared" si="129"/>
        <v>41</v>
      </c>
      <c r="J1037" s="76" t="str">
        <f t="shared" si="130"/>
        <v>Produkte</v>
      </c>
      <c r="K1037" s="76" t="str">
        <f t="shared" si="131"/>
        <v>BUs</v>
      </c>
      <c r="L1037" s="76" t="str">
        <f t="shared" si="132"/>
        <v>Symptome</v>
      </c>
      <c r="M1037" s="76" t="str">
        <f>IFERROR(VLOOKUP(Abfalldokumentation!$O1037,Kennzahlen!S:U,3,FALSE)*Abfalldokumentation!$B1037,"0")</f>
        <v>0</v>
      </c>
      <c r="N1037" s="76" t="str">
        <f>IF(ISBLANK(Q1037),VLOOKUP(Abfalldokumentation!$O1037,'Linien - BU'!R:S,2,FALSE),Q1037)</f>
        <v>BU3</v>
      </c>
      <c r="O1037" s="77">
        <f t="shared" si="133"/>
        <v>29500967</v>
      </c>
      <c r="P1037" s="77">
        <f t="shared" si="134"/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AA1037" s="2"/>
      <c r="AB1037" s="2"/>
      <c r="AC1037" s="2"/>
    </row>
    <row r="1038" spans="1:29" ht="30" customHeight="1" x14ac:dyDescent="0.25">
      <c r="A1038" s="78" t="str">
        <f>VLOOKUP(N1038,'Linien - BU'!A:B,2,FALSE)</f>
        <v>Verkauf</v>
      </c>
      <c r="B1038" s="79">
        <f t="shared" si="128"/>
        <v>30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81" t="str">
        <f>IFERROR(VLOOKUP(Abfalldokumentation!$O1038,Artikel!A:C,3,FALSE),Abfalldokumentation!$O1038)</f>
        <v>VOS GRW-CHILI-NAT ENDST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keinen Abnehmer/kein Schälpersonal</v>
      </c>
      <c r="H1038" s="81" t="str">
        <f>IF(ISBLANK(Abfalldokumentation!$W1038),"-",Abfalldokumentation!$W1038)</f>
        <v>mehr VOS als Rework</v>
      </c>
      <c r="I1038" s="81">
        <f t="shared" si="129"/>
        <v>41</v>
      </c>
      <c r="J1038" s="81" t="str">
        <f t="shared" si="130"/>
        <v>Produkte</v>
      </c>
      <c r="K1038" s="81" t="str">
        <f t="shared" si="131"/>
        <v>BUs</v>
      </c>
      <c r="L1038" s="81" t="str">
        <f t="shared" si="132"/>
        <v>Symptome</v>
      </c>
      <c r="M1038" s="81">
        <f>IFERROR(VLOOKUP(Abfalldokumentation!$O1038,Kennzahlen!S:U,3,FALSE)*Abfalldokumentation!$B1038,"0")</f>
        <v>15</v>
      </c>
      <c r="N1038" s="81" t="str">
        <f>IF(ISBLANK(Q1038),VLOOKUP(Abfalldokumentation!$O1038,'Linien - BU'!R:S,2,FALSE),Q1038)</f>
        <v>Verkauf</v>
      </c>
      <c r="O1038" s="77">
        <f t="shared" si="133"/>
        <v>29501079</v>
      </c>
      <c r="P1038" s="77">
        <f t="shared" si="134"/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AA1038" s="2"/>
      <c r="AB1038" s="2"/>
      <c r="AC1038" s="2"/>
    </row>
    <row r="1039" spans="1:29" ht="30" customHeight="1" x14ac:dyDescent="0.25">
      <c r="A1039" s="73" t="str">
        <f>VLOOKUP(N1039,'Linien - BU'!A:B,2,FALSE)</f>
        <v>BU3</v>
      </c>
      <c r="B1039" s="74">
        <f t="shared" si="128"/>
        <v>257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76" t="str">
        <f>IFERROR(VLOOKUP(Abfalldokumentation!$O1039,Artikel!A:C,3,FALSE),Abfalldokumentation!$O1039)</f>
        <v>VOS VEG-SCH MILD</v>
      </c>
      <c r="F1039" s="76" t="str">
        <f>VLOOKUP(T1039,'Liste Gründe'!A:D,2,FALSE)</f>
        <v>Schimmel</v>
      </c>
      <c r="G1039" s="75" t="str">
        <f>IF(ISBLANK(V1039),VLOOKUP(Abfalldokumentation!$P1039,'Liste Gründe'!A:D,3,FALSE),V1039)</f>
        <v>VOS &gt; Einsatz</v>
      </c>
      <c r="H1039" s="76" t="str">
        <f>IF(ISBLANK(Abfalldokumentation!$W1039),"-",Abfalldokumentation!$W1039)</f>
        <v>-</v>
      </c>
      <c r="I1039" s="76">
        <f t="shared" si="129"/>
        <v>41</v>
      </c>
      <c r="J1039" s="76" t="str">
        <f t="shared" si="130"/>
        <v>Produkte</v>
      </c>
      <c r="K1039" s="76" t="str">
        <f t="shared" si="131"/>
        <v>BUs</v>
      </c>
      <c r="L1039" s="76" t="str">
        <f t="shared" si="132"/>
        <v>Symptome</v>
      </c>
      <c r="M1039" s="76">
        <f>IFERROR(VLOOKUP(Abfalldokumentation!$O1039,Kennzahlen!S:U,3,FALSE)*Abfalldokumentation!$B1039,"0")</f>
        <v>128.5</v>
      </c>
      <c r="N1039" s="76" t="str">
        <f>IF(ISBLANK(Q1039),VLOOKUP(Abfalldokumentation!$O1039,'Linien - BU'!R:S,2,FALSE),Q1039)</f>
        <v>Bu3</v>
      </c>
      <c r="O1039" s="77">
        <f t="shared" si="133"/>
        <v>29900002</v>
      </c>
      <c r="P1039" s="77">
        <f t="shared" si="134"/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AA1039" s="2"/>
      <c r="AB1039" s="2"/>
      <c r="AC1039" s="2"/>
    </row>
    <row r="1040" spans="1:29" ht="30" customHeight="1" x14ac:dyDescent="0.25">
      <c r="A1040" s="78" t="str">
        <f>VLOOKUP(N1040,'Linien - BU'!A:B,2,FALSE)</f>
        <v>BU3</v>
      </c>
      <c r="B1040" s="79">
        <f t="shared" si="128"/>
        <v>240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81" t="str">
        <f>IFERROR(VLOOKUP(Abfalldokumentation!$O1040,Artikel!A:C,3,FALSE),Abfalldokumentation!$O1040)</f>
        <v>VOS VEG-SCH WÜRZIG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VOS &gt; Einsatz</v>
      </c>
      <c r="H1040" s="81" t="str">
        <f>IF(ISBLANK(Abfalldokumentation!$W1040),"-",Abfalldokumentation!$W1040)</f>
        <v>-</v>
      </c>
      <c r="I1040" s="81">
        <f t="shared" si="129"/>
        <v>41</v>
      </c>
      <c r="J1040" s="81" t="str">
        <f t="shared" si="130"/>
        <v>Produkte</v>
      </c>
      <c r="K1040" s="81" t="str">
        <f t="shared" si="131"/>
        <v>BUs</v>
      </c>
      <c r="L1040" s="81" t="str">
        <f t="shared" si="132"/>
        <v>Symptome</v>
      </c>
      <c r="M1040" s="81">
        <f>IFERROR(VLOOKUP(Abfalldokumentation!$O1040,Kennzahlen!S:U,3,FALSE)*Abfalldokumentation!$B1040,"0")</f>
        <v>120</v>
      </c>
      <c r="N1040" s="81" t="str">
        <f>IF(ISBLANK(Q1040),VLOOKUP(Abfalldokumentation!$O1040,'Linien - BU'!R:S,2,FALSE),Q1040)</f>
        <v>Bu3</v>
      </c>
      <c r="O1040" s="77">
        <f t="shared" si="133"/>
        <v>29900003</v>
      </c>
      <c r="P1040" s="77">
        <f t="shared" si="134"/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AA1040" s="2"/>
      <c r="AB1040" s="2"/>
      <c r="AC1040" s="2"/>
    </row>
    <row r="1041" spans="1:29" ht="30" customHeight="1" x14ac:dyDescent="0.25">
      <c r="A1041" s="73" t="str">
        <f>VLOOKUP(N1041,'Linien - BU'!A:B,2,FALSE)</f>
        <v>Verkauf</v>
      </c>
      <c r="B1041" s="74">
        <f t="shared" si="128"/>
        <v>162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76" t="str">
        <f>IFERROR(VLOOKUP(Abfalldokumentation!$O1041,Artikel!A:C,3,FALSE),Abfalldokumentation!$O1041)</f>
        <v>RÄU-END RW-CHILI 200G Z</v>
      </c>
      <c r="F1041" s="76" t="str">
        <f>VLOOKUP(T1041,'Liste Gründe'!A:D,2,FALSE)</f>
        <v>Schimmel</v>
      </c>
      <c r="G1041" s="75" t="str">
        <f>IF(ISBLANK(V1041),VLOOKUP(Abfalldokumentation!$P1041,'Liste Gründe'!A:D,3,FALSE),V1041)</f>
        <v>keinen Abnehmer</v>
      </c>
      <c r="H1041" s="76" t="str">
        <f>IF(ISBLANK(Abfalldokumentation!$W1041),"-",Abfalldokumentation!$W1041)</f>
        <v>-</v>
      </c>
      <c r="I1041" s="76">
        <f t="shared" si="129"/>
        <v>41</v>
      </c>
      <c r="J1041" s="76" t="str">
        <f t="shared" si="130"/>
        <v>Produkte</v>
      </c>
      <c r="K1041" s="76" t="str">
        <f t="shared" si="131"/>
        <v>BUs</v>
      </c>
      <c r="L1041" s="76" t="str">
        <f t="shared" si="132"/>
        <v>Symptome</v>
      </c>
      <c r="M1041" s="76">
        <f>IFERROR(VLOOKUP(Abfalldokumentation!$O1041,Kennzahlen!S:U,3,FALSE)*Abfalldokumentation!$B1041,"0")</f>
        <v>59.389199999999995</v>
      </c>
      <c r="N1041" s="76" t="str">
        <f>IF(ISBLANK(Q1041),VLOOKUP(Abfalldokumentation!$O1041,'Linien - BU'!R:S,2,FALSE),Q1041)</f>
        <v>Verkauf</v>
      </c>
      <c r="O1041" s="77">
        <f t="shared" si="133"/>
        <v>49500213</v>
      </c>
      <c r="P1041" s="77">
        <f t="shared" si="134"/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AA1041" s="2"/>
      <c r="AB1041" s="2"/>
      <c r="AC1041" s="2"/>
    </row>
    <row r="1042" spans="1:29" ht="30" customHeight="1" x14ac:dyDescent="0.25">
      <c r="A1042" s="78" t="str">
        <f>VLOOKUP(N1042,'Linien - BU'!A:B,2,FALSE)</f>
        <v>BU3</v>
      </c>
      <c r="B1042" s="79">
        <f t="shared" si="128"/>
        <v>253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81" t="str">
        <f>IFERROR(VLOOKUP(Abfalldokumentation!$O1042,Artikel!A:C,3,FALSE),Abfalldokumentation!$O1042)</f>
        <v>VOS VEG-SCH-MILD-VAKU</v>
      </c>
      <c r="F1042" s="81" t="str">
        <f>VLOOKUP(T1042,'Liste Gründe'!A:D,2,FALSE)</f>
        <v>Schimmel</v>
      </c>
      <c r="G1042" s="80" t="str">
        <f>IF(ISBLANK(V1042),VLOOKUP(Abfalldokumentation!$P1042,'Liste Gründe'!A:D,3,FALSE),V1042)</f>
        <v>VOS &gt; Einsatz</v>
      </c>
      <c r="H1042" s="81" t="str">
        <f>IF(ISBLANK(Abfalldokumentation!$W1042),"-",Abfalldokumentation!$W1042)</f>
        <v>-</v>
      </c>
      <c r="I1042" s="81">
        <f t="shared" si="129"/>
        <v>41</v>
      </c>
      <c r="J1042" s="81" t="str">
        <f t="shared" si="130"/>
        <v>Produkte</v>
      </c>
      <c r="K1042" s="81" t="str">
        <f t="shared" si="131"/>
        <v>BUs</v>
      </c>
      <c r="L1042" s="81" t="str">
        <f t="shared" si="132"/>
        <v>Symptome</v>
      </c>
      <c r="M1042" s="81">
        <f>IFERROR(VLOOKUP(Abfalldokumentation!$O1042,Kennzahlen!S:U,3,FALSE)*Abfalldokumentation!$B1042,"0")</f>
        <v>130.042</v>
      </c>
      <c r="N1042" s="81" t="str">
        <f>IF(ISBLANK(Q1042),VLOOKUP(Abfalldokumentation!$O1042,'Linien - BU'!R:S,2,FALSE),Q1042)</f>
        <v>bu3</v>
      </c>
      <c r="O1042" s="77">
        <f t="shared" si="133"/>
        <v>49900001</v>
      </c>
      <c r="P1042" s="77">
        <f t="shared" si="134"/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AA1042" s="2"/>
      <c r="AB1042" s="2"/>
      <c r="AC1042" s="2"/>
    </row>
    <row r="1043" spans="1:29" ht="30" customHeight="1" x14ac:dyDescent="0.25">
      <c r="A1043" s="73" t="str">
        <f>VLOOKUP(N1043,'Linien - BU'!A:B,2,FALSE)</f>
        <v>BU3</v>
      </c>
      <c r="B1043" s="74">
        <f t="shared" si="128"/>
        <v>348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76" t="str">
        <f>IFERROR(VLOOKUP(Abfalldokumentation!$O1043,Artikel!A:C,3,FALSE),Abfalldokumentation!$O1043)</f>
        <v>VOS VEG-SCH-WÜRZIG-VAKU</v>
      </c>
      <c r="F1043" s="76" t="str">
        <f>VLOOKUP(T1043,'Liste Gründe'!A:D,2,FALSE)</f>
        <v>Schimmel</v>
      </c>
      <c r="G1043" s="75" t="str">
        <f>IF(ISBLANK(V1043),VLOOKUP(Abfalldokumentation!$P1043,'Liste Gründe'!A:D,3,FALSE),V1043)</f>
        <v>VOS &gt; Einsatz</v>
      </c>
      <c r="H1043" s="76" t="str">
        <f>IF(ISBLANK(Abfalldokumentation!$W1043),"-",Abfalldokumentation!$W1043)</f>
        <v>-</v>
      </c>
      <c r="I1043" s="76">
        <f t="shared" si="129"/>
        <v>41</v>
      </c>
      <c r="J1043" s="76" t="str">
        <f t="shared" si="130"/>
        <v>Produkte</v>
      </c>
      <c r="K1043" s="76" t="str">
        <f t="shared" si="131"/>
        <v>BUs</v>
      </c>
      <c r="L1043" s="76" t="str">
        <f t="shared" si="132"/>
        <v>Symptome</v>
      </c>
      <c r="M1043" s="76">
        <f>IFERROR(VLOOKUP(Abfalldokumentation!$O1043,Kennzahlen!S:U,3,FALSE)*Abfalldokumentation!$B1043,"0")</f>
        <v>178.87200000000001</v>
      </c>
      <c r="N1043" s="76" t="str">
        <f>IF(ISBLANK(Q1043),VLOOKUP(Abfalldokumentation!$O1043,'Linien - BU'!R:S,2,FALSE),Q1043)</f>
        <v>bu3</v>
      </c>
      <c r="O1043" s="77">
        <f t="shared" si="133"/>
        <v>49900002</v>
      </c>
      <c r="P1043" s="77">
        <f t="shared" si="134"/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AA1043" s="2"/>
      <c r="AB1043" s="2"/>
      <c r="AC1043" s="2"/>
    </row>
    <row r="1044" spans="1:29" ht="30" customHeight="1" x14ac:dyDescent="0.25">
      <c r="A1044" s="78" t="str">
        <f>VLOOKUP(N1044,'Linien - BU'!A:B,2,FALSE)</f>
        <v>Verkauf</v>
      </c>
      <c r="B1044" s="79">
        <f t="shared" si="128"/>
        <v>1831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81" t="str">
        <f>IFERROR(VLOOKUP(Abfalldokumentation!$O1044,Artikel!A:C,3,FALSE),Abfalldokumentation!$O1044)</f>
        <v>Abschnitte Landkäse Ber</v>
      </c>
      <c r="F1044" s="81" t="str">
        <f>VLOOKUP(T1044,'Liste Gründe'!A:D,2,FALSE)</f>
        <v>Schimmel</v>
      </c>
      <c r="G1044" s="80" t="str">
        <f>IF(ISBLANK(V1044),VLOOKUP(Abfalldokumentation!$P1044,'Liste Gründe'!A:D,3,FALSE),V1044)</f>
        <v>Abnehmer ist kurzfristig abgesprungen</v>
      </c>
      <c r="H1044" s="81" t="str">
        <f>IF(ISBLANK(Abfalldokumentation!$W1044),"-",Abfalldokumentation!$W1044)</f>
        <v>-</v>
      </c>
      <c r="I1044" s="81">
        <f t="shared" si="129"/>
        <v>41</v>
      </c>
      <c r="J1044" s="81" t="str">
        <f t="shared" si="130"/>
        <v>Produkte</v>
      </c>
      <c r="K1044" s="81" t="str">
        <f t="shared" si="131"/>
        <v>BUs</v>
      </c>
      <c r="L1044" s="81" t="str">
        <f t="shared" si="132"/>
        <v>Symptome</v>
      </c>
      <c r="M1044" s="81">
        <f>IFERROR(VLOOKUP(Abfalldokumentation!$O1044,Kennzahlen!S:U,3,FALSE)*Abfalldokumentation!$B1044,"0")</f>
        <v>1914.6767000000002</v>
      </c>
      <c r="N1044" s="81" t="str">
        <f>IF(ISBLANK(Q1044),VLOOKUP(Abfalldokumentation!$O1044,'Linien - BU'!R:S,2,FALSE),Q1044)</f>
        <v>Verkauf</v>
      </c>
      <c r="O1044" s="77">
        <f t="shared" si="133"/>
        <v>59500051</v>
      </c>
      <c r="P1044" s="77">
        <f t="shared" si="134"/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AA1044" s="2"/>
      <c r="AB1044" s="2"/>
      <c r="AC1044" s="2"/>
    </row>
    <row r="1045" spans="1:29" ht="30" customHeight="1" x14ac:dyDescent="0.25">
      <c r="A1045" s="73" t="str">
        <f>VLOOKUP(N1045,'Linien - BU'!A:B,2,FALSE)</f>
        <v>BU1</v>
      </c>
      <c r="B1045" s="74">
        <f t="shared" si="128"/>
        <v>258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76" t="str">
        <f>IFERROR(VLOOKUP(Abfalldokumentation!$O1045,Artikel!A:C,3,FALSE),Abfalldokumentation!$O1045)</f>
        <v>Diverses</v>
      </c>
      <c r="F1045" s="76" t="str">
        <f>VLOOKUP(T1045,'Liste Gründe'!A:D,2,FALSE)</f>
        <v>Linienbezogen</v>
      </c>
      <c r="G1045" s="75" t="str">
        <f>IF(ISBLANK(V1045),VLOOKUP(Abfalldokumentation!$P1045,'Liste Gründe'!A:D,3,FALSE),V1045)</f>
        <v>Maschinenabfall</v>
      </c>
      <c r="H1045" s="76" t="str">
        <f>IF(ISBLANK(Abfalldokumentation!$W1045),"-",Abfalldokumentation!$W1045)</f>
        <v>mehr VOS als Rework</v>
      </c>
      <c r="I1045" s="76">
        <f t="shared" si="129"/>
        <v>41</v>
      </c>
      <c r="J1045" s="76" t="str">
        <f t="shared" si="130"/>
        <v>Produkte</v>
      </c>
      <c r="K1045" s="76" t="str">
        <f t="shared" si="131"/>
        <v>BUs</v>
      </c>
      <c r="L1045" s="76" t="str">
        <f t="shared" si="132"/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Abfüllung</v>
      </c>
      <c r="O1045" s="77" t="str">
        <f t="shared" si="133"/>
        <v>Diverses</v>
      </c>
      <c r="P1045" s="77">
        <f t="shared" si="134"/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AA1045" s="2"/>
      <c r="AB1045" s="2"/>
      <c r="AC1045" s="2"/>
    </row>
    <row r="1046" spans="1:29" ht="30" customHeight="1" x14ac:dyDescent="0.25">
      <c r="A1046" s="78" t="str">
        <f>VLOOKUP(N1046,'Linien - BU'!A:B,2,FALSE)</f>
        <v>BU4</v>
      </c>
      <c r="B1046" s="79">
        <f t="shared" si="128"/>
        <v>20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81" t="str">
        <f>IFERROR(VLOOKUP(Abfalldokumentation!$O1046,Artikel!A:C,3,FALSE),Abfalldokumentation!$O1046)</f>
        <v>Diverses</v>
      </c>
      <c r="F1046" s="81" t="str">
        <f>VLOOKUP(T1046,'Liste Gründe'!A:D,2,FALSE)</f>
        <v>Linienbezogen</v>
      </c>
      <c r="G1046" s="80" t="str">
        <f>IF(ISBLANK(V1046),VLOOKUP(Abfalldokumentation!$P1046,'Liste Gründe'!A:D,3,FALSE),V1046)</f>
        <v>Maschinenabfall</v>
      </c>
      <c r="H1046" s="81" t="str">
        <f>IF(ISBLANK(Abfalldokumentation!$W1046),"-",Abfalldokumentation!$W1046)</f>
        <v>-</v>
      </c>
      <c r="I1046" s="81">
        <f t="shared" si="129"/>
        <v>41</v>
      </c>
      <c r="J1046" s="81" t="str">
        <f t="shared" si="130"/>
        <v>Produkte</v>
      </c>
      <c r="K1046" s="81" t="str">
        <f t="shared" si="131"/>
        <v>BUs</v>
      </c>
      <c r="L1046" s="81" t="str">
        <f t="shared" si="132"/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bu4</v>
      </c>
      <c r="O1046" s="77" t="str">
        <f t="shared" si="133"/>
        <v>Diverses</v>
      </c>
      <c r="P1046" s="77">
        <f t="shared" si="134"/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AA1046" s="2"/>
      <c r="AB1046" s="2"/>
      <c r="AC1046" s="2"/>
    </row>
    <row r="1047" spans="1:29" ht="30" customHeight="1" x14ac:dyDescent="0.25">
      <c r="A1047" s="73" t="str">
        <f>VLOOKUP(N1047,'Linien - BU'!A:B,2,FALSE)</f>
        <v>BU3</v>
      </c>
      <c r="B1047" s="74">
        <f t="shared" si="128"/>
        <v>26</v>
      </c>
      <c r="C1047" s="75">
        <f>Abfalldokumentation!$U1047</f>
        <v>44481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76" t="str">
        <f>IFERROR(VLOOKUP(Abfalldokumentation!$O1047,Artikel!A:C,3,FALSE),Abfalldokumentation!$O1047)</f>
        <v>Diverses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Maschinenabfall</v>
      </c>
      <c r="H1047" s="76" t="str">
        <f>IF(ISBLANK(Abfalldokumentation!$W1047),"-",Abfalldokumentation!$W1047)</f>
        <v>spezifischer Einsatz</v>
      </c>
      <c r="I1047" s="76">
        <f t="shared" si="129"/>
        <v>41</v>
      </c>
      <c r="J1047" s="76" t="str">
        <f t="shared" si="130"/>
        <v>Produkte</v>
      </c>
      <c r="K1047" s="76" t="str">
        <f t="shared" si="131"/>
        <v>BUs</v>
      </c>
      <c r="L1047" s="76" t="str">
        <f t="shared" si="132"/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l33</v>
      </c>
      <c r="O1047" s="77" t="str">
        <f t="shared" si="133"/>
        <v>Diverses</v>
      </c>
      <c r="P1047" s="77">
        <f t="shared" si="134"/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AA1047" s="2"/>
      <c r="AB1047" s="2"/>
      <c r="AC1047" s="2"/>
    </row>
    <row r="1048" spans="1:29" ht="30" customHeight="1" x14ac:dyDescent="0.25">
      <c r="A1048" s="78" t="str">
        <f>VLOOKUP(N1048,'Linien - BU'!A:B,2,FALSE)</f>
        <v>Rest</v>
      </c>
      <c r="B1048" s="79">
        <f t="shared" si="128"/>
        <v>2</v>
      </c>
      <c r="C1048" s="80">
        <f>Abfalldokumentation!$U1048</f>
        <v>44481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81" t="str">
        <f>IFERROR(VLOOKUP(Abfalldokumentation!$O1048,Artikel!A:C,3,FALSE),Abfalldokumentation!$O1048)</f>
        <v>Laborproben</v>
      </c>
      <c r="F1048" s="81" t="str">
        <f>VLOOKUP(T1048,'Liste Gründe'!A:D,2,FALSE)</f>
        <v>Qualitätssicherung</v>
      </c>
      <c r="G1048" s="80" t="str">
        <f>IF(ISBLANK(V1048),VLOOKUP(Abfalldokumentation!$P1048,'Liste Gründe'!A:D,3,FALSE),V1048)</f>
        <v>Sensorik</v>
      </c>
      <c r="H1048" s="81" t="str">
        <f>IF(ISBLANK(Abfalldokumentation!$W1048),"-",Abfalldokumentation!$W1048)</f>
        <v>-</v>
      </c>
      <c r="I1048" s="81">
        <f t="shared" si="129"/>
        <v>41</v>
      </c>
      <c r="J1048" s="81" t="str">
        <f t="shared" si="130"/>
        <v>Produkte</v>
      </c>
      <c r="K1048" s="81" t="str">
        <f t="shared" si="131"/>
        <v>BUs</v>
      </c>
      <c r="L1048" s="81" t="str">
        <f t="shared" si="132"/>
        <v>Symptome</v>
      </c>
      <c r="M1048" s="81" t="str">
        <f>IFERROR(VLOOKUP(Abfalldokumentation!$O1048,Kennzahlen!S:U,3,FALSE)*Abfalldokumentation!$B1048,"0")</f>
        <v>0</v>
      </c>
      <c r="N1048" s="81" t="str">
        <f>IF(ISBLANK(Q1048),VLOOKUP(Abfalldokumentation!$O1048,'Linien - BU'!R:S,2,FALSE),Q1048)</f>
        <v>Labor</v>
      </c>
      <c r="O1048" s="77" t="str">
        <f t="shared" si="133"/>
        <v>Laborproben</v>
      </c>
      <c r="P1048" s="77">
        <f t="shared" si="134"/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AA1048" s="2"/>
      <c r="AB1048" s="2"/>
      <c r="AC1048" s="2"/>
    </row>
    <row r="1049" spans="1:29" ht="30" customHeight="1" x14ac:dyDescent="0.25">
      <c r="A1049" s="73" t="str">
        <f>VLOOKUP(N1049,'Linien - BU'!A:B,2,FALSE)</f>
        <v>Rest</v>
      </c>
      <c r="B1049" s="74">
        <f t="shared" si="128"/>
        <v>147</v>
      </c>
      <c r="C1049" s="75">
        <f>Abfalldokumentation!$U1049</f>
        <v>44481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76" t="str">
        <f>IFERROR(VLOOKUP(Abfalldokumentation!$O1049,Artikel!A:C,3,FALSE),Abfalldokumentation!$O1049)</f>
        <v>Laborproben</v>
      </c>
      <c r="F1049" s="76" t="str">
        <f>VLOOKUP(T1049,'Liste Gründe'!A:D,2,FALSE)</f>
        <v>Qualitätssicherung</v>
      </c>
      <c r="G1049" s="75" t="str">
        <f>IF(ISBLANK(V1049),VLOOKUP(Abfalldokumentation!$P1049,'Liste Gründe'!A:D,3,FALSE),V1049)</f>
        <v>Laborproben</v>
      </c>
      <c r="H1049" s="76" t="str">
        <f>IF(ISBLANK(Abfalldokumentation!$W1049),"-",Abfalldokumentation!$W1049)</f>
        <v>-</v>
      </c>
      <c r="I1049" s="76">
        <f t="shared" si="129"/>
        <v>41</v>
      </c>
      <c r="J1049" s="76" t="str">
        <f t="shared" si="130"/>
        <v>Produkte</v>
      </c>
      <c r="K1049" s="76" t="str">
        <f t="shared" si="131"/>
        <v>BUs</v>
      </c>
      <c r="L1049" s="76" t="str">
        <f t="shared" si="132"/>
        <v>Symptome</v>
      </c>
      <c r="M1049" s="76" t="str">
        <f>IFERROR(VLOOKUP(Abfalldokumentation!$O1049,Kennzahlen!S:U,3,FALSE)*Abfalldokumentation!$B1049,"0")</f>
        <v>0</v>
      </c>
      <c r="N1049" s="76" t="str">
        <f>IF(ISBLANK(Q1049),VLOOKUP(Abfalldokumentation!$O1049,'Linien - BU'!R:S,2,FALSE),Q1049)</f>
        <v>Labor</v>
      </c>
      <c r="O1049" s="77" t="str">
        <f t="shared" si="133"/>
        <v>Laborproben</v>
      </c>
      <c r="P1049" s="77">
        <f t="shared" si="134"/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AA1049" s="2"/>
      <c r="AB1049" s="2"/>
      <c r="AC1049" s="2"/>
    </row>
    <row r="1050" spans="1:29" ht="30" customHeight="1" x14ac:dyDescent="0.25">
      <c r="A1050" s="78" t="str">
        <f>VLOOKUP(N1050,'Linien - BU'!A:B,2,FALSE)</f>
        <v>BU3</v>
      </c>
      <c r="B1050" s="79">
        <f t="shared" si="128"/>
        <v>333</v>
      </c>
      <c r="C1050" s="80">
        <f>Abfalldokumentation!$U1050</f>
        <v>44481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Vorschmelz Diverses</v>
      </c>
      <c r="F1050" s="81" t="str">
        <f>VLOOKUP(T1050,'Liste Gründe'!A:D,2,FALSE)</f>
        <v>Schimmel</v>
      </c>
      <c r="G1050" s="80" t="str">
        <f>IF(ISBLANK(V1050),VLOOKUP(Abfalldokumentation!$P1050,'Liste Gründe'!A:D,3,FALSE),V1050)</f>
        <v>Schimmel</v>
      </c>
      <c r="H1050" s="81" t="str">
        <f>IF(ISBLANK(Abfalldokumentation!$W1050),"-",Abfalldokumentation!$W1050)</f>
        <v>mehr VOS als Rework</v>
      </c>
      <c r="I1050" s="81">
        <f t="shared" si="129"/>
        <v>41</v>
      </c>
      <c r="J1050" s="81" t="str">
        <f t="shared" si="130"/>
        <v>Produkte</v>
      </c>
      <c r="K1050" s="81" t="str">
        <f t="shared" si="131"/>
        <v>BUs</v>
      </c>
      <c r="L1050" s="81" t="str">
        <f t="shared" si="132"/>
        <v>Symptome</v>
      </c>
      <c r="M1050" s="81" t="str">
        <f>IFERROR(VLOOKUP(Abfalldokumentation!$O1050,Kennzahlen!S:U,3,FALSE)*Abfalldokumentation!$B1050,"0")</f>
        <v>0</v>
      </c>
      <c r="N1050" s="81" t="str">
        <f>IF(ISBLANK(Q1050),VLOOKUP(Abfalldokumentation!$O1050,'Linien - BU'!R:S,2,FALSE),Q1050)</f>
        <v>bu3</v>
      </c>
      <c r="O1050" s="77" t="str">
        <f t="shared" si="133"/>
        <v>Vorschmelz Diverses</v>
      </c>
      <c r="P1050" s="77">
        <f t="shared" si="134"/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AA1050" s="2"/>
      <c r="AB1050" s="2"/>
      <c r="AC1050" s="2"/>
    </row>
    <row r="1051" spans="1:29" ht="30" customHeight="1" x14ac:dyDescent="0.25">
      <c r="A1051" s="73" t="str">
        <f>VLOOKUP(N1051,'Linien - BU'!A:B,2,FALSE)</f>
        <v>BU1</v>
      </c>
      <c r="B1051" s="74">
        <f t="shared" si="128"/>
        <v>50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76" t="str">
        <f>IFERROR(VLOOKUP(Abfalldokumentation!$O1051,Artikel!A:C,3,FALSE),Abfalldokumentation!$O1051)</f>
        <v>Konzentrat in Würsten 1</v>
      </c>
      <c r="F1051" s="76" t="str">
        <f>VLOOKUP(T1051,'Liste Gründe'!A:D,2,FALSE)</f>
        <v>Linienbezogen</v>
      </c>
      <c r="G1051" s="75" t="str">
        <f>IF(ISBLANK(V1051),VLOOKUP(Abfalldokumentation!$P1051,'Liste Gründe'!A:D,3,FALSE),V1051)</f>
        <v>Bodenabfall Abfüllung</v>
      </c>
      <c r="H1051" s="76" t="str">
        <f>IF(ISBLANK(Abfalldokumentation!$W1051),"-",Abfalldokumentation!$W1051)</f>
        <v>-</v>
      </c>
      <c r="I1051" s="76">
        <f t="shared" si="129"/>
        <v>41</v>
      </c>
      <c r="J1051" s="76" t="str">
        <f t="shared" si="130"/>
        <v>Produkte</v>
      </c>
      <c r="K1051" s="76" t="str">
        <f t="shared" si="131"/>
        <v>BUs</v>
      </c>
      <c r="L1051" s="76" t="str">
        <f t="shared" si="132"/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33"/>
        <v>24000493</v>
      </c>
      <c r="P1051" s="77">
        <f t="shared" si="134"/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AA1051" s="2"/>
      <c r="AB1051" s="2"/>
      <c r="AC1051" s="2"/>
    </row>
    <row r="1052" spans="1:29" ht="30" customHeight="1" x14ac:dyDescent="0.25">
      <c r="A1052" s="78" t="str">
        <f>VLOOKUP(N1052,'Linien - BU'!A:B,2,FALSE)</f>
        <v>BU3</v>
      </c>
      <c r="B1052" s="79">
        <f t="shared" si="128"/>
        <v>20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81" t="str">
        <f>IFERROR(VLOOKUP(Abfalldokumentation!$O1052,Artikel!A:C,3,FALSE),Abfalldokumentation!$O1052)</f>
        <v>VOS Räucher Schinken</v>
      </c>
      <c r="F1052" s="81" t="str">
        <f>VLOOKUP(T1052,'Liste Gründe'!A:D,2,FALSE)</f>
        <v>Schimmel</v>
      </c>
      <c r="G1052" s="80" t="str">
        <f>IF(ISBLANK(V1052),VLOOKUP(Abfalldokumentation!$P1052,'Liste Gründe'!A:D,3,FALSE),V1052)</f>
        <v>Schimmel</v>
      </c>
      <c r="H1052" s="81" t="str">
        <f>IF(ISBLANK(Abfalldokumentation!$W1052),"-",Abfalldokumentation!$W1052)</f>
        <v>-</v>
      </c>
      <c r="I1052" s="81">
        <f t="shared" si="129"/>
        <v>41</v>
      </c>
      <c r="J1052" s="81" t="str">
        <f t="shared" si="130"/>
        <v>Produkte</v>
      </c>
      <c r="K1052" s="81" t="str">
        <f t="shared" si="131"/>
        <v>BUs</v>
      </c>
      <c r="L1052" s="81" t="str">
        <f t="shared" si="132"/>
        <v>Symptome</v>
      </c>
      <c r="M1052" s="81">
        <f>IFERROR(VLOOKUP(Abfalldokumentation!$O1052,Kennzahlen!S:U,3,FALSE)*Abfalldokumentation!$B1052,"0")</f>
        <v>10</v>
      </c>
      <c r="N1052" s="81" t="str">
        <f>IF(ISBLANK(Q1052),VLOOKUP(Abfalldokumentation!$O1052,'Linien - BU'!R:S,2,FALSE),Q1052)</f>
        <v>WVP</v>
      </c>
      <c r="O1052" s="77">
        <f t="shared" si="133"/>
        <v>29500490</v>
      </c>
      <c r="P1052" s="77">
        <f t="shared" si="134"/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AA1052" s="2"/>
      <c r="AB1052" s="2"/>
      <c r="AC1052" s="2"/>
    </row>
    <row r="1053" spans="1:29" ht="30" customHeight="1" x14ac:dyDescent="0.25">
      <c r="A1053" s="73" t="str">
        <f>VLOOKUP(N1053,'Linien - BU'!A:B,2,FALSE)</f>
        <v>BU1</v>
      </c>
      <c r="B1053" s="74">
        <f t="shared" si="128"/>
        <v>19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76" t="str">
        <f>IFERROR(VLOOKUP(Abfalldokumentation!$O1053,Artikel!A:C,3,FALSE),Abfalldokumentation!$O1053)</f>
        <v>VOS-ABS ENTSORGUNG</v>
      </c>
      <c r="F1053" s="76" t="str">
        <f>VLOOKUP(T1053,'Liste Gründe'!A:D,2,FALSE)</f>
        <v>Rest</v>
      </c>
      <c r="G1053" s="75" t="str">
        <f>IF(ISBLANK(V1053),VLOOKUP(Abfalldokumentation!$P1053,'Liste Gründe'!A:D,3,FALSE),V1053)</f>
        <v>geschälte Rinde</v>
      </c>
      <c r="H1053" s="76" t="str">
        <f>IF(ISBLANK(Abfalldokumentation!$W1053),"-",Abfalldokumentation!$W1053)</f>
        <v>-</v>
      </c>
      <c r="I1053" s="76">
        <f t="shared" si="129"/>
        <v>41</v>
      </c>
      <c r="J1053" s="76" t="str">
        <f t="shared" si="130"/>
        <v>Produkte</v>
      </c>
      <c r="K1053" s="76" t="str">
        <f t="shared" si="131"/>
        <v>BUs</v>
      </c>
      <c r="L1053" s="76" t="str">
        <f t="shared" si="132"/>
        <v>Symptome</v>
      </c>
      <c r="M1053" s="76">
        <f>IFERROR(VLOOKUP(Abfalldokumentation!$O1053,Kennzahlen!S:U,3,FALSE)*Abfalldokumentation!$B1053,"0")</f>
        <v>0.19</v>
      </c>
      <c r="N1053" s="76" t="str">
        <f>IF(ISBLANK(Q1053),VLOOKUP(Abfalldokumentation!$O1053,'Linien - BU'!R:S,2,FALSE),Q1053)</f>
        <v>RWV</v>
      </c>
      <c r="O1053" s="77">
        <f t="shared" si="133"/>
        <v>29500917</v>
      </c>
      <c r="P1053" s="77">
        <f t="shared" si="134"/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AA1053" s="2"/>
      <c r="AB1053" s="2"/>
      <c r="AC1053" s="2"/>
    </row>
    <row r="1054" spans="1:29" ht="30" customHeight="1" x14ac:dyDescent="0.25">
      <c r="A1054" s="78" t="str">
        <f>VLOOKUP(N1054,'Linien - BU'!A:B,2,FALSE)</f>
        <v>BU1</v>
      </c>
      <c r="B1054" s="79">
        <f t="shared" si="128"/>
        <v>8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81" t="str">
        <f>IFERROR(VLOOKUP(Abfalldokumentation!$O1054,Artikel!A:C,3,FALSE),Abfalldokumentation!$O1054)</f>
        <v>VOS-ABS ENTSORGUNG</v>
      </c>
      <c r="F1054" s="81" t="str">
        <f>VLOOKUP(T1054,'Liste Gründe'!A:D,2,FALSE)</f>
        <v>Rest</v>
      </c>
      <c r="G1054" s="80" t="str">
        <f>IF(ISBLANK(V1054),VLOOKUP(Abfalldokumentation!$P1054,'Liste Gründe'!A:D,3,FALSE),V1054)</f>
        <v>geschälte Rinde</v>
      </c>
      <c r="H1054" s="81" t="str">
        <f>IF(ISBLANK(Abfalldokumentation!$W1054),"-",Abfalldokumentation!$W1054)</f>
        <v>-</v>
      </c>
      <c r="I1054" s="81">
        <f t="shared" si="129"/>
        <v>41</v>
      </c>
      <c r="J1054" s="81" t="str">
        <f t="shared" si="130"/>
        <v>Produkte</v>
      </c>
      <c r="K1054" s="81" t="str">
        <f t="shared" si="131"/>
        <v>BUs</v>
      </c>
      <c r="L1054" s="81" t="str">
        <f t="shared" si="132"/>
        <v>Symptome</v>
      </c>
      <c r="M1054" s="81">
        <f>IFERROR(VLOOKUP(Abfalldokumentation!$O1054,Kennzahlen!S:U,3,FALSE)*Abfalldokumentation!$B1054,"0")</f>
        <v>0.08</v>
      </c>
      <c r="N1054" s="81" t="str">
        <f>IF(ISBLANK(Q1054),VLOOKUP(Abfalldokumentation!$O1054,'Linien - BU'!R:S,2,FALSE),Q1054)</f>
        <v>RWV</v>
      </c>
      <c r="O1054" s="77">
        <f t="shared" si="133"/>
        <v>29500917</v>
      </c>
      <c r="P1054" s="77">
        <f t="shared" si="134"/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AA1054" s="2"/>
      <c r="AB1054" s="2"/>
      <c r="AC1054" s="2"/>
    </row>
    <row r="1055" spans="1:29" ht="30" customHeight="1" x14ac:dyDescent="0.25">
      <c r="A1055" s="73" t="str">
        <f>VLOOKUP(N1055,'Linien - BU'!A:B,2,FALSE)</f>
        <v>BU1</v>
      </c>
      <c r="B1055" s="74">
        <f t="shared" si="128"/>
        <v>25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Würste 6700g Schinken R</v>
      </c>
      <c r="F1055" s="76" t="str">
        <f>VLOOKUP(T1055,'Liste Gründe'!A:D,2,FALSE)</f>
        <v>Rest</v>
      </c>
      <c r="G1055" s="75" t="str">
        <f>IF(ISBLANK(V1055),VLOOKUP(Abfalldokumentation!$P1055,'Liste Gründe'!A:D,3,FALSE),V1055)</f>
        <v>Metall</v>
      </c>
      <c r="H1055" s="76" t="str">
        <f>IF(ISBLANK(Abfalldokumentation!$W1055),"-",Abfalldokumentation!$W1055)</f>
        <v>-</v>
      </c>
      <c r="I1055" s="76">
        <f t="shared" si="129"/>
        <v>41</v>
      </c>
      <c r="J1055" s="76" t="str">
        <f t="shared" si="130"/>
        <v>Produkte</v>
      </c>
      <c r="K1055" s="76" t="str">
        <f t="shared" si="131"/>
        <v>BUs</v>
      </c>
      <c r="L1055" s="76" t="str">
        <f t="shared" si="132"/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33"/>
        <v>32000022</v>
      </c>
      <c r="P1055" s="77">
        <f t="shared" si="134"/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AA1055" s="2"/>
      <c r="AB1055" s="2"/>
      <c r="AC1055" s="2"/>
    </row>
    <row r="1056" spans="1:29" ht="30" customHeight="1" x14ac:dyDescent="0.25">
      <c r="A1056" s="78" t="str">
        <f>VLOOKUP(N1056,'Linien - BU'!A:B,2,FALSE)</f>
        <v>BU1</v>
      </c>
      <c r="B1056" s="79">
        <f t="shared" si="128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Würste 9300g Räucher na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Bodenabfall Abfüllung</v>
      </c>
      <c r="H1056" s="81" t="str">
        <f>IF(ISBLANK(Abfalldokumentation!$W1056),"-",Abfalldokumentation!$W1056)</f>
        <v>-</v>
      </c>
      <c r="I1056" s="81">
        <f t="shared" si="129"/>
        <v>41</v>
      </c>
      <c r="J1056" s="81" t="str">
        <f t="shared" si="130"/>
        <v>Produkte</v>
      </c>
      <c r="K1056" s="81" t="str">
        <f t="shared" si="131"/>
        <v>BUs</v>
      </c>
      <c r="L1056" s="81" t="str">
        <f t="shared" si="132"/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33"/>
        <v>32000027</v>
      </c>
      <c r="P1056" s="77">
        <f t="shared" si="134"/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AA1056" s="2"/>
      <c r="AB1056" s="2"/>
      <c r="AC1056" s="2"/>
    </row>
    <row r="1057" spans="1:29" ht="30" customHeight="1" x14ac:dyDescent="0.25">
      <c r="A1057" s="73" t="str">
        <f>VLOOKUP(N1057,'Linien - BU'!A:B,2,FALSE)</f>
        <v>BU1</v>
      </c>
      <c r="B1057" s="74">
        <f t="shared" si="128"/>
        <v>24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76" t="str">
        <f>IFERROR(VLOOKUP(Abfalldokumentation!$O1057,Artikel!A:C,3,FALSE),Abfalldokumentation!$O1057)</f>
        <v>Würste 8400g Schinkenrä</v>
      </c>
      <c r="F1057" s="76" t="str">
        <f>VLOOKUP(T1057,'Liste Gründe'!A:D,2,FALSE)</f>
        <v>Linienbezogen</v>
      </c>
      <c r="G1057" s="75" t="str">
        <f>IF(ISBLANK(V1057),VLOOKUP(Abfalldokumentation!$P1057,'Liste Gründe'!A:D,3,FALSE),V1057)</f>
        <v>Bodenabfall Abfüllung</v>
      </c>
      <c r="H1057" s="76" t="str">
        <f>IF(ISBLANK(Abfalldokumentation!$W1057),"-",Abfalldokumentation!$W1057)</f>
        <v>-</v>
      </c>
      <c r="I1057" s="76">
        <f t="shared" si="129"/>
        <v>41</v>
      </c>
      <c r="J1057" s="76" t="str">
        <f t="shared" si="130"/>
        <v>Produkte</v>
      </c>
      <c r="K1057" s="76" t="str">
        <f t="shared" si="131"/>
        <v>BUs</v>
      </c>
      <c r="L1057" s="76" t="str">
        <f t="shared" si="132"/>
        <v>Symptome</v>
      </c>
      <c r="M1057" s="76" t="str">
        <f>IFERROR(VLOOKUP(Abfalldokumentation!$O1057,Kennzahlen!S:U,3,FALSE)*Abfalldokumentation!$B1057,"0")</f>
        <v>0</v>
      </c>
      <c r="N1057" s="76" t="str">
        <f>IF(ISBLANK(Q1057),VLOOKUP(Abfalldokumentation!$O1057,'Linien - BU'!R:S,2,FALSE),Q1057)</f>
        <v>Abfüllung</v>
      </c>
      <c r="O1057" s="77">
        <f t="shared" si="133"/>
        <v>32000036</v>
      </c>
      <c r="P1057" s="77">
        <f t="shared" si="134"/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AA1057" s="2"/>
      <c r="AB1057" s="2"/>
      <c r="AC1057" s="2"/>
    </row>
    <row r="1058" spans="1:29" ht="30" customHeight="1" x14ac:dyDescent="0.25">
      <c r="A1058" s="78" t="str">
        <f>VLOOKUP(N1058,'Linien - BU'!A:B,2,FALSE)</f>
        <v>BU1</v>
      </c>
      <c r="B1058" s="79">
        <f t="shared" si="128"/>
        <v>200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81" t="str">
        <f>IFERROR(VLOOKUP(Abfalldokumentation!$O1058,Artikel!A:C,3,FALSE),Abfalldokumentation!$O1058)</f>
        <v>GRW NATUR 7,2KG</v>
      </c>
      <c r="F1058" s="81" t="str">
        <f>VLOOKUP(T1058,'Liste Gründe'!A:D,2,FALSE)</f>
        <v>Linienbezogen</v>
      </c>
      <c r="G1058" s="80" t="str">
        <f>IF(ISBLANK(V1058),VLOOKUP(Abfalldokumentation!$P1058,'Liste Gründe'!A:D,3,FALSE),V1058)</f>
        <v>Bodenabfall Abfüllung</v>
      </c>
      <c r="H1058" s="81" t="str">
        <f>IF(ISBLANK(Abfalldokumentation!$W1058),"-",Abfalldokumentation!$W1058)</f>
        <v>-</v>
      </c>
      <c r="I1058" s="81">
        <f t="shared" si="129"/>
        <v>41</v>
      </c>
      <c r="J1058" s="81" t="str">
        <f t="shared" si="130"/>
        <v>Produkte</v>
      </c>
      <c r="K1058" s="81" t="str">
        <f t="shared" si="131"/>
        <v>BUs</v>
      </c>
      <c r="L1058" s="81" t="str">
        <f t="shared" si="132"/>
        <v>Symptome</v>
      </c>
      <c r="M1058" s="81" t="str">
        <f>IFERROR(VLOOKUP(Abfalldokumentation!$O1058,Kennzahlen!S:U,3,FALSE)*Abfalldokumentation!$B1058,"0")</f>
        <v>0</v>
      </c>
      <c r="N1058" s="81" t="str">
        <f>IF(ISBLANK(Q1058),VLOOKUP(Abfalldokumentation!$O1058,'Linien - BU'!R:S,2,FALSE),Q1058)</f>
        <v>Abfüllung</v>
      </c>
      <c r="O1058" s="77">
        <f t="shared" si="133"/>
        <v>32000049</v>
      </c>
      <c r="P1058" s="77">
        <f t="shared" si="134"/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AA1058" s="2"/>
      <c r="AB1058" s="2"/>
      <c r="AC1058" s="2"/>
    </row>
    <row r="1059" spans="1:29" ht="30" customHeight="1" x14ac:dyDescent="0.25">
      <c r="A1059" s="73" t="str">
        <f>VLOOKUP(N1059,'Linien - BU'!A:B,2,FALSE)</f>
        <v>BU1</v>
      </c>
      <c r="B1059" s="74">
        <f t="shared" si="128"/>
        <v>50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76" t="str">
        <f>IFERROR(VLOOKUP(Abfalldokumentation!$O1059,Artikel!A:C,3,FALSE),Abfalldokumentation!$O1059)</f>
        <v>GRW SCHI-NAT 7,2GK NEUE</v>
      </c>
      <c r="F1059" s="76" t="str">
        <f>VLOOKUP(T1059,'Liste Gründe'!A:D,2,FALSE)</f>
        <v>Linienbezogen</v>
      </c>
      <c r="G1059" s="75" t="str">
        <f>IF(ISBLANK(V1059),VLOOKUP(Abfalldokumentation!$P1059,'Liste Gründe'!A:D,3,FALSE),V1059)</f>
        <v>Bodenabfall Abfüllung</v>
      </c>
      <c r="H1059" s="76" t="str">
        <f>IF(ISBLANK(Abfalldokumentation!$W1059),"-",Abfalldokumentation!$W1059)</f>
        <v>-</v>
      </c>
      <c r="I1059" s="76">
        <f t="shared" si="129"/>
        <v>41</v>
      </c>
      <c r="J1059" s="76" t="str">
        <f t="shared" si="130"/>
        <v>Produkte</v>
      </c>
      <c r="K1059" s="76" t="str">
        <f t="shared" si="131"/>
        <v>BUs</v>
      </c>
      <c r="L1059" s="76" t="str">
        <f t="shared" si="132"/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Abfüllung</v>
      </c>
      <c r="O1059" s="77">
        <f t="shared" si="133"/>
        <v>32000106</v>
      </c>
      <c r="P1059" s="77">
        <f t="shared" si="134"/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AA1059" s="2"/>
      <c r="AB1059" s="2"/>
      <c r="AC1059" s="2"/>
    </row>
    <row r="1060" spans="1:29" ht="30" customHeight="1" x14ac:dyDescent="0.25">
      <c r="A1060" s="78" t="str">
        <f>VLOOKUP(N1060,'Linien - BU'!A:B,2,FALSE)</f>
        <v>BU1</v>
      </c>
      <c r="B1060" s="79">
        <f t="shared" si="128"/>
        <v>25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81" t="str">
        <f>IFERROR(VLOOKUP(Abfalldokumentation!$O1060,Artikel!A:C,3,FALSE),Abfalldokumentation!$O1060)</f>
        <v>GRW SCHI-NAT 7,2GK NEUE</v>
      </c>
      <c r="F1060" s="81" t="str">
        <f>VLOOKUP(T1060,'Liste Gründe'!A:D,2,FALSE)</f>
        <v>Linienbezogen</v>
      </c>
      <c r="G1060" s="80" t="str">
        <f>IF(ISBLANK(V1060),VLOOKUP(Abfalldokumentation!$P1060,'Liste Gründe'!A:D,3,FALSE),V1060)</f>
        <v>Bodenabfall Abfüllung</v>
      </c>
      <c r="H1060" s="81" t="str">
        <f>IF(ISBLANK(Abfalldokumentation!$W1060),"-",Abfalldokumentation!$W1060)</f>
        <v>-</v>
      </c>
      <c r="I1060" s="81">
        <f t="shared" si="129"/>
        <v>41</v>
      </c>
      <c r="J1060" s="81" t="str">
        <f t="shared" si="130"/>
        <v>Produkte</v>
      </c>
      <c r="K1060" s="81" t="str">
        <f t="shared" si="131"/>
        <v>BUs</v>
      </c>
      <c r="L1060" s="81" t="str">
        <f t="shared" si="132"/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Abfüllung</v>
      </c>
      <c r="O1060" s="77">
        <f t="shared" si="133"/>
        <v>32000106</v>
      </c>
      <c r="P1060" s="77">
        <f t="shared" si="134"/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AA1060" s="2"/>
      <c r="AB1060" s="2"/>
      <c r="AC1060" s="2"/>
    </row>
    <row r="1061" spans="1:29" ht="30" customHeight="1" x14ac:dyDescent="0.25">
      <c r="A1061" s="73" t="str">
        <f>VLOOKUP(N1061,'Linien - BU'!A:B,2,FALSE)</f>
        <v>BU3</v>
      </c>
      <c r="B1061" s="74">
        <f t="shared" si="128"/>
        <v>211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76" t="str">
        <f>IFERROR(VLOOKUP(Abfalldokumentation!$O1061,Artikel!A:C,3,FALSE),Abfalldokumentation!$O1061)</f>
        <v>ABS BUN-PF 50% L33 vaku</v>
      </c>
      <c r="F1061" s="76" t="str">
        <f>VLOOKUP(T1061,'Liste Gründe'!A:D,2,FALSE)</f>
        <v>Schimmel</v>
      </c>
      <c r="G1061" s="75" t="str">
        <f>IF(ISBLANK(V1061),VLOOKUP(Abfalldokumentation!$P1061,'Liste Gründe'!A:D,3,FALSE),V1061)</f>
        <v>spezifischer Einsatz</v>
      </c>
      <c r="H1061" s="76" t="str">
        <f>IF(ISBLANK(Abfalldokumentation!$W1061),"-",Abfalldokumentation!$W1061)</f>
        <v>-</v>
      </c>
      <c r="I1061" s="76">
        <f t="shared" si="129"/>
        <v>41</v>
      </c>
      <c r="J1061" s="76" t="str">
        <f t="shared" si="130"/>
        <v>Produkte</v>
      </c>
      <c r="K1061" s="76" t="str">
        <f t="shared" si="131"/>
        <v>BUs</v>
      </c>
      <c r="L1061" s="76" t="str">
        <f t="shared" si="132"/>
        <v>Symptome</v>
      </c>
      <c r="M1061" s="76">
        <f>IFERROR(VLOOKUP(Abfalldokumentation!$O1061,Kennzahlen!S:U,3,FALSE)*Abfalldokumentation!$B1061,"0")</f>
        <v>213.95400000000001</v>
      </c>
      <c r="N1061" s="76" t="str">
        <f>IF(ISBLANK(Q1061),VLOOKUP(Abfalldokumentation!$O1061,'Linien - BU'!R:S,2,FALSE),Q1061)</f>
        <v>bu3</v>
      </c>
      <c r="O1061" s="77">
        <f t="shared" si="133"/>
        <v>49500166</v>
      </c>
      <c r="P1061" s="77">
        <f t="shared" si="134"/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AA1061" s="2"/>
      <c r="AB1061" s="2"/>
      <c r="AC1061" s="2"/>
    </row>
    <row r="1062" spans="1:29" ht="30" customHeight="1" x14ac:dyDescent="0.25">
      <c r="A1062" s="78" t="str">
        <f>VLOOKUP(N1062,'Linien - BU'!A:B,2,FALSE)</f>
        <v>BU3</v>
      </c>
      <c r="B1062" s="79">
        <f t="shared" si="128"/>
        <v>495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81" t="str">
        <f>IFERROR(VLOOKUP(Abfalldokumentation!$O1062,Artikel!A:C,3,FALSE),Abfalldokumentation!$O1062)</f>
        <v>ABS BUN-PF 50% L33 vaku</v>
      </c>
      <c r="F1062" s="81" t="str">
        <f>VLOOKUP(T1062,'Liste Gründe'!A:D,2,FALSE)</f>
        <v>Schimmel</v>
      </c>
      <c r="G1062" s="80" t="str">
        <f>IF(ISBLANK(V1062),VLOOKUP(Abfalldokumentation!$P1062,'Liste Gründe'!A:D,3,FALSE),V1062)</f>
        <v>spezifischer Einsatz</v>
      </c>
      <c r="H1062" s="81" t="str">
        <f>IF(ISBLANK(Abfalldokumentation!$W1062),"-",Abfalldokumentation!$W1062)</f>
        <v>-</v>
      </c>
      <c r="I1062" s="81">
        <f t="shared" si="129"/>
        <v>41</v>
      </c>
      <c r="J1062" s="81" t="str">
        <f t="shared" si="130"/>
        <v>Produkte</v>
      </c>
      <c r="K1062" s="81" t="str">
        <f t="shared" si="131"/>
        <v>BUs</v>
      </c>
      <c r="L1062" s="81" t="str">
        <f t="shared" si="132"/>
        <v>Symptome</v>
      </c>
      <c r="M1062" s="81">
        <f>IFERROR(VLOOKUP(Abfalldokumentation!$O1062,Kennzahlen!S:U,3,FALSE)*Abfalldokumentation!$B1062,"0")</f>
        <v>501.93</v>
      </c>
      <c r="N1062" s="81" t="str">
        <f>IF(ISBLANK(Q1062),VLOOKUP(Abfalldokumentation!$O1062,'Linien - BU'!R:S,2,FALSE),Q1062)</f>
        <v>bu3</v>
      </c>
      <c r="O1062" s="77">
        <f t="shared" si="133"/>
        <v>49500166</v>
      </c>
      <c r="P1062" s="77">
        <f t="shared" si="134"/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AA1062" s="2"/>
      <c r="AB1062" s="2"/>
      <c r="AC1062" s="2"/>
    </row>
    <row r="1063" spans="1:29" ht="30" customHeight="1" x14ac:dyDescent="0.25">
      <c r="A1063" s="73" t="str">
        <f>VLOOKUP(N1063,'Linien - BU'!A:B,2,FALSE)</f>
        <v>BU1</v>
      </c>
      <c r="B1063" s="74">
        <f t="shared" si="128"/>
        <v>80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76" t="str">
        <f>IFERROR(VLOOKUP(Abfalldokumentation!$O1063,Artikel!A:C,3,FALSE),Abfalldokumentation!$O1063)</f>
        <v>(AH) Meine Käserei, Whi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Käufer abgesprungen</v>
      </c>
      <c r="H1063" s="76" t="str">
        <f>IF(ISBLANK(Abfalldokumentation!$W1063),"-",Abfalldokumentation!$W1063)</f>
        <v>-</v>
      </c>
      <c r="I1063" s="76">
        <f t="shared" si="129"/>
        <v>41</v>
      </c>
      <c r="J1063" s="76" t="str">
        <f t="shared" si="130"/>
        <v>Produkte</v>
      </c>
      <c r="K1063" s="76" t="str">
        <f t="shared" si="131"/>
        <v>BUs</v>
      </c>
      <c r="L1063" s="76" t="str">
        <f t="shared" si="132"/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RWV</v>
      </c>
      <c r="O1063" s="77">
        <f t="shared" si="133"/>
        <v>58000902</v>
      </c>
      <c r="P1063" s="77">
        <f t="shared" si="134"/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AA1063" s="2"/>
      <c r="AB1063" s="2"/>
      <c r="AC1063" s="2"/>
    </row>
    <row r="1064" spans="1:29" ht="30" customHeight="1" x14ac:dyDescent="0.25">
      <c r="A1064" s="78" t="str">
        <f>VLOOKUP(N1064,'Linien - BU'!A:B,2,FALSE)</f>
        <v>Rest</v>
      </c>
      <c r="B1064" s="79">
        <f t="shared" si="128"/>
        <v>15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81" t="str">
        <f>IFERROR(VLOOKUP(Abfalldokumentation!$O1064,Artikel!A:C,3,FALSE),Abfalldokumentation!$O1064)</f>
        <v>Cheddar Deirygold</v>
      </c>
      <c r="F1064" s="81" t="str">
        <f>VLOOKUP(T1064,'Liste Gründe'!A:D,2,FALSE)</f>
        <v>Rest</v>
      </c>
      <c r="G1064" s="80" t="str">
        <f>IF(ISBLANK(V1064),VLOOKUP(Abfalldokumentation!$P1064,'Liste Gründe'!A:D,3,FALSE),V1064)</f>
        <v>Reklamtion erhalten</v>
      </c>
      <c r="H1064" s="81" t="str">
        <f>IF(ISBLANK(Abfalldokumentation!$W1064),"-",Abfalldokumentation!$W1064)</f>
        <v>Reklamation erhalten</v>
      </c>
      <c r="I1064" s="81">
        <f t="shared" si="129"/>
        <v>41</v>
      </c>
      <c r="J1064" s="81" t="str">
        <f t="shared" si="130"/>
        <v>Produkte</v>
      </c>
      <c r="K1064" s="81" t="str">
        <f t="shared" si="131"/>
        <v>BUs</v>
      </c>
      <c r="L1064" s="81" t="str">
        <f t="shared" si="132"/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Einkauf</v>
      </c>
      <c r="O1064" s="77" t="str">
        <f t="shared" si="133"/>
        <v>Cheddar Deirygold</v>
      </c>
      <c r="P1064" s="77">
        <f t="shared" si="134"/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AA1064" s="2"/>
      <c r="AB1064" s="2"/>
      <c r="AC1064" s="2"/>
    </row>
    <row r="1065" spans="1:29" ht="30" customHeight="1" x14ac:dyDescent="0.25">
      <c r="A1065" s="73" t="str">
        <f>VLOOKUP(N1065,'Linien - BU'!A:B,2,FALSE)</f>
        <v>Rest</v>
      </c>
      <c r="B1065" s="74">
        <f t="shared" si="128"/>
        <v>193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76" t="str">
        <f>IFERROR(VLOOKUP(Abfalldokumentation!$O1065,Artikel!A:C,3,FALSE),Abfalldokumentation!$O1065)</f>
        <v>Cheddar jung Eximo</v>
      </c>
      <c r="F1065" s="76" t="str">
        <f>VLOOKUP(T1065,'Liste Gründe'!A:D,2,FALSE)</f>
        <v>Rest</v>
      </c>
      <c r="G1065" s="75" t="str">
        <f>IF(ISBLANK(V1065),VLOOKUP(Abfalldokumentation!$P1065,'Liste Gründe'!A:D,3,FALSE),V1065)</f>
        <v>Reklamtion erhalten</v>
      </c>
      <c r="H1065" s="76" t="str">
        <f>IF(ISBLANK(Abfalldokumentation!$W1065),"-",Abfalldokumentation!$W1065)</f>
        <v>-</v>
      </c>
      <c r="I1065" s="76">
        <f t="shared" si="129"/>
        <v>41</v>
      </c>
      <c r="J1065" s="76" t="str">
        <f t="shared" si="130"/>
        <v>Produkte</v>
      </c>
      <c r="K1065" s="76" t="str">
        <f t="shared" si="131"/>
        <v>BUs</v>
      </c>
      <c r="L1065" s="76" t="str">
        <f t="shared" si="132"/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Einkauf</v>
      </c>
      <c r="O1065" s="77" t="str">
        <f t="shared" si="133"/>
        <v>Cheddar jung Eximo</v>
      </c>
      <c r="P1065" s="77">
        <f t="shared" si="134"/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AA1065" s="2"/>
      <c r="AB1065" s="2"/>
      <c r="AC1065" s="2"/>
    </row>
    <row r="1066" spans="1:29" ht="30" customHeight="1" x14ac:dyDescent="0.25">
      <c r="A1066" s="78" t="str">
        <f>VLOOKUP(N1066,'Linien - BU'!A:B,2,FALSE)</f>
        <v>BU4</v>
      </c>
      <c r="B1066" s="79">
        <f t="shared" si="128"/>
        <v>82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81" t="str">
        <f>IFERROR(VLOOKUP(Abfalldokumentation!$O1066,Artikel!A:C,3,FALSE),Abfalldokumentation!$O1066)</f>
        <v>Diverses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29"/>
        <v>41</v>
      </c>
      <c r="J1066" s="81" t="str">
        <f t="shared" si="130"/>
        <v>Produkte</v>
      </c>
      <c r="K1066" s="81" t="str">
        <f t="shared" si="131"/>
        <v>BUs</v>
      </c>
      <c r="L1066" s="81" t="str">
        <f t="shared" si="132"/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BU4</v>
      </c>
      <c r="O1066" s="77" t="str">
        <f t="shared" si="133"/>
        <v>Diverses</v>
      </c>
      <c r="P1066" s="77">
        <f t="shared" si="134"/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AA1066" s="2"/>
      <c r="AB1066" s="2"/>
      <c r="AC1066" s="2"/>
    </row>
    <row r="1067" spans="1:29" ht="30" customHeight="1" x14ac:dyDescent="0.25">
      <c r="A1067" s="73" t="str">
        <f>VLOOKUP(N1067,'Linien - BU'!A:B,2,FALSE)</f>
        <v>BU2</v>
      </c>
      <c r="B1067" s="74">
        <f t="shared" si="128"/>
        <v>125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Schimmel</v>
      </c>
      <c r="G1067" s="75" t="str">
        <f>IF(ISBLANK(V1067),VLOOKUP(Abfalldokumentation!$P1067,'Liste Gründe'!A:D,3,FALSE),V1067)</f>
        <v>MHD abgelaufen</v>
      </c>
      <c r="H1067" s="76" t="str">
        <f>IF(ISBLANK(Abfalldokumentation!$W1067),"-",Abfalldokumentation!$W1067)</f>
        <v>-</v>
      </c>
      <c r="I1067" s="76">
        <f t="shared" si="129"/>
        <v>41</v>
      </c>
      <c r="J1067" s="76" t="str">
        <f t="shared" si="130"/>
        <v>Produkte</v>
      </c>
      <c r="K1067" s="76" t="str">
        <f t="shared" si="131"/>
        <v>BUs</v>
      </c>
      <c r="L1067" s="76" t="str">
        <f t="shared" si="132"/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BU2</v>
      </c>
      <c r="O1067" s="77" t="str">
        <f t="shared" si="133"/>
        <v>Diverses</v>
      </c>
      <c r="P1067" s="77">
        <f t="shared" si="134"/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AA1067" s="2"/>
      <c r="AB1067" s="2"/>
      <c r="AC1067" s="2"/>
    </row>
    <row r="1068" spans="1:29" ht="30" customHeight="1" x14ac:dyDescent="0.25">
      <c r="A1068" s="78" t="str">
        <f>VLOOKUP(N1068,'Linien - BU'!A:B,2,FALSE)</f>
        <v>BU3</v>
      </c>
      <c r="B1068" s="79">
        <f t="shared" si="128"/>
        <v>25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Linienbezogen</v>
      </c>
      <c r="G1068" s="80" t="str">
        <f>IF(ISBLANK(V1068),VLOOKUP(Abfalldokumentation!$P1068,'Liste Gründe'!A:D,3,FALSE),V1068)</f>
        <v>Maschinenabfall</v>
      </c>
      <c r="H1068" s="81" t="str">
        <f>IF(ISBLANK(Abfalldokumentation!$W1068),"-",Abfalldokumentation!$W1068)</f>
        <v>-</v>
      </c>
      <c r="I1068" s="81">
        <f t="shared" si="129"/>
        <v>41</v>
      </c>
      <c r="J1068" s="81" t="str">
        <f t="shared" si="130"/>
        <v>Produkte</v>
      </c>
      <c r="K1068" s="81" t="str">
        <f t="shared" si="131"/>
        <v>BUs</v>
      </c>
      <c r="L1068" s="81" t="str">
        <f t="shared" si="132"/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WVP</v>
      </c>
      <c r="O1068" s="77" t="str">
        <f t="shared" si="133"/>
        <v>Diverses</v>
      </c>
      <c r="P1068" s="77">
        <f t="shared" si="134"/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AA1068" s="2"/>
      <c r="AB1068" s="2"/>
      <c r="AC1068" s="2"/>
    </row>
    <row r="1069" spans="1:29" ht="30" customHeight="1" x14ac:dyDescent="0.25">
      <c r="A1069" s="73" t="str">
        <f>VLOOKUP(N1069,'Linien - BU'!A:B,2,FALSE)</f>
        <v>Rest</v>
      </c>
      <c r="B1069" s="74">
        <f t="shared" si="128"/>
        <v>10.3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29"/>
        <v>41</v>
      </c>
      <c r="J1069" s="76" t="str">
        <f t="shared" si="130"/>
        <v>Produkte</v>
      </c>
      <c r="K1069" s="76" t="str">
        <f t="shared" si="131"/>
        <v>BUs</v>
      </c>
      <c r="L1069" s="76" t="str">
        <f t="shared" si="132"/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QM</v>
      </c>
      <c r="O1069" s="77" t="str">
        <f t="shared" si="133"/>
        <v>Diverses</v>
      </c>
      <c r="P1069" s="77">
        <f t="shared" si="134"/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AA1069" s="2"/>
      <c r="AB1069" s="2"/>
      <c r="AC1069" s="2"/>
    </row>
    <row r="1070" spans="1:29" ht="30" customHeight="1" x14ac:dyDescent="0.25">
      <c r="A1070" s="78" t="str">
        <f>VLOOKUP(N1070,'Linien - BU'!A:B,2,FALSE)</f>
        <v>BU3</v>
      </c>
      <c r="B1070" s="79">
        <f t="shared" si="128"/>
        <v>3</v>
      </c>
      <c r="C1070" s="80">
        <f>Abfalldokumentation!$U1070</f>
        <v>44482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81" t="str">
        <f>IFERROR(VLOOKUP(Abfalldokumentation!$O1070,Artikel!A:C,3,FALSE),Abfalldokumentation!$O1070)</f>
        <v>Diverses</v>
      </c>
      <c r="F1070" s="81" t="str">
        <f>VLOOKUP(T1070,'Liste Gründe'!A:D,2,FALSE)</f>
        <v>Linienbezogen</v>
      </c>
      <c r="G1070" s="80" t="str">
        <f>IF(ISBLANK(V1070),VLOOKUP(Abfalldokumentation!$P1070,'Liste Gründe'!A:D,3,FALSE),V1070)</f>
        <v>Maschinenabfall</v>
      </c>
      <c r="H1070" s="81" t="str">
        <f>IF(ISBLANK(Abfalldokumentation!$W1070),"-",Abfalldokumentation!$W1070)</f>
        <v>-</v>
      </c>
      <c r="I1070" s="81">
        <f t="shared" si="129"/>
        <v>41</v>
      </c>
      <c r="J1070" s="81" t="str">
        <f t="shared" si="130"/>
        <v>Produkte</v>
      </c>
      <c r="K1070" s="81" t="str">
        <f t="shared" si="131"/>
        <v>BUs</v>
      </c>
      <c r="L1070" s="81" t="str">
        <f t="shared" si="132"/>
        <v>Symptome</v>
      </c>
      <c r="M1070" s="81" t="str">
        <f>IFERROR(VLOOKUP(Abfalldokumentation!$O1070,Kennzahlen!S:U,3,FALSE)*Abfalldokumentation!$B1070,"0")</f>
        <v>0</v>
      </c>
      <c r="N1070" s="81" t="str">
        <f>IF(ISBLANK(Q1070),VLOOKUP(Abfalldokumentation!$O1070,'Linien - BU'!R:S,2,FALSE),Q1070)</f>
        <v>L9</v>
      </c>
      <c r="O1070" s="77" t="str">
        <f t="shared" si="133"/>
        <v>Diverses</v>
      </c>
      <c r="P1070" s="77">
        <f t="shared" si="134"/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AA1070" s="2"/>
      <c r="AB1070" s="2"/>
      <c r="AC1070" s="2"/>
    </row>
    <row r="1071" spans="1:29" ht="30" customHeight="1" x14ac:dyDescent="0.25">
      <c r="A1071" s="73" t="str">
        <f>VLOOKUP(N1071,'Linien - BU'!A:B,2,FALSE)</f>
        <v>BU1</v>
      </c>
      <c r="B1071" s="74">
        <f t="shared" si="128"/>
        <v>167</v>
      </c>
      <c r="C1071" s="75">
        <f>Abfalldokumentation!$U1071</f>
        <v>44482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76" t="str">
        <f>IFERROR(VLOOKUP(Abfalldokumentation!$O1071,Artikel!A:C,3,FALSE),Abfalldokumentation!$O1071)</f>
        <v>Diverses</v>
      </c>
      <c r="F1071" s="76" t="str">
        <f>VLOOKUP(T1071,'Liste Gründe'!A:D,2,FALSE)</f>
        <v>Linienbezogen</v>
      </c>
      <c r="G1071" s="75" t="str">
        <f>IF(ISBLANK(V1071),VLOOKUP(Abfalldokumentation!$P1071,'Liste Gründe'!A:D,3,FALSE),V1071)</f>
        <v>Reinigung</v>
      </c>
      <c r="H1071" s="76" t="str">
        <f>IF(ISBLANK(Abfalldokumentation!$W1071),"-",Abfalldokumentation!$W1071)</f>
        <v>-</v>
      </c>
      <c r="I1071" s="76">
        <f t="shared" si="129"/>
        <v>41</v>
      </c>
      <c r="J1071" s="76" t="str">
        <f t="shared" si="130"/>
        <v>Produkte</v>
      </c>
      <c r="K1071" s="76" t="str">
        <f t="shared" si="131"/>
        <v>BUs</v>
      </c>
      <c r="L1071" s="76" t="str">
        <f t="shared" si="132"/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Abfüllung</v>
      </c>
      <c r="O1071" s="77" t="str">
        <f t="shared" si="133"/>
        <v>Diverses</v>
      </c>
      <c r="P1071" s="77">
        <f t="shared" si="134"/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AA1071" s="2"/>
      <c r="AB1071" s="2"/>
      <c r="AC1071" s="2"/>
    </row>
    <row r="1072" spans="1:29" ht="30" customHeight="1" x14ac:dyDescent="0.25">
      <c r="A1072" s="78" t="str">
        <f>VLOOKUP(N1072,'Linien - BU'!A:B,2,FALSE)</f>
        <v>Rest</v>
      </c>
      <c r="B1072" s="79">
        <f t="shared" si="128"/>
        <v>2</v>
      </c>
      <c r="C1072" s="80">
        <f>Abfalldokumentation!$U1072</f>
        <v>44482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81" t="str">
        <f>IFERROR(VLOOKUP(Abfalldokumentation!$O1072,Artikel!A:C,3,FALSE),Abfalldokumentation!$O1072)</f>
        <v>Diverses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MHD abgelaufen</v>
      </c>
      <c r="H1072" s="81" t="str">
        <f>IF(ISBLANK(Abfalldokumentation!$W1072),"-",Abfalldokumentation!$W1072)</f>
        <v>-</v>
      </c>
      <c r="I1072" s="81">
        <f t="shared" si="129"/>
        <v>41</v>
      </c>
      <c r="J1072" s="81" t="str">
        <f t="shared" si="130"/>
        <v>Produkte</v>
      </c>
      <c r="K1072" s="81" t="str">
        <f t="shared" si="131"/>
        <v>BUs</v>
      </c>
      <c r="L1072" s="81" t="str">
        <f t="shared" si="132"/>
        <v>Symptome</v>
      </c>
      <c r="M1072" s="81" t="str">
        <f>IFERROR(VLOOKUP(Abfalldokumentation!$O1072,Kennzahlen!S:U,3,FALSE)*Abfalldokumentation!$B1072,"0")</f>
        <v>0</v>
      </c>
      <c r="N1072" s="81" t="str">
        <f>IF(ISBLANK(Q1072),VLOOKUP(Abfalldokumentation!$O1072,'Linien - BU'!R:S,2,FALSE),Q1072)</f>
        <v>Labor</v>
      </c>
      <c r="O1072" s="77" t="str">
        <f t="shared" si="133"/>
        <v>Diverses</v>
      </c>
      <c r="P1072" s="77">
        <f t="shared" si="134"/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AA1072" s="2"/>
      <c r="AB1072" s="2"/>
      <c r="AC1072" s="2"/>
    </row>
    <row r="1073" spans="1:29" ht="30" customHeight="1" x14ac:dyDescent="0.25">
      <c r="A1073" s="73" t="str">
        <f>VLOOKUP(N1073,'Linien - BU'!A:B,2,FALSE)</f>
        <v>Rest</v>
      </c>
      <c r="B1073" s="74">
        <f t="shared" si="128"/>
        <v>1.5</v>
      </c>
      <c r="C1073" s="75">
        <f>Abfalldokumentation!$U1073</f>
        <v>44482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76" t="str">
        <f>IFERROR(VLOOKUP(Abfalldokumentation!$O1073,Artikel!A:C,3,FALSE),Abfalldokumentation!$O1073)</f>
        <v>Diverses</v>
      </c>
      <c r="F1073" s="76" t="str">
        <f>VLOOKUP(T1073,'Liste Gründe'!A:D,2,FALSE)</f>
        <v>Qualitätssicherung</v>
      </c>
      <c r="G1073" s="75" t="str">
        <f>IF(ISBLANK(V1073),VLOOKUP(Abfalldokumentation!$P1073,'Liste Gründe'!A:D,3,FALSE),V1073)</f>
        <v>Sensorik</v>
      </c>
      <c r="H1073" s="76" t="str">
        <f>IF(ISBLANK(Abfalldokumentation!$W1073),"-",Abfalldokumentation!$W1073)</f>
        <v>-</v>
      </c>
      <c r="I1073" s="76">
        <f t="shared" si="129"/>
        <v>41</v>
      </c>
      <c r="J1073" s="76" t="str">
        <f t="shared" si="130"/>
        <v>Produkte</v>
      </c>
      <c r="K1073" s="76" t="str">
        <f t="shared" si="131"/>
        <v>BUs</v>
      </c>
      <c r="L1073" s="76" t="str">
        <f t="shared" si="132"/>
        <v>Symptome</v>
      </c>
      <c r="M1073" s="76" t="str">
        <f>IFERROR(VLOOKUP(Abfalldokumentation!$O1073,Kennzahlen!S:U,3,FALSE)*Abfalldokumentation!$B1073,"0")</f>
        <v>0</v>
      </c>
      <c r="N1073" s="76" t="str">
        <f>IF(ISBLANK(Q1073),VLOOKUP(Abfalldokumentation!$O1073,'Linien - BU'!R:S,2,FALSE),Q1073)</f>
        <v>LAbor</v>
      </c>
      <c r="O1073" s="77" t="str">
        <f t="shared" si="133"/>
        <v>Diverses</v>
      </c>
      <c r="P1073" s="77">
        <f t="shared" si="134"/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AA1073" s="2"/>
      <c r="AB1073" s="2"/>
      <c r="AC1073" s="2"/>
    </row>
    <row r="1074" spans="1:29" ht="30" customHeight="1" x14ac:dyDescent="0.25">
      <c r="A1074" s="78" t="str">
        <f>VLOOKUP(N1074,'Linien - BU'!A:B,2,FALSE)</f>
        <v>BU1</v>
      </c>
      <c r="B1074" s="79">
        <f t="shared" si="128"/>
        <v>60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81" t="str">
        <f>IFERROR(VLOOKUP(Abfalldokumentation!$O1074,Artikel!A:C,3,FALSE),Abfalldokumentation!$O1074)</f>
        <v>Cheddar jung 50% F. i.T</v>
      </c>
      <c r="F1074" s="81" t="str">
        <f>VLOOKUP(T1074,'Liste Gründe'!A:D,2,FALSE)</f>
        <v>Schimmel</v>
      </c>
      <c r="G1074" s="80" t="str">
        <f>IF(ISBLANK(V1074),VLOOKUP(Abfalldokumentation!$P1074,'Liste Gründe'!A:D,3,FALSE),V1074)</f>
        <v>Schimmel</v>
      </c>
      <c r="H1074" s="81" t="str">
        <f>IF(ISBLANK(Abfalldokumentation!$W1074),"-",Abfalldokumentation!$W1074)</f>
        <v>-</v>
      </c>
      <c r="I1074" s="81">
        <f t="shared" si="129"/>
        <v>41</v>
      </c>
      <c r="J1074" s="81" t="str">
        <f t="shared" si="130"/>
        <v>Produkte</v>
      </c>
      <c r="K1074" s="81" t="str">
        <f t="shared" si="131"/>
        <v>BUs</v>
      </c>
      <c r="L1074" s="81" t="str">
        <f t="shared" si="132"/>
        <v>Symptome</v>
      </c>
      <c r="M1074" s="81">
        <f>IFERROR(VLOOKUP(Abfalldokumentation!$O1074,Kennzahlen!S:U,3,FALSE)*Abfalldokumentation!$B1074,"0")</f>
        <v>208.8</v>
      </c>
      <c r="N1074" s="81" t="str">
        <f>IF(ISBLANK(Q1074),VLOOKUP(Abfalldokumentation!$O1074,'Linien - BU'!R:S,2,FALSE),Q1074)</f>
        <v>RWV</v>
      </c>
      <c r="O1074" s="77">
        <f t="shared" si="133"/>
        <v>23000020</v>
      </c>
      <c r="P1074" s="77">
        <f t="shared" si="134"/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AA1074" s="2"/>
      <c r="AB1074" s="2"/>
      <c r="AC1074" s="2"/>
    </row>
    <row r="1075" spans="1:29" ht="30" customHeight="1" x14ac:dyDescent="0.25">
      <c r="A1075" s="73" t="str">
        <f>VLOOKUP(N1075,'Linien - BU'!A:B,2,FALSE)</f>
        <v>Rest</v>
      </c>
      <c r="B1075" s="74">
        <f t="shared" si="128"/>
        <v>8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76" t="str">
        <f>IFERROR(VLOOKUP(Abfalldokumentation!$O1075,Artikel!A:C,3,FALSE),Abfalldokumentation!$O1075)</f>
        <v>Ziegenrolle  11161604</v>
      </c>
      <c r="F1075" s="76" t="str">
        <f>VLOOKUP(T1075,'Liste Gründe'!A:D,2,FALSE)</f>
        <v>Qualitätssicherung</v>
      </c>
      <c r="G1075" s="75" t="str">
        <f>IF(ISBLANK(V1075),VLOOKUP(Abfalldokumentation!$P1075,'Liste Gründe'!A:D,3,FALSE),V1075)</f>
        <v>Laborproben</v>
      </c>
      <c r="H1075" s="76" t="str">
        <f>IF(ISBLANK(Abfalldokumentation!$W1075),"-",Abfalldokumentation!$W1075)</f>
        <v>-</v>
      </c>
      <c r="I1075" s="76">
        <f t="shared" si="129"/>
        <v>41</v>
      </c>
      <c r="J1075" s="76" t="str">
        <f t="shared" si="130"/>
        <v>Produkte</v>
      </c>
      <c r="K1075" s="76" t="str">
        <f t="shared" si="131"/>
        <v>BUs</v>
      </c>
      <c r="L1075" s="76" t="str">
        <f t="shared" si="132"/>
        <v>Symptome</v>
      </c>
      <c r="M1075" s="76" t="str">
        <f>IFERROR(VLOOKUP(Abfalldokumentation!$O1075,Kennzahlen!S:U,3,FALSE)*Abfalldokumentation!$B1075,"0")</f>
        <v>0</v>
      </c>
      <c r="N1075" s="76" t="str">
        <f>IF(ISBLANK(Q1075),VLOOKUP(Abfalldokumentation!$O1075,'Linien - BU'!R:S,2,FALSE),Q1075)</f>
        <v>QM</v>
      </c>
      <c r="O1075" s="77">
        <f t="shared" si="133"/>
        <v>23000584</v>
      </c>
      <c r="P1075" s="77">
        <f t="shared" si="134"/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AA1075" s="2"/>
      <c r="AB1075" s="2"/>
      <c r="AC1075" s="2"/>
    </row>
    <row r="1076" spans="1:29" ht="30" customHeight="1" x14ac:dyDescent="0.25">
      <c r="A1076" s="78" t="str">
        <f>VLOOKUP(N1076,'Linien - BU'!A:B,2,FALSE)</f>
        <v>BU3</v>
      </c>
      <c r="B1076" s="79">
        <f t="shared" si="128"/>
        <v>40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81" t="str">
        <f>IFERROR(VLOOKUP(Abfalldokumentation!$O1076,Artikel!A:C,3,FALSE),Abfalldokumentation!$O1076)</f>
        <v>VOS Räucher Natur Natri</v>
      </c>
      <c r="F1076" s="81" t="str">
        <f>VLOOKUP(T1076,'Liste Gründe'!A:D,2,FALSE)</f>
        <v>Schimmel</v>
      </c>
      <c r="G1076" s="80" t="str">
        <f>IF(ISBLANK(V1076),VLOOKUP(Abfalldokumentation!$P1076,'Liste Gründe'!A:D,3,FALSE),V1076)</f>
        <v>VOS &gt; Einsatz</v>
      </c>
      <c r="H1076" s="81" t="str">
        <f>IF(ISBLANK(Abfalldokumentation!$W1076),"-",Abfalldokumentation!$W1076)</f>
        <v>-</v>
      </c>
      <c r="I1076" s="81">
        <f t="shared" si="129"/>
        <v>41</v>
      </c>
      <c r="J1076" s="81" t="str">
        <f t="shared" si="130"/>
        <v>Produkte</v>
      </c>
      <c r="K1076" s="81" t="str">
        <f t="shared" si="131"/>
        <v>BUs</v>
      </c>
      <c r="L1076" s="81" t="str">
        <f t="shared" si="132"/>
        <v>Symptome</v>
      </c>
      <c r="M1076" s="81">
        <f>IFERROR(VLOOKUP(Abfalldokumentation!$O1076,Kennzahlen!S:U,3,FALSE)*Abfalldokumentation!$B1076,"0")</f>
        <v>20</v>
      </c>
      <c r="N1076" s="81" t="str">
        <f>IF(ISBLANK(Q1076),VLOOKUP(Abfalldokumentation!$O1076,'Linien - BU'!R:S,2,FALSE),Q1076)</f>
        <v>Bu3</v>
      </c>
      <c r="O1076" s="77">
        <f t="shared" si="133"/>
        <v>29500498</v>
      </c>
      <c r="P1076" s="77">
        <f t="shared" si="134"/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AA1076" s="2"/>
      <c r="AB1076" s="2"/>
      <c r="AC1076" s="2"/>
    </row>
    <row r="1077" spans="1:29" ht="30" customHeight="1" x14ac:dyDescent="0.25">
      <c r="A1077" s="73" t="str">
        <f>VLOOKUP(N1077,'Linien - BU'!A:B,2,FALSE)</f>
        <v>BU3</v>
      </c>
      <c r="B1077" s="74">
        <f t="shared" si="128"/>
        <v>50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76" t="str">
        <f>IFERROR(VLOOKUP(Abfalldokumentation!$O1077,Artikel!A:C,3,FALSE),Abfalldokumentation!$O1077)</f>
        <v>VOS Räucher Natur Natri</v>
      </c>
      <c r="F1077" s="76" t="str">
        <f>VLOOKUP(T1077,'Liste Gründe'!A:D,2,FALSE)</f>
        <v>Schimmel</v>
      </c>
      <c r="G1077" s="75" t="str">
        <f>IF(ISBLANK(V1077),VLOOKUP(Abfalldokumentation!$P1077,'Liste Gründe'!A:D,3,FALSE),V1077)</f>
        <v>VOS &gt; Einsatz</v>
      </c>
      <c r="H1077" s="76" t="str">
        <f>IF(ISBLANK(Abfalldokumentation!$W1077),"-",Abfalldokumentation!$W1077)</f>
        <v>-</v>
      </c>
      <c r="I1077" s="76">
        <f t="shared" si="129"/>
        <v>41</v>
      </c>
      <c r="J1077" s="76" t="str">
        <f t="shared" si="130"/>
        <v>Produkte</v>
      </c>
      <c r="K1077" s="76" t="str">
        <f t="shared" si="131"/>
        <v>BUs</v>
      </c>
      <c r="L1077" s="76" t="str">
        <f t="shared" si="132"/>
        <v>Symptome</v>
      </c>
      <c r="M1077" s="76">
        <f>IFERROR(VLOOKUP(Abfalldokumentation!$O1077,Kennzahlen!S:U,3,FALSE)*Abfalldokumentation!$B1077,"0")</f>
        <v>25</v>
      </c>
      <c r="N1077" s="76" t="str">
        <f>IF(ISBLANK(Q1077),VLOOKUP(Abfalldokumentation!$O1077,'Linien - BU'!R:S,2,FALSE),Q1077)</f>
        <v>Bu3</v>
      </c>
      <c r="O1077" s="77">
        <f t="shared" si="133"/>
        <v>29500498</v>
      </c>
      <c r="P1077" s="77">
        <f t="shared" si="134"/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AA1077" s="2"/>
      <c r="AB1077" s="2"/>
      <c r="AC1077" s="2"/>
    </row>
    <row r="1078" spans="1:29" ht="30" customHeight="1" x14ac:dyDescent="0.25">
      <c r="A1078" s="78" t="str">
        <f>VLOOKUP(N1078,'Linien - BU'!A:B,2,FALSE)</f>
        <v>BU3</v>
      </c>
      <c r="B1078" s="79">
        <f t="shared" si="128"/>
        <v>136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81" t="str">
        <f>IFERROR(VLOOKUP(Abfalldokumentation!$O1078,Artikel!A:C,3,FALSE),Abfalldokumentation!$O1078)</f>
        <v>VOS Früchte Blöcke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29"/>
        <v>41</v>
      </c>
      <c r="J1078" s="81" t="str">
        <f t="shared" si="130"/>
        <v>Produkte</v>
      </c>
      <c r="K1078" s="81" t="str">
        <f t="shared" si="131"/>
        <v>BUs</v>
      </c>
      <c r="L1078" s="81" t="str">
        <f t="shared" si="132"/>
        <v>Symptome</v>
      </c>
      <c r="M1078" s="81">
        <f>IFERROR(VLOOKUP(Abfalldokumentation!$O1078,Kennzahlen!S:U,3,FALSE)*Abfalldokumentation!$B1078,"0")</f>
        <v>68</v>
      </c>
      <c r="N1078" s="81" t="str">
        <f>IF(ISBLANK(Q1078),VLOOKUP(Abfalldokumentation!$O1078,'Linien - BU'!R:S,2,FALSE),Q1078)</f>
        <v>L18</v>
      </c>
      <c r="O1078" s="77">
        <f t="shared" si="133"/>
        <v>29500594</v>
      </c>
      <c r="P1078" s="77">
        <f t="shared" si="134"/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AA1078" s="2"/>
      <c r="AB1078" s="2"/>
      <c r="AC1078" s="2"/>
    </row>
    <row r="1079" spans="1:29" ht="30" customHeight="1" x14ac:dyDescent="0.25">
      <c r="A1079" s="73" t="str">
        <f>VLOOKUP(N1079,'Linien - BU'!A:B,2,FALSE)</f>
        <v>BU1</v>
      </c>
      <c r="B1079" s="74">
        <f t="shared" si="128"/>
        <v>9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76" t="str">
        <f>IFERROR(VLOOKUP(Abfalldokumentation!$O1079,Artikel!A:C,3,FALSE),Abfalldokumentation!$O1079)</f>
        <v>VOS SKZ Camembert für W</v>
      </c>
      <c r="F1079" s="76" t="str">
        <f>VLOOKUP(T1079,'Liste Gründe'!A:D,2,FALSE)</f>
        <v>Schimmel</v>
      </c>
      <c r="G1079" s="75" t="str">
        <f>IF(ISBLANK(V1079),VLOOKUP(Abfalldokumentation!$P1079,'Liste Gründe'!A:D,3,FALSE),V1079)</f>
        <v>VOS &gt; Einsatz</v>
      </c>
      <c r="H1079" s="76" t="str">
        <f>IF(ISBLANK(Abfalldokumentation!$W1079),"-",Abfalldokumentation!$W1079)</f>
        <v>-</v>
      </c>
      <c r="I1079" s="76">
        <f t="shared" si="129"/>
        <v>41</v>
      </c>
      <c r="J1079" s="76" t="str">
        <f t="shared" si="130"/>
        <v>Produkte</v>
      </c>
      <c r="K1079" s="76" t="str">
        <f t="shared" si="131"/>
        <v>BUs</v>
      </c>
      <c r="L1079" s="76" t="str">
        <f t="shared" si="132"/>
        <v>Symptome</v>
      </c>
      <c r="M1079" s="76">
        <f>IFERROR(VLOOKUP(Abfalldokumentation!$O1079,Kennzahlen!S:U,3,FALSE)*Abfalldokumentation!$B1079,"0")</f>
        <v>4.5</v>
      </c>
      <c r="N1079" s="76" t="str">
        <f>IF(ISBLANK(Q1079),VLOOKUP(Abfalldokumentation!$O1079,'Linien - BU'!R:S,2,FALSE),Q1079)</f>
        <v>Abfüllung</v>
      </c>
      <c r="O1079" s="77">
        <f t="shared" si="133"/>
        <v>29500605</v>
      </c>
      <c r="P1079" s="77">
        <f t="shared" si="134"/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AA1079" s="2"/>
      <c r="AB1079" s="2"/>
      <c r="AC1079" s="2"/>
    </row>
    <row r="1080" spans="1:29" ht="30" customHeight="1" x14ac:dyDescent="0.25">
      <c r="A1080" s="78" t="str">
        <f>VLOOKUP(N1080,'Linien - BU'!A:B,2,FALSE)</f>
        <v>BU4</v>
      </c>
      <c r="B1080" s="79">
        <f t="shared" si="128"/>
        <v>3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MEDI-KRÄUK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29"/>
        <v>41</v>
      </c>
      <c r="J1080" s="81" t="str">
        <f t="shared" si="130"/>
        <v>Produkte</v>
      </c>
      <c r="K1080" s="81" t="str">
        <f t="shared" si="131"/>
        <v>BUs</v>
      </c>
      <c r="L1080" s="81" t="str">
        <f t="shared" si="132"/>
        <v>Symptome</v>
      </c>
      <c r="M1080" s="81">
        <f>IFERROR(VLOOKUP(Abfalldokumentation!$O1080,Kennzahlen!S:U,3,FALSE)*Abfalldokumentation!$B1080,"0")</f>
        <v>4.5</v>
      </c>
      <c r="N1080" s="81" t="str">
        <f>IF(ISBLANK(Q1080),VLOOKUP(Abfalldokumentation!$O1080,'Linien - BU'!R:S,2,FALSE),Q1080)</f>
        <v>Bu4</v>
      </c>
      <c r="O1080" s="77">
        <f t="shared" si="133"/>
        <v>29500886</v>
      </c>
      <c r="P1080" s="77">
        <f t="shared" si="134"/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AA1080" s="2"/>
      <c r="AB1080" s="2"/>
      <c r="AC1080" s="2"/>
    </row>
    <row r="1081" spans="1:29" ht="30" customHeight="1" x14ac:dyDescent="0.25">
      <c r="A1081" s="73" t="str">
        <f>VLOOKUP(N1081,'Linien - BU'!A:B,2,FALSE)</f>
        <v>BU4</v>
      </c>
      <c r="B1081" s="74">
        <f t="shared" si="128"/>
        <v>79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PECO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29"/>
        <v>41</v>
      </c>
      <c r="J1081" s="76" t="str">
        <f t="shared" si="130"/>
        <v>Produkte</v>
      </c>
      <c r="K1081" s="76" t="str">
        <f t="shared" si="131"/>
        <v>BUs</v>
      </c>
      <c r="L1081" s="76" t="str">
        <f t="shared" si="132"/>
        <v>Symptome</v>
      </c>
      <c r="M1081" s="76">
        <f>IFERROR(VLOOKUP(Abfalldokumentation!$O1081,Kennzahlen!S:U,3,FALSE)*Abfalldokumentation!$B1081,"0")</f>
        <v>116.1764705882353</v>
      </c>
      <c r="N1081" s="76" t="str">
        <f>IF(ISBLANK(Q1081),VLOOKUP(Abfalldokumentation!$O1081,'Linien - BU'!R:S,2,FALSE),Q1081)</f>
        <v>Bu4</v>
      </c>
      <c r="O1081" s="77">
        <f t="shared" si="133"/>
        <v>29500891</v>
      </c>
      <c r="P1081" s="77">
        <f t="shared" si="134"/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AA1081" s="2"/>
      <c r="AB1081" s="2"/>
      <c r="AC1081" s="2"/>
    </row>
    <row r="1082" spans="1:29" ht="30" customHeight="1" x14ac:dyDescent="0.25">
      <c r="A1082" s="78" t="str">
        <f>VLOOKUP(N1082,'Linien - BU'!A:B,2,FALSE)</f>
        <v>BU4</v>
      </c>
      <c r="B1082" s="79">
        <f t="shared" si="128"/>
        <v>58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81" t="str">
        <f>IFERROR(VLOOKUP(Abfalldokumentation!$O1082,Artikel!A:C,3,FALSE),Abfalldokumentation!$O1082)</f>
        <v>ABS SCH-PAUL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29"/>
        <v>41</v>
      </c>
      <c r="J1082" s="81" t="str">
        <f t="shared" si="130"/>
        <v>Produkte</v>
      </c>
      <c r="K1082" s="81" t="str">
        <f t="shared" si="131"/>
        <v>BUs</v>
      </c>
      <c r="L1082" s="81" t="str">
        <f t="shared" si="132"/>
        <v>Symptome</v>
      </c>
      <c r="M1082" s="81">
        <f>IFERROR(VLOOKUP(Abfalldokumentation!$O1082,Kennzahlen!S:U,3,FALSE)*Abfalldokumentation!$B1082,"0")</f>
        <v>0.57999999999999996</v>
      </c>
      <c r="N1082" s="81" t="str">
        <f>IF(ISBLANK(Q1082),VLOOKUP(Abfalldokumentation!$O1082,'Linien - BU'!R:S,2,FALSE),Q1082)</f>
        <v>BU4</v>
      </c>
      <c r="O1082" s="77">
        <f t="shared" si="133"/>
        <v>29500906</v>
      </c>
      <c r="P1082" s="77">
        <f t="shared" si="134"/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AA1082" s="2"/>
      <c r="AB1082" s="2"/>
      <c r="AC1082" s="2"/>
    </row>
    <row r="1083" spans="1:29" ht="30" customHeight="1" x14ac:dyDescent="0.25">
      <c r="A1083" s="73" t="str">
        <f>VLOOKUP(N1083,'Linien - BU'!A:B,2,FALSE)</f>
        <v>BU1</v>
      </c>
      <c r="B1083" s="74">
        <f t="shared" si="128"/>
        <v>23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VOS-ABS ENTSORGUNG</v>
      </c>
      <c r="F1083" s="76" t="str">
        <f>VLOOKUP(T1083,'Liste Gründe'!A:D,2,FALSE)</f>
        <v>Rest</v>
      </c>
      <c r="G1083" s="75" t="str">
        <f>IF(ISBLANK(V1083),VLOOKUP(Abfalldokumentation!$P1083,'Liste Gründe'!A:D,3,FALSE),V1083)</f>
        <v>Rinde Natriumarm</v>
      </c>
      <c r="H1083" s="76" t="str">
        <f>IF(ISBLANK(Abfalldokumentation!$W1083),"-",Abfalldokumentation!$W1083)</f>
        <v>-</v>
      </c>
      <c r="I1083" s="76">
        <f t="shared" si="129"/>
        <v>41</v>
      </c>
      <c r="J1083" s="76" t="str">
        <f t="shared" si="130"/>
        <v>Produkte</v>
      </c>
      <c r="K1083" s="76" t="str">
        <f t="shared" si="131"/>
        <v>BUs</v>
      </c>
      <c r="L1083" s="76" t="str">
        <f t="shared" si="132"/>
        <v>Symptome</v>
      </c>
      <c r="M1083" s="76">
        <f>IFERROR(VLOOKUP(Abfalldokumentation!$O1083,Kennzahlen!S:U,3,FALSE)*Abfalldokumentation!$B1083,"0")</f>
        <v>0.23</v>
      </c>
      <c r="N1083" s="76" t="str">
        <f>IF(ISBLANK(Q1083),VLOOKUP(Abfalldokumentation!$O1083,'Linien - BU'!R:S,2,FALSE),Q1083)</f>
        <v>RWV</v>
      </c>
      <c r="O1083" s="77">
        <f t="shared" si="133"/>
        <v>29500917</v>
      </c>
      <c r="P1083" s="77">
        <f t="shared" si="134"/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Y1083"/>
      <c r="AA1083" s="2"/>
      <c r="AB1083" s="2"/>
      <c r="AC1083" s="2"/>
    </row>
    <row r="1084" spans="1:29" ht="30" customHeight="1" x14ac:dyDescent="0.25">
      <c r="A1084" s="78" t="str">
        <f>VLOOKUP(N1084,'Linien - BU'!A:B,2,FALSE)</f>
        <v>BU4</v>
      </c>
      <c r="B1084" s="79">
        <f t="shared" si="128"/>
        <v>20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GRÜN-PESTO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29"/>
        <v>41</v>
      </c>
      <c r="J1084" s="81" t="str">
        <f t="shared" si="130"/>
        <v>Produkte</v>
      </c>
      <c r="K1084" s="81" t="str">
        <f t="shared" si="131"/>
        <v>BUs</v>
      </c>
      <c r="L1084" s="81" t="str">
        <f t="shared" si="132"/>
        <v>Symptome</v>
      </c>
      <c r="M1084" s="81">
        <f>IFERROR(VLOOKUP(Abfalldokumentation!$O1084,Kennzahlen!S:U,3,FALSE)*Abfalldokumentation!$B1084,"0")</f>
        <v>30</v>
      </c>
      <c r="N1084" s="81" t="str">
        <f>IF(ISBLANK(Q1084),VLOOKUP(Abfalldokumentation!$O1084,'Linien - BU'!R:S,2,FALSE),Q1084)</f>
        <v>Bu4</v>
      </c>
      <c r="O1084" s="77">
        <f t="shared" si="133"/>
        <v>29500952</v>
      </c>
      <c r="P1084" s="77">
        <f t="shared" si="134"/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Y1084"/>
      <c r="AA1084" s="2"/>
      <c r="AB1084" s="2"/>
      <c r="AC1084" s="2"/>
    </row>
    <row r="1085" spans="1:29" ht="30" customHeight="1" x14ac:dyDescent="0.25">
      <c r="A1085" s="73" t="str">
        <f>VLOOKUP(N1085,'Linien - BU'!A:B,2,FALSE)</f>
        <v>BU4</v>
      </c>
      <c r="B1085" s="74">
        <f t="shared" si="128"/>
        <v>18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GRÜN-PESTO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29"/>
        <v>41</v>
      </c>
      <c r="J1085" s="76" t="str">
        <f t="shared" si="130"/>
        <v>Produkte</v>
      </c>
      <c r="K1085" s="76" t="str">
        <f t="shared" si="131"/>
        <v>BUs</v>
      </c>
      <c r="L1085" s="76" t="str">
        <f t="shared" si="132"/>
        <v>Symptome</v>
      </c>
      <c r="M1085" s="76">
        <f>IFERROR(VLOOKUP(Abfalldokumentation!$O1085,Kennzahlen!S:U,3,FALSE)*Abfalldokumentation!$B1085,"0")</f>
        <v>27</v>
      </c>
      <c r="N1085" s="76" t="str">
        <f>IF(ISBLANK(Q1085),VLOOKUP(Abfalldokumentation!$O1085,'Linien - BU'!R:S,2,FALSE),Q1085)</f>
        <v>Bu4</v>
      </c>
      <c r="O1085" s="77">
        <f t="shared" si="133"/>
        <v>29500952</v>
      </c>
      <c r="P1085" s="77">
        <f t="shared" si="134"/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Y1085"/>
      <c r="AA1085" s="2"/>
      <c r="AB1085" s="2"/>
      <c r="AC1085" s="2"/>
    </row>
    <row r="1086" spans="1:29" ht="30" customHeight="1" x14ac:dyDescent="0.25">
      <c r="A1086" s="78" t="str">
        <f>VLOOKUP(N1086,'Linien - BU'!A:B,2,FALSE)</f>
        <v>BU4</v>
      </c>
      <c r="B1086" s="79">
        <f t="shared" si="128"/>
        <v>12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81" t="str">
        <f>IFERROR(VLOOKUP(Abfalldokumentation!$O1086,Artikel!A:C,3,FALSE),Abfalldokumentation!$O1086)</f>
        <v>VOS WAL-THEKE</v>
      </c>
      <c r="F1086" s="81" t="str">
        <f>VLOOKUP(T1086,'Liste Gründe'!A:D,2,FALSE)</f>
        <v>keinen Verwendungszweck</v>
      </c>
      <c r="G1086" s="80" t="str">
        <f>IF(ISBLANK(V1086),VLOOKUP(Abfalldokumentation!$P1086,'Liste Gründe'!A:D,3,FALSE),V1086)</f>
        <v>keinen Verwendungszweck</v>
      </c>
      <c r="H1086" s="81" t="str">
        <f>IF(ISBLANK(Abfalldokumentation!$W1086),"-",Abfalldokumentation!$W1086)</f>
        <v>-</v>
      </c>
      <c r="I1086" s="81">
        <f t="shared" si="129"/>
        <v>41</v>
      </c>
      <c r="J1086" s="81" t="str">
        <f t="shared" si="130"/>
        <v>Produkte</v>
      </c>
      <c r="K1086" s="81" t="str">
        <f t="shared" si="131"/>
        <v>BUs</v>
      </c>
      <c r="L1086" s="81" t="str">
        <f t="shared" si="132"/>
        <v>Symptome</v>
      </c>
      <c r="M1086" s="81">
        <f>IFERROR(VLOOKUP(Abfalldokumentation!$O1086,Kennzahlen!S:U,3,FALSE)*Abfalldokumentation!$B1086,"0")</f>
        <v>6</v>
      </c>
      <c r="N1086" s="81" t="str">
        <f>IF(ISBLANK(Q1086),VLOOKUP(Abfalldokumentation!$O1086,'Linien - BU'!R:S,2,FALSE),Q1086)</f>
        <v>Bu4</v>
      </c>
      <c r="O1086" s="77">
        <f t="shared" si="133"/>
        <v>29501020</v>
      </c>
      <c r="P1086" s="77">
        <f t="shared" si="134"/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Y1086"/>
      <c r="AA1086" s="2"/>
      <c r="AB1086" s="2"/>
      <c r="AC1086" s="2"/>
    </row>
    <row r="1087" spans="1:29" ht="30" customHeight="1" x14ac:dyDescent="0.25">
      <c r="A1087" s="73" t="str">
        <f>VLOOKUP(N1087,'Linien - BU'!A:B,2,FALSE)</f>
        <v>BU1</v>
      </c>
      <c r="B1087" s="74">
        <f t="shared" si="128"/>
        <v>25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76" t="str">
        <f>IFERROR(VLOOKUP(Abfalldokumentation!$O1087,Artikel!A:C,3,FALSE),Abfalldokumentation!$O1087)</f>
        <v>VOS URW NATUR AMM CO RE</v>
      </c>
      <c r="F1087" s="76" t="str">
        <f>VLOOKUP(T1087,'Liste Gründe'!A:D,2,FALSE)</f>
        <v>Schimmel</v>
      </c>
      <c r="G1087" s="75" t="str">
        <f>IF(ISBLANK(V1087),VLOOKUP(Abfalldokumentation!$P1087,'Liste Gründe'!A:D,3,FALSE),V1087)</f>
        <v>VOS &gt; Einsatz</v>
      </c>
      <c r="H1087" s="76" t="str">
        <f>IF(ISBLANK(Abfalldokumentation!$W1087),"-",Abfalldokumentation!$W1087)</f>
        <v>-</v>
      </c>
      <c r="I1087" s="76">
        <f t="shared" si="129"/>
        <v>41</v>
      </c>
      <c r="J1087" s="76" t="str">
        <f t="shared" si="130"/>
        <v>Produkte</v>
      </c>
      <c r="K1087" s="76" t="str">
        <f t="shared" si="131"/>
        <v>BUs</v>
      </c>
      <c r="L1087" s="76" t="str">
        <f t="shared" si="132"/>
        <v>Symptome</v>
      </c>
      <c r="M1087" s="76">
        <f>IFERROR(VLOOKUP(Abfalldokumentation!$O1087,Kennzahlen!S:U,3,FALSE)*Abfalldokumentation!$B1087,"0")</f>
        <v>12.5</v>
      </c>
      <c r="N1087" s="76" t="str">
        <f>IF(ISBLANK(Q1087),VLOOKUP(Abfalldokumentation!$O1087,'Linien - BU'!R:S,2,FALSE),Q1087)</f>
        <v>RWV</v>
      </c>
      <c r="O1087" s="77">
        <f t="shared" si="133"/>
        <v>29501021</v>
      </c>
      <c r="P1087" s="77">
        <f t="shared" si="134"/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Y1087"/>
      <c r="AA1087" s="2"/>
      <c r="AB1087" s="2"/>
      <c r="AC1087" s="2"/>
    </row>
    <row r="1088" spans="1:29" ht="30" customHeight="1" x14ac:dyDescent="0.25">
      <c r="A1088" s="78" t="str">
        <f>VLOOKUP(N1088,'Linien - BU'!A:B,2,FALSE)</f>
        <v>BU4</v>
      </c>
      <c r="B1088" s="79">
        <f t="shared" si="128"/>
        <v>39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81" t="str">
        <f>IFERROR(VLOOKUP(Abfalldokumentation!$O1088,Artikel!A:C,3,FALSE),Abfalldokumentation!$O1088)</f>
        <v>ABS BRUSCHETTA</v>
      </c>
      <c r="F1088" s="81" t="str">
        <f>VLOOKUP(T1088,'Liste Gründe'!A:D,2,FALSE)</f>
        <v>keinen Verwendungszweck</v>
      </c>
      <c r="G1088" s="80" t="str">
        <f>IF(ISBLANK(V1088),VLOOKUP(Abfalldokumentation!$P1088,'Liste Gründe'!A:D,3,FALSE),V1088)</f>
        <v>keinen Verwendungszweck</v>
      </c>
      <c r="H1088" s="81" t="str">
        <f>IF(ISBLANK(Abfalldokumentation!$W1088),"-",Abfalldokumentation!$W1088)</f>
        <v>-</v>
      </c>
      <c r="I1088" s="81">
        <f t="shared" si="129"/>
        <v>41</v>
      </c>
      <c r="J1088" s="81" t="str">
        <f t="shared" si="130"/>
        <v>Produkte</v>
      </c>
      <c r="K1088" s="81" t="str">
        <f t="shared" si="131"/>
        <v>BUs</v>
      </c>
      <c r="L1088" s="81" t="str">
        <f t="shared" si="132"/>
        <v>Symptome</v>
      </c>
      <c r="M1088" s="81">
        <f>IFERROR(VLOOKUP(Abfalldokumentation!$O1088,Kennzahlen!S:U,3,FALSE)*Abfalldokumentation!$B1088,"0")</f>
        <v>58.5</v>
      </c>
      <c r="N1088" s="81" t="str">
        <f>IF(ISBLANK(Q1088),VLOOKUP(Abfalldokumentation!$O1088,'Linien - BU'!R:S,2,FALSE),Q1088)</f>
        <v>Bu4</v>
      </c>
      <c r="O1088" s="77">
        <f t="shared" si="133"/>
        <v>29501029</v>
      </c>
      <c r="P1088" s="77">
        <f t="shared" si="134"/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Y1088"/>
      <c r="AA1088" s="2"/>
      <c r="AB1088" s="2"/>
      <c r="AC1088" s="2"/>
    </row>
    <row r="1089" spans="1:29" ht="30" customHeight="1" x14ac:dyDescent="0.25">
      <c r="A1089" s="73" t="str">
        <f>VLOOKUP(N1089,'Linien - BU'!A:B,2,FALSE)</f>
        <v>BU4</v>
      </c>
      <c r="B1089" s="74">
        <f t="shared" si="128"/>
        <v>21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76" t="str">
        <f>IFERROR(VLOOKUP(Abfalldokumentation!$O1089,Artikel!A:C,3,FALSE),Abfalldokumentation!$O1089)</f>
        <v>ABS OLD-AMSTERDAM</v>
      </c>
      <c r="F1089" s="76" t="str">
        <f>VLOOKUP(T1089,'Liste Gründe'!A:D,2,FALSE)</f>
        <v>keinen Verwendungszweck</v>
      </c>
      <c r="G1089" s="75" t="str">
        <f>IF(ISBLANK(V1089),VLOOKUP(Abfalldokumentation!$P1089,'Liste Gründe'!A:D,3,FALSE),V1089)</f>
        <v>keinen Verwendungszweck</v>
      </c>
      <c r="H1089" s="76" t="str">
        <f>IF(ISBLANK(Abfalldokumentation!$W1089),"-",Abfalldokumentation!$W1089)</f>
        <v>-</v>
      </c>
      <c r="I1089" s="76">
        <f t="shared" si="129"/>
        <v>41</v>
      </c>
      <c r="J1089" s="76" t="str">
        <f t="shared" si="130"/>
        <v>Produkte</v>
      </c>
      <c r="K1089" s="76" t="str">
        <f t="shared" si="131"/>
        <v>BUs</v>
      </c>
      <c r="L1089" s="76" t="str">
        <f t="shared" si="132"/>
        <v>Symptome</v>
      </c>
      <c r="M1089" s="76">
        <f>IFERROR(VLOOKUP(Abfalldokumentation!$O1089,Kennzahlen!S:U,3,FALSE)*Abfalldokumentation!$B1089,"0")</f>
        <v>2.1000000000000003E-3</v>
      </c>
      <c r="N1089" s="76" t="str">
        <f>IF(ISBLANK(Q1089),VLOOKUP(Abfalldokumentation!$O1089,'Linien - BU'!R:S,2,FALSE),Q1089)</f>
        <v>Bu4</v>
      </c>
      <c r="O1089" s="77">
        <f t="shared" si="133"/>
        <v>29501039</v>
      </c>
      <c r="P1089" s="77">
        <f t="shared" si="134"/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Y1089"/>
      <c r="AA1089" s="2"/>
      <c r="AB1089" s="2"/>
      <c r="AC1089" s="2"/>
    </row>
    <row r="1090" spans="1:29" ht="30" customHeight="1" x14ac:dyDescent="0.25">
      <c r="A1090" s="78" t="str">
        <f>VLOOKUP(N1090,'Linien - BU'!A:B,2,FALSE)</f>
        <v>Verkauf</v>
      </c>
      <c r="B1090" s="79">
        <f t="shared" ref="B1090:B1153" si="135">S1090</f>
        <v>60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81" t="str">
        <f>IFERROR(VLOOKUP(Abfalldokumentation!$O1090,Artikel!A:C,3,FALSE),Abfalldokumentation!$O1090)</f>
        <v>VOS RW-NATUR-NAT ZIPFEL</v>
      </c>
      <c r="F1090" s="81" t="str">
        <f>VLOOKUP(T1090,'Liste Gründe'!A:D,2,FALSE)</f>
        <v>Schimmel</v>
      </c>
      <c r="G1090" s="80" t="str">
        <f>IF(ISBLANK(V1090),VLOOKUP(Abfalldokumentation!$P1090,'Liste Gründe'!A:D,3,FALSE),V1090)</f>
        <v>keinen Abnehmer/kein Schälpersonal</v>
      </c>
      <c r="H1090" s="81" t="str">
        <f>IF(ISBLANK(Abfalldokumentation!$W1090),"-",Abfalldokumentation!$W1090)</f>
        <v>-</v>
      </c>
      <c r="I1090" s="81">
        <f t="shared" ref="I1090:I1153" si="136">_xlfn.ISOWEEKNUM(C1090)</f>
        <v>41</v>
      </c>
      <c r="J1090" s="81" t="str">
        <f t="shared" ref="J1090:J1153" si="137">"Produkte"</f>
        <v>Produkte</v>
      </c>
      <c r="K1090" s="81" t="str">
        <f t="shared" ref="K1090:K1153" si="138">"BUs"</f>
        <v>BUs</v>
      </c>
      <c r="L1090" s="81" t="str">
        <f t="shared" ref="L1090:L1153" si="139">"Symptome"</f>
        <v>Symptome</v>
      </c>
      <c r="M1090" s="81">
        <f>IFERROR(VLOOKUP(Abfalldokumentation!$O1090,Kennzahlen!S:U,3,FALSE)*Abfalldokumentation!$B1090,"0")</f>
        <v>30</v>
      </c>
      <c r="N1090" s="81" t="str">
        <f>IF(ISBLANK(Q1090),VLOOKUP(Abfalldokumentation!$O1090,'Linien - BU'!R:S,2,FALSE),Q1090)</f>
        <v>Verkauf</v>
      </c>
      <c r="O1090" s="77">
        <f t="shared" ref="O1090:O1153" si="140">R1090</f>
        <v>29501065</v>
      </c>
      <c r="P1090" s="77">
        <f t="shared" ref="P1090:P1153" si="141"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Y1090"/>
      <c r="AA1090" s="2"/>
      <c r="AB1090" s="2"/>
      <c r="AC1090" s="2"/>
    </row>
    <row r="1091" spans="1:29" ht="30" customHeight="1" x14ac:dyDescent="0.25">
      <c r="A1091" s="73" t="str">
        <f>VLOOKUP(N1091,'Linien - BU'!A:B,2,FALSE)</f>
        <v>BU1</v>
      </c>
      <c r="B1091" s="74">
        <f t="shared" si="135"/>
        <v>259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76" t="str">
        <f>IFERROR(VLOOKUP(Abfalldokumentation!$O1091,Artikel!A:C,3,FALSE),Abfalldokumentation!$O1091)</f>
        <v>VS Schinken mit Rinde</v>
      </c>
      <c r="F1091" s="76" t="str">
        <f>VLOOKUP(T1091,'Liste Gründe'!A:D,2,FALSE)</f>
        <v>Verpackungsfehler</v>
      </c>
      <c r="G1091" s="75" t="str">
        <f>IF(ISBLANK(V1091),VLOOKUP(Abfalldokumentation!$P1091,'Liste Gründe'!A:D,3,FALSE),V1091)</f>
        <v>kein SSC</v>
      </c>
      <c r="H1091" s="76" t="str">
        <f>IF(ISBLANK(Abfalldokumentation!$W1091),"-",Abfalldokumentation!$W1091)</f>
        <v>-</v>
      </c>
      <c r="I1091" s="76">
        <f t="shared" si="136"/>
        <v>41</v>
      </c>
      <c r="J1091" s="76" t="str">
        <f t="shared" si="137"/>
        <v>Produkte</v>
      </c>
      <c r="K1091" s="76" t="str">
        <f t="shared" si="138"/>
        <v>BUs</v>
      </c>
      <c r="L1091" s="76" t="str">
        <f t="shared" si="139"/>
        <v>Symptome</v>
      </c>
      <c r="M1091" s="76">
        <f>IFERROR(VLOOKUP(Abfalldokumentation!$O1091,Kennzahlen!S:U,3,FALSE)*Abfalldokumentation!$B1091,"0")</f>
        <v>129.5</v>
      </c>
      <c r="N1091" s="76" t="str">
        <f>IF(ISBLANK(Q1091),VLOOKUP(Abfalldokumentation!$O1091,'Linien - BU'!R:S,2,FALSE),Q1091)</f>
        <v>RWV</v>
      </c>
      <c r="O1091" s="77">
        <f t="shared" si="140"/>
        <v>29600026</v>
      </c>
      <c r="P1091" s="77">
        <f t="shared" si="141"/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Y1091"/>
      <c r="AA1091" s="2"/>
      <c r="AB1091" s="2"/>
      <c r="AC1091" s="2"/>
    </row>
    <row r="1092" spans="1:29" ht="30" customHeight="1" x14ac:dyDescent="0.25">
      <c r="A1092" s="78" t="str">
        <f>VLOOKUP(N1092,'Linien - BU'!A:B,2,FALSE)</f>
        <v>BU1</v>
      </c>
      <c r="B1092" s="79">
        <f t="shared" si="135"/>
        <v>127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81" t="str">
        <f>IFERROR(VLOOKUP(Abfalldokumentation!$O1092,Artikel!A:C,3,FALSE),Abfalldokumentation!$O1092)</f>
        <v>VS Chili geschält</v>
      </c>
      <c r="F1092" s="81" t="str">
        <f>VLOOKUP(T1092,'Liste Gründe'!A:D,2,FALSE)</f>
        <v>Schimmel</v>
      </c>
      <c r="G1092" s="80" t="str">
        <f>IF(ISBLANK(V1092),VLOOKUP(Abfalldokumentation!$P1092,'Liste Gründe'!A:D,3,FALSE),V1092)</f>
        <v>keine Verarbeitung</v>
      </c>
      <c r="H1092" s="81" t="str">
        <f>IF(ISBLANK(Abfalldokumentation!$W1092),"-",Abfalldokumentation!$W1092)</f>
        <v>-</v>
      </c>
      <c r="I1092" s="81">
        <f t="shared" si="136"/>
        <v>41</v>
      </c>
      <c r="J1092" s="81" t="str">
        <f t="shared" si="137"/>
        <v>Produkte</v>
      </c>
      <c r="K1092" s="81" t="str">
        <f t="shared" si="138"/>
        <v>BUs</v>
      </c>
      <c r="L1092" s="81" t="str">
        <f t="shared" si="139"/>
        <v>Symptome</v>
      </c>
      <c r="M1092" s="81">
        <f>IFERROR(VLOOKUP(Abfalldokumentation!$O1092,Kennzahlen!S:U,3,FALSE)*Abfalldokumentation!$B1092,"0")</f>
        <v>118.3767</v>
      </c>
      <c r="N1092" s="81" t="str">
        <f>IF(ISBLANK(Q1092),VLOOKUP(Abfalldokumentation!$O1092,'Linien - BU'!R:S,2,FALSE),Q1092)</f>
        <v>Schmelze</v>
      </c>
      <c r="O1092" s="77">
        <f t="shared" si="140"/>
        <v>29600027</v>
      </c>
      <c r="P1092" s="77">
        <f t="shared" si="141"/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Y1092"/>
      <c r="AA1092" s="2"/>
      <c r="AB1092" s="2"/>
      <c r="AC1092" s="2"/>
    </row>
    <row r="1093" spans="1:29" ht="30" customHeight="1" x14ac:dyDescent="0.25">
      <c r="A1093" s="73" t="str">
        <f>VLOOKUP(N1093,'Linien - BU'!A:B,2,FALSE)</f>
        <v>Rest</v>
      </c>
      <c r="B1093" s="74">
        <f t="shared" si="135"/>
        <v>540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76" t="str">
        <f>IFERROR(VLOOKUP(Abfalldokumentation!$O1093,Artikel!A:C,3,FALSE),Abfalldokumentation!$O1093)</f>
        <v>BLO FRUCHT 5KG mit geh.</v>
      </c>
      <c r="F1093" s="76" t="str">
        <f>VLOOKUP(T1093,'Liste Gründe'!A:D,2,FALSE)</f>
        <v>Schimmel</v>
      </c>
      <c r="G1093" s="75" t="str">
        <f>IF(ISBLANK(V1093),VLOOKUP(Abfalldokumentation!$P1093,'Liste Gründe'!A:D,3,FALSE),V1093)</f>
        <v>zu viel Wasseraustritt, Keine unfangreiche Durchführung von Tests</v>
      </c>
      <c r="H1093" s="76" t="str">
        <f>IF(ISBLANK(Abfalldokumentation!$W1093),"-",Abfalldokumentation!$W1093)</f>
        <v>-</v>
      </c>
      <c r="I1093" s="76">
        <f t="shared" si="136"/>
        <v>41</v>
      </c>
      <c r="J1093" s="76" t="str">
        <f t="shared" si="137"/>
        <v>Produkte</v>
      </c>
      <c r="K1093" s="76" t="str">
        <f t="shared" si="138"/>
        <v>BUs</v>
      </c>
      <c r="L1093" s="76" t="str">
        <f t="shared" si="139"/>
        <v>Symptome</v>
      </c>
      <c r="M1093" s="76">
        <f>IFERROR(VLOOKUP(Abfalldokumentation!$O1093,Kennzahlen!S:U,3,FALSE)*Abfalldokumentation!$B1093,"0")</f>
        <v>22171.644</v>
      </c>
      <c r="N1093" s="76" t="str">
        <f>IF(ISBLANK(Q1093),VLOOKUP(Abfalldokumentation!$O1093,'Linien - BU'!R:S,2,FALSE),Q1093)</f>
        <v>Entwicklung</v>
      </c>
      <c r="O1093" s="77">
        <f t="shared" si="140"/>
        <v>31000234</v>
      </c>
      <c r="P1093" s="77">
        <f t="shared" si="141"/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Y1093"/>
      <c r="AA1093" s="2"/>
      <c r="AB1093" s="2"/>
      <c r="AC1093" s="2"/>
    </row>
    <row r="1094" spans="1:29" ht="30" customHeight="1" x14ac:dyDescent="0.25">
      <c r="A1094" s="78" t="str">
        <f>VLOOKUP(N1094,'Linien - BU'!A:B,2,FALSE)</f>
        <v>BU3</v>
      </c>
      <c r="B1094" s="79">
        <f t="shared" si="135"/>
        <v>25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81" t="str">
        <f>IFERROR(VLOOKUP(Abfalldokumentation!$O1094,Artikel!A:C,3,FALSE),Abfalldokumentation!$O1094)</f>
        <v>-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36"/>
        <v>41</v>
      </c>
      <c r="J1094" s="81" t="str">
        <f t="shared" si="137"/>
        <v>Produkte</v>
      </c>
      <c r="K1094" s="81" t="str">
        <f t="shared" si="138"/>
        <v>BUs</v>
      </c>
      <c r="L1094" s="81" t="str">
        <f t="shared" si="139"/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L1</v>
      </c>
      <c r="O1094" s="77" t="str">
        <f t="shared" si="140"/>
        <v>-</v>
      </c>
      <c r="P1094" s="77">
        <f t="shared" si="141"/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Y1094"/>
      <c r="AA1094" s="2"/>
      <c r="AB1094" s="2"/>
      <c r="AC1094" s="2"/>
    </row>
    <row r="1095" spans="1:29" ht="30" customHeight="1" x14ac:dyDescent="0.25">
      <c r="A1095" s="73" t="str">
        <f>VLOOKUP(N1095,'Linien - BU'!A:B,2,FALSE)</f>
        <v>Rest</v>
      </c>
      <c r="B1095" s="74">
        <f t="shared" si="135"/>
        <v>9.5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76" t="str">
        <f>IFERROR(VLOOKUP(Abfalldokumentation!$O1095,Artikel!A:C,3,FALSE),Abfalldokumentation!$O1095)</f>
        <v>-</v>
      </c>
      <c r="F1095" s="76" t="str">
        <f>VLOOKUP(T1095,'Liste Gründe'!A:D,2,FALSE)</f>
        <v>Qualitätssicherung</v>
      </c>
      <c r="G1095" s="75" t="str">
        <f>IF(ISBLANK(V1095),VLOOKUP(Abfalldokumentation!$P1095,'Liste Gründe'!A:D,3,FALSE),V1095)</f>
        <v>Sensorik</v>
      </c>
      <c r="H1095" s="76" t="str">
        <f>IF(ISBLANK(Abfalldokumentation!$W1095),"-",Abfalldokumentation!$W1095)</f>
        <v>-</v>
      </c>
      <c r="I1095" s="76">
        <f t="shared" si="136"/>
        <v>41</v>
      </c>
      <c r="J1095" s="76" t="str">
        <f t="shared" si="137"/>
        <v>Produkte</v>
      </c>
      <c r="K1095" s="76" t="str">
        <f t="shared" si="138"/>
        <v>BUs</v>
      </c>
      <c r="L1095" s="76" t="str">
        <f t="shared" si="139"/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QM</v>
      </c>
      <c r="O1095" s="77" t="str">
        <f t="shared" si="140"/>
        <v>-</v>
      </c>
      <c r="P1095" s="77">
        <f t="shared" si="141"/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Y1095"/>
      <c r="AA1095" s="2"/>
      <c r="AB1095" s="2"/>
      <c r="AC1095" s="2"/>
    </row>
    <row r="1096" spans="1:29" ht="30" customHeight="1" x14ac:dyDescent="0.25">
      <c r="A1096" s="78" t="str">
        <f>VLOOKUP(N1096,'Linien - BU'!A:B,2,FALSE)</f>
        <v>Rest</v>
      </c>
      <c r="B1096" s="79">
        <f t="shared" si="135"/>
        <v>57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81" t="str">
        <f>IFERROR(VLOOKUP(Abfalldokumentation!$O1096,Artikel!A:C,3,FALSE),Abfalldokumentation!$O1096)</f>
        <v>-</v>
      </c>
      <c r="F1096" s="81" t="str">
        <f>VLOOKUP(T1096,'Liste Gründe'!A:D,2,FALSE)</f>
        <v>Qualitätssicherung</v>
      </c>
      <c r="G1096" s="80" t="str">
        <f>IF(ISBLANK(V1096),VLOOKUP(Abfalldokumentation!$P1096,'Liste Gründe'!A:D,3,FALSE),V1096)</f>
        <v>Einwaage</v>
      </c>
      <c r="H1096" s="81" t="str">
        <f>IF(ISBLANK(Abfalldokumentation!$W1096),"-",Abfalldokumentation!$W1096)</f>
        <v>-</v>
      </c>
      <c r="I1096" s="81">
        <f t="shared" si="136"/>
        <v>41</v>
      </c>
      <c r="J1096" s="81" t="str">
        <f t="shared" si="137"/>
        <v>Produkte</v>
      </c>
      <c r="K1096" s="81" t="str">
        <f t="shared" si="138"/>
        <v>BUs</v>
      </c>
      <c r="L1096" s="81" t="str">
        <f t="shared" si="139"/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Labor</v>
      </c>
      <c r="O1096" s="77" t="str">
        <f t="shared" si="140"/>
        <v>-</v>
      </c>
      <c r="P1096" s="77">
        <f t="shared" si="141"/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Y1096"/>
      <c r="AA1096" s="2"/>
      <c r="AB1096" s="2"/>
      <c r="AC1096" s="2"/>
    </row>
    <row r="1097" spans="1:29" ht="30" customHeight="1" x14ac:dyDescent="0.25">
      <c r="A1097" s="73" t="str">
        <f>VLOOKUP(N1097,'Linien - BU'!A:B,2,FALSE)</f>
        <v>Rest</v>
      </c>
      <c r="B1097" s="74">
        <f t="shared" si="135"/>
        <v>2.2000000000000002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76" t="str">
        <f>IFERROR(VLOOKUP(Abfalldokumentation!$O1097,Artikel!A:C,3,FALSE),Abfalldokumentation!$O1097)</f>
        <v>-</v>
      </c>
      <c r="F1097" s="76" t="str">
        <f>VLOOKUP(T1097,'Liste Gründe'!A:D,2,FALSE)</f>
        <v>Qualitätssicherung</v>
      </c>
      <c r="G1097" s="75" t="str">
        <f>IF(ISBLANK(V1097),VLOOKUP(Abfalldokumentation!$P1097,'Liste Gründe'!A:D,3,FALSE),V1097)</f>
        <v>Sensorik</v>
      </c>
      <c r="H1097" s="76" t="str">
        <f>IF(ISBLANK(Abfalldokumentation!$W1097),"-",Abfalldokumentation!$W1097)</f>
        <v>-</v>
      </c>
      <c r="I1097" s="76">
        <f t="shared" si="136"/>
        <v>41</v>
      </c>
      <c r="J1097" s="76" t="str">
        <f t="shared" si="137"/>
        <v>Produkte</v>
      </c>
      <c r="K1097" s="76" t="str">
        <f t="shared" si="138"/>
        <v>BUs</v>
      </c>
      <c r="L1097" s="76" t="str">
        <f t="shared" si="139"/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Labor</v>
      </c>
      <c r="O1097" s="77" t="str">
        <f t="shared" si="140"/>
        <v>-</v>
      </c>
      <c r="P1097" s="77">
        <f t="shared" si="141"/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Y1097"/>
      <c r="AA1097" s="2"/>
      <c r="AB1097" s="2"/>
      <c r="AC1097" s="2"/>
    </row>
    <row r="1098" spans="1:29" ht="30" customHeight="1" x14ac:dyDescent="0.25">
      <c r="A1098" s="78" t="str">
        <f>VLOOKUP(N1098,'Linien - BU'!A:B,2,FALSE)</f>
        <v>BU4</v>
      </c>
      <c r="B1098" s="79">
        <f t="shared" si="135"/>
        <v>15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81" t="str">
        <f>IFERROR(VLOOKUP(Abfalldokumentation!$O1098,Artikel!A:C,3,FALSE),Abfalldokumentation!$O1098)</f>
        <v>Diverses</v>
      </c>
      <c r="F1098" s="81" t="str">
        <f>VLOOKUP(T1098,'Liste Gründe'!A:D,2,FALSE)</f>
        <v>Linienbezogen</v>
      </c>
      <c r="G1098" s="80" t="str">
        <f>IF(ISBLANK(V1098),VLOOKUP(Abfalldokumentation!$P1098,'Liste Gründe'!A:D,3,FALSE),V1098)</f>
        <v>Maschinenabfall</v>
      </c>
      <c r="H1098" s="81" t="str">
        <f>IF(ISBLANK(Abfalldokumentation!$W1098),"-",Abfalldokumentation!$W1098)</f>
        <v>-</v>
      </c>
      <c r="I1098" s="81">
        <f t="shared" si="136"/>
        <v>41</v>
      </c>
      <c r="J1098" s="81" t="str">
        <f t="shared" si="137"/>
        <v>Produkte</v>
      </c>
      <c r="K1098" s="81" t="str">
        <f t="shared" si="138"/>
        <v>BUs</v>
      </c>
      <c r="L1098" s="81" t="str">
        <f t="shared" si="139"/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BU4</v>
      </c>
      <c r="O1098" s="77" t="str">
        <f t="shared" si="140"/>
        <v>Diverses</v>
      </c>
      <c r="P1098" s="77">
        <f t="shared" si="141"/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Y1098"/>
      <c r="AA1098" s="2"/>
      <c r="AB1098" s="2"/>
      <c r="AC1098" s="2"/>
    </row>
    <row r="1099" spans="1:29" ht="30" customHeight="1" x14ac:dyDescent="0.25">
      <c r="A1099" s="73" t="str">
        <f>VLOOKUP(N1099,'Linien - BU'!A:B,2,FALSE)</f>
        <v>BU3</v>
      </c>
      <c r="B1099" s="74">
        <f t="shared" si="135"/>
        <v>35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76" t="str">
        <f>IFERROR(VLOOKUP(Abfalldokumentation!$O1099,Artikel!A:C,3,FALSE),Abfalldokumentation!$O1099)</f>
        <v>Diverses</v>
      </c>
      <c r="F1099" s="76" t="str">
        <f>VLOOKUP(T1099,'Liste Gründe'!A:D,2,FALSE)</f>
        <v>Linienbezogen</v>
      </c>
      <c r="G1099" s="75" t="str">
        <f>IF(ISBLANK(V1099),VLOOKUP(Abfalldokumentation!$P1099,'Liste Gründe'!A:D,3,FALSE),V1099)</f>
        <v>Maschinenabfall</v>
      </c>
      <c r="H1099" s="76" t="str">
        <f>IF(ISBLANK(Abfalldokumentation!$W1099),"-",Abfalldokumentation!$W1099)</f>
        <v>-</v>
      </c>
      <c r="I1099" s="76">
        <f t="shared" si="136"/>
        <v>41</v>
      </c>
      <c r="J1099" s="76" t="str">
        <f t="shared" si="137"/>
        <v>Produkte</v>
      </c>
      <c r="K1099" s="76" t="str">
        <f t="shared" si="138"/>
        <v>BUs</v>
      </c>
      <c r="L1099" s="76" t="str">
        <f t="shared" si="139"/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BU3</v>
      </c>
      <c r="O1099" s="77" t="str">
        <f t="shared" si="140"/>
        <v>Diverses</v>
      </c>
      <c r="P1099" s="77">
        <f t="shared" si="141"/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Y1099"/>
      <c r="AA1099" s="2"/>
      <c r="AB1099" s="2"/>
      <c r="AC1099" s="2"/>
    </row>
    <row r="1100" spans="1:29" ht="30" customHeight="1" x14ac:dyDescent="0.25">
      <c r="A1100" s="78" t="str">
        <f>VLOOKUP(N1100,'Linien - BU'!A:B,2,FALSE)</f>
        <v>BU1</v>
      </c>
      <c r="B1100" s="79">
        <f t="shared" si="135"/>
        <v>267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81" t="str">
        <f>IFERROR(VLOOKUP(Abfalldokumentation!$O1100,Artikel!A:C,3,FALSE),Abfalldokumentation!$O1100)</f>
        <v>Diverses</v>
      </c>
      <c r="F1100" s="81" t="str">
        <f>VLOOKUP(T1100,'Liste Gründe'!A:D,2,FALSE)</f>
        <v>Linienbezogen</v>
      </c>
      <c r="G1100" s="80" t="str">
        <f>IF(ISBLANK(V1100),VLOOKUP(Abfalldokumentation!$P1100,'Liste Gründe'!A:D,3,FALSE),V1100)</f>
        <v>Maschinenabfall</v>
      </c>
      <c r="H1100" s="81" t="str">
        <f>IF(ISBLANK(Abfalldokumentation!$W1100),"-",Abfalldokumentation!$W1100)</f>
        <v>-</v>
      </c>
      <c r="I1100" s="81">
        <f t="shared" si="136"/>
        <v>41</v>
      </c>
      <c r="J1100" s="81" t="str">
        <f t="shared" si="137"/>
        <v>Produkte</v>
      </c>
      <c r="K1100" s="81" t="str">
        <f t="shared" si="138"/>
        <v>BUs</v>
      </c>
      <c r="L1100" s="81" t="str">
        <f t="shared" si="139"/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Abfüllung</v>
      </c>
      <c r="O1100" s="77" t="str">
        <f t="shared" si="140"/>
        <v>Diverses</v>
      </c>
      <c r="P1100" s="77">
        <f t="shared" si="141"/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Y1100"/>
      <c r="AA1100" s="2"/>
      <c r="AB1100" s="2"/>
      <c r="AC1100" s="2"/>
    </row>
    <row r="1101" spans="1:29" ht="30" customHeight="1" x14ac:dyDescent="0.25">
      <c r="A1101" s="73" t="str">
        <f>VLOOKUP(N1101,'Linien - BU'!A:B,2,FALSE)</f>
        <v>BU1</v>
      </c>
      <c r="B1101" s="74">
        <f t="shared" si="135"/>
        <v>41.5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76" t="str">
        <f>IFERROR(VLOOKUP(Abfalldokumentation!$O1101,Artikel!A:C,3,FALSE),Abfalldokumentation!$O1101)</f>
        <v>Diverses</v>
      </c>
      <c r="F1101" s="76" t="str">
        <f>VLOOKUP(T1101,'Liste Gründe'!A:D,2,FALSE)</f>
        <v>Linienbezogen</v>
      </c>
      <c r="G1101" s="75" t="str">
        <f>IF(ISBLANK(V1101),VLOOKUP(Abfalldokumentation!$P1101,'Liste Gründe'!A:D,3,FALSE),V1101)</f>
        <v>Reinigung</v>
      </c>
      <c r="H1101" s="76" t="str">
        <f>IF(ISBLANK(Abfalldokumentation!$W1101),"-",Abfalldokumentation!$W1101)</f>
        <v>-</v>
      </c>
      <c r="I1101" s="76">
        <f t="shared" si="136"/>
        <v>41</v>
      </c>
      <c r="J1101" s="76" t="str">
        <f t="shared" si="137"/>
        <v>Produkte</v>
      </c>
      <c r="K1101" s="76" t="str">
        <f t="shared" si="138"/>
        <v>BUs</v>
      </c>
      <c r="L1101" s="76" t="str">
        <f t="shared" si="139"/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Schmelze</v>
      </c>
      <c r="O1101" s="77" t="str">
        <f t="shared" si="140"/>
        <v>Diverses</v>
      </c>
      <c r="P1101" s="77">
        <f t="shared" si="141"/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Y1101"/>
      <c r="AA1101" s="2"/>
      <c r="AB1101" s="2"/>
      <c r="AC1101" s="2"/>
    </row>
    <row r="1102" spans="1:29" ht="30" customHeight="1" x14ac:dyDescent="0.25">
      <c r="A1102" s="78" t="str">
        <f>VLOOKUP(N1102,'Linien - BU'!A:B,2,FALSE)</f>
        <v>BU3</v>
      </c>
      <c r="B1102" s="79">
        <f t="shared" si="135"/>
        <v>19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81" t="str">
        <f>IFERROR(VLOOKUP(Abfalldokumentation!$O1102,Artikel!A:C,3,FALSE),Abfalldokumentation!$O1102)</f>
        <v>Räucher Schinken Fertigware</v>
      </c>
      <c r="F1102" s="81" t="str">
        <f>VLOOKUP(T1102,'Liste Gründe'!A:D,2,FALSE)</f>
        <v>Verpackungsfehler</v>
      </c>
      <c r="G1102" s="80" t="str">
        <f>IF(ISBLANK(V1102),VLOOKUP(Abfalldokumentation!$P1102,'Liste Gründe'!A:D,3,FALSE),V1102)</f>
        <v>offene Verpackung</v>
      </c>
      <c r="H1102" s="81" t="str">
        <f>IF(ISBLANK(Abfalldokumentation!$W1102),"-",Abfalldokumentation!$W1102)</f>
        <v>-</v>
      </c>
      <c r="I1102" s="81">
        <f t="shared" si="136"/>
        <v>41</v>
      </c>
      <c r="J1102" s="81" t="str">
        <f t="shared" si="137"/>
        <v>Produkte</v>
      </c>
      <c r="K1102" s="81" t="str">
        <f t="shared" si="138"/>
        <v>BUs</v>
      </c>
      <c r="L1102" s="81" t="str">
        <f t="shared" si="139"/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L16</v>
      </c>
      <c r="O1102" s="77" t="str">
        <f t="shared" si="140"/>
        <v>Räucher Schinken Fertigware</v>
      </c>
      <c r="P1102" s="77">
        <f t="shared" si="141"/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Y1102"/>
      <c r="AA1102" s="2"/>
      <c r="AB1102" s="2"/>
      <c r="AC1102" s="2"/>
    </row>
    <row r="1103" spans="1:29" ht="30" customHeight="1" x14ac:dyDescent="0.25">
      <c r="A1103" s="73" t="str">
        <f>VLOOKUP(N1103,'Linien - BU'!A:B,2,FALSE)</f>
        <v>Rest</v>
      </c>
      <c r="B1103" s="74">
        <f t="shared" si="135"/>
        <v>47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76" t="str">
        <f>IFERROR(VLOOKUP(Abfalldokumentation!$O1103,Artikel!A:C,3,FALSE),Abfalldokumentation!$O1103)</f>
        <v>Rückstellproben</v>
      </c>
      <c r="F1103" s="76" t="str">
        <f>VLOOKUP(T1103,'Liste Gründe'!A:D,2,FALSE)</f>
        <v>Qualitätssicherung</v>
      </c>
      <c r="G1103" s="75" t="str">
        <f>IF(ISBLANK(V1103),VLOOKUP(Abfalldokumentation!$P1103,'Liste Gründe'!A:D,3,FALSE),V1103)</f>
        <v>Rückstellproben</v>
      </c>
      <c r="H1103" s="76" t="str">
        <f>IF(ISBLANK(Abfalldokumentation!$W1103),"-",Abfalldokumentation!$W1103)</f>
        <v>-</v>
      </c>
      <c r="I1103" s="76">
        <f t="shared" si="136"/>
        <v>41</v>
      </c>
      <c r="J1103" s="76" t="str">
        <f t="shared" si="137"/>
        <v>Produkte</v>
      </c>
      <c r="K1103" s="76" t="str">
        <f t="shared" si="138"/>
        <v>BUs</v>
      </c>
      <c r="L1103" s="76" t="str">
        <f t="shared" si="139"/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Labor</v>
      </c>
      <c r="O1103" s="77" t="str">
        <f t="shared" si="140"/>
        <v>Rückstellproben</v>
      </c>
      <c r="P1103" s="77">
        <f t="shared" si="141"/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Y1103"/>
      <c r="AA1103" s="2"/>
      <c r="AB1103" s="2"/>
      <c r="AC1103" s="2"/>
    </row>
    <row r="1104" spans="1:29" ht="30" customHeight="1" x14ac:dyDescent="0.25">
      <c r="A1104" s="78" t="str">
        <f>VLOOKUP(N1104,'Linien - BU'!A:B,2,FALSE)</f>
        <v>Rest</v>
      </c>
      <c r="B1104" s="79">
        <f t="shared" si="135"/>
        <v>53</v>
      </c>
      <c r="C1104" s="80">
        <f>Abfalldokumentation!$U1104</f>
        <v>44483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81" t="str">
        <f>IFERROR(VLOOKUP(Abfalldokumentation!$O1104,Artikel!A:C,3,FALSE),Abfalldokumentation!$O1104)</f>
        <v>Rückstellproben</v>
      </c>
      <c r="F1104" s="81" t="str">
        <f>VLOOKUP(T1104,'Liste Gründe'!A:D,2,FALSE)</f>
        <v>Qualitätssicherung</v>
      </c>
      <c r="G1104" s="80" t="str">
        <f>IF(ISBLANK(V1104),VLOOKUP(Abfalldokumentation!$P1104,'Liste Gründe'!A:D,3,FALSE),V1104)</f>
        <v>Rückstellproben</v>
      </c>
      <c r="H1104" s="81" t="str">
        <f>IF(ISBLANK(Abfalldokumentation!$W1104),"-",Abfalldokumentation!$W1104)</f>
        <v>-</v>
      </c>
      <c r="I1104" s="81">
        <f t="shared" si="136"/>
        <v>41</v>
      </c>
      <c r="J1104" s="81" t="str">
        <f t="shared" si="137"/>
        <v>Produkte</v>
      </c>
      <c r="K1104" s="81" t="str">
        <f t="shared" si="138"/>
        <v>BUs</v>
      </c>
      <c r="L1104" s="81" t="str">
        <f t="shared" si="139"/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Labor</v>
      </c>
      <c r="O1104" s="77" t="str">
        <f t="shared" si="140"/>
        <v>Rückstellproben</v>
      </c>
      <c r="P1104" s="77">
        <f t="shared" si="141"/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Y1104"/>
      <c r="AA1104" s="2"/>
      <c r="AB1104" s="2"/>
      <c r="AC1104" s="2"/>
    </row>
    <row r="1105" spans="1:29" ht="30" customHeight="1" x14ac:dyDescent="0.25">
      <c r="A1105" s="73" t="str">
        <f>VLOOKUP(N1105,'Linien - BU'!A:B,2,FALSE)</f>
        <v>BU2</v>
      </c>
      <c r="B1105" s="74">
        <f t="shared" si="135"/>
        <v>85</v>
      </c>
      <c r="C1105" s="75">
        <f>Abfalldokumentation!$U1105</f>
        <v>44483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76" t="str">
        <f>IFERROR(VLOOKUP(Abfalldokumentation!$O1105,Artikel!A:C,3,FALSE),Abfalldokumentation!$O1105)</f>
        <v>verschiedene Fertigware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Luftzieher</v>
      </c>
      <c r="H1105" s="76" t="str">
        <f>IF(ISBLANK(Abfalldokumentation!$W1105),"-",Abfalldokumentation!$W1105)</f>
        <v>-</v>
      </c>
      <c r="I1105" s="76">
        <f t="shared" si="136"/>
        <v>41</v>
      </c>
      <c r="J1105" s="76" t="str">
        <f t="shared" si="137"/>
        <v>Produkte</v>
      </c>
      <c r="K1105" s="76" t="str">
        <f t="shared" si="138"/>
        <v>BUs</v>
      </c>
      <c r="L1105" s="76" t="str">
        <f t="shared" si="139"/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BU2</v>
      </c>
      <c r="O1105" s="77" t="str">
        <f t="shared" si="140"/>
        <v>verschiedene Fertigware</v>
      </c>
      <c r="P1105" s="77">
        <f t="shared" si="141"/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Y1105"/>
      <c r="AA1105" s="2"/>
      <c r="AB1105" s="2"/>
      <c r="AC1105" s="2"/>
    </row>
    <row r="1106" spans="1:29" ht="30" customHeight="1" x14ac:dyDescent="0.25">
      <c r="A1106" s="78" t="str">
        <f>VLOOKUP(N1106,'Linien - BU'!A:B,2,FALSE)</f>
        <v>Rest</v>
      </c>
      <c r="B1106" s="79">
        <f t="shared" si="135"/>
        <v>20</v>
      </c>
      <c r="C1106" s="80">
        <f>Abfalldokumentation!$U1106</f>
        <v>44483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81" t="str">
        <f>IFERROR(VLOOKUP(Abfalldokumentation!$O1106,Artikel!A:C,3,FALSE),Abfalldokumentation!$O1106)</f>
        <v>VOS Bergkäse</v>
      </c>
      <c r="F1106" s="81" t="str">
        <f>VLOOKUP(T1106,'Liste Gründe'!A:D,2,FALSE)</f>
        <v>Schimmel</v>
      </c>
      <c r="G1106" s="80" t="str">
        <f>IF(ISBLANK(V1106),VLOOKUP(Abfalldokumentation!$P1106,'Liste Gründe'!A:D,3,FALSE),V1106)</f>
        <v>MHD abgelaufen</v>
      </c>
      <c r="H1106" s="81" t="str">
        <f>IF(ISBLANK(Abfalldokumentation!$W1106),"-",Abfalldokumentation!$W1106)</f>
        <v>-</v>
      </c>
      <c r="I1106" s="81">
        <f t="shared" si="136"/>
        <v>41</v>
      </c>
      <c r="J1106" s="81" t="str">
        <f t="shared" si="137"/>
        <v>Produkte</v>
      </c>
      <c r="K1106" s="81" t="str">
        <f t="shared" si="138"/>
        <v>BUs</v>
      </c>
      <c r="L1106" s="81" t="str">
        <f t="shared" si="139"/>
        <v>Symptome</v>
      </c>
      <c r="M1106" s="81" t="str">
        <f>IFERROR(VLOOKUP(Abfalldokumentation!$O1106,Kennzahlen!S:U,3,FALSE)*Abfalldokumentation!$B1106,"0")</f>
        <v>0</v>
      </c>
      <c r="N1106" s="81" t="str">
        <f>IF(ISBLANK(Q1106),VLOOKUP(Abfalldokumentation!$O1106,'Linien - BU'!R:S,2,FALSE),Q1106)</f>
        <v>Außenlager</v>
      </c>
      <c r="O1106" s="77" t="str">
        <f t="shared" si="140"/>
        <v>VOS Bergkäse</v>
      </c>
      <c r="P1106" s="77">
        <f t="shared" si="141"/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Y1106"/>
      <c r="AA1106" s="2"/>
      <c r="AB1106" s="2"/>
      <c r="AC1106" s="2"/>
    </row>
    <row r="1107" spans="1:29" ht="30" customHeight="1" x14ac:dyDescent="0.25">
      <c r="A1107" s="73" t="str">
        <f>VLOOKUP(N1107,'Linien - BU'!A:B,2,FALSE)</f>
        <v>BU1</v>
      </c>
      <c r="B1107" s="74">
        <f t="shared" si="135"/>
        <v>10</v>
      </c>
      <c r="C1107" s="75">
        <f>Abfalldokumentation!$U1107</f>
        <v>44483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76" t="str">
        <f>IFERROR(VLOOKUP(Abfalldokumentation!$O1107,Artikel!A:C,3,FALSE),Abfalldokumentation!$O1107)</f>
        <v>Walnusstorten</v>
      </c>
      <c r="F1107" s="76" t="str">
        <f>VLOOKUP(T1107,'Liste Gründe'!A:D,2,FALSE)</f>
        <v>Rest</v>
      </c>
      <c r="G1107" s="75" t="str">
        <f>IF(ISBLANK(V1107),VLOOKUP(Abfalldokumentation!$P1107,'Liste Gründe'!A:D,3,FALSE),V1107)</f>
        <v>Schmutz</v>
      </c>
      <c r="H1107" s="76" t="str">
        <f>IF(ISBLANK(Abfalldokumentation!$W1107),"-",Abfalldokumentation!$W1107)</f>
        <v>-</v>
      </c>
      <c r="I1107" s="76">
        <f t="shared" si="136"/>
        <v>41</v>
      </c>
      <c r="J1107" s="76" t="str">
        <f t="shared" si="137"/>
        <v>Produkte</v>
      </c>
      <c r="K1107" s="76" t="str">
        <f t="shared" si="138"/>
        <v>BUs</v>
      </c>
      <c r="L1107" s="76" t="str">
        <f t="shared" si="139"/>
        <v>Symptome</v>
      </c>
      <c r="M1107" s="76" t="str">
        <f>IFERROR(VLOOKUP(Abfalldokumentation!$O1107,Kennzahlen!S:U,3,FALSE)*Abfalldokumentation!$B1107,"0")</f>
        <v>0</v>
      </c>
      <c r="N1107" s="76" t="str">
        <f>IF(ISBLANK(Q1107),VLOOKUP(Abfalldokumentation!$O1107,'Linien - BU'!R:S,2,FALSE),Q1107)</f>
        <v>Abfüllung</v>
      </c>
      <c r="O1107" s="77" t="str">
        <f t="shared" si="140"/>
        <v>Walnusstorten</v>
      </c>
      <c r="P1107" s="77">
        <f t="shared" si="141"/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Y1107"/>
      <c r="AA1107" s="2"/>
      <c r="AB1107" s="2"/>
      <c r="AC1107" s="2"/>
    </row>
    <row r="1108" spans="1:29" ht="30" customHeight="1" x14ac:dyDescent="0.25">
      <c r="A1108" s="78" t="str">
        <f>VLOOKUP(N1108,'Linien - BU'!A:B,2,FALSE)</f>
        <v>BU3</v>
      </c>
      <c r="B1108" s="79">
        <f t="shared" si="135"/>
        <v>105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81" t="str">
        <f>IFERROR(VLOOKUP(Abfalldokumentation!$O1108,Artikel!A:C,3,FALSE),Abfalldokumentation!$O1108)</f>
        <v>Bergkäse 45% Fett i. Tr</v>
      </c>
      <c r="F1108" s="81" t="str">
        <f>VLOOKUP(T1108,'Liste Gründe'!A:D,2,FALSE)</f>
        <v>Schimmel</v>
      </c>
      <c r="G1108" s="80" t="str">
        <f>IF(ISBLANK(V1108),VLOOKUP(Abfalldokumentation!$P1108,'Liste Gründe'!A:D,3,FALSE),V1108)</f>
        <v>Schimmel</v>
      </c>
      <c r="H1108" s="81" t="str">
        <f>IF(ISBLANK(Abfalldokumentation!$W1108),"-",Abfalldokumentation!$W1108)</f>
        <v>-</v>
      </c>
      <c r="I1108" s="81">
        <f t="shared" si="136"/>
        <v>41</v>
      </c>
      <c r="J1108" s="81" t="str">
        <f t="shared" si="137"/>
        <v>Produkte</v>
      </c>
      <c r="K1108" s="81" t="str">
        <f t="shared" si="138"/>
        <v>BUs</v>
      </c>
      <c r="L1108" s="81" t="str">
        <f t="shared" si="139"/>
        <v>Symptome</v>
      </c>
      <c r="M1108" s="81" t="str">
        <f>IFERROR(VLOOKUP(Abfalldokumentation!$O1108,Kennzahlen!S:U,3,FALSE)*Abfalldokumentation!$B1108,"0")</f>
        <v>0</v>
      </c>
      <c r="N1108" s="81" t="str">
        <f>IF(ISBLANK(Q1108),VLOOKUP(Abfalldokumentation!$O1108,'Linien - BU'!R:S,2,FALSE),Q1108)</f>
        <v>BU3</v>
      </c>
      <c r="O1108" s="77">
        <f t="shared" si="140"/>
        <v>23000206</v>
      </c>
      <c r="P1108" s="77">
        <f t="shared" si="141"/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Y1108"/>
      <c r="AA1108" s="2"/>
      <c r="AB1108" s="2"/>
      <c r="AC1108" s="2"/>
    </row>
    <row r="1109" spans="1:29" ht="30" customHeight="1" x14ac:dyDescent="0.25">
      <c r="A1109" s="73" t="str">
        <f>VLOOKUP(N1109,'Linien - BU'!A:B,2,FALSE)</f>
        <v>BU3</v>
      </c>
      <c r="B1109" s="74">
        <f t="shared" si="135"/>
        <v>90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Edamer 40% OGT</v>
      </c>
      <c r="F1109" s="76" t="str">
        <f>VLOOKUP(T1109,'Liste Gründe'!A:D,2,FALSE)</f>
        <v>Schimmel</v>
      </c>
      <c r="G1109" s="75" t="str">
        <f>IF(ISBLANK(V1109),VLOOKUP(Abfalldokumentation!$P1109,'Liste Gründe'!A:D,3,FALSE),V1109)</f>
        <v>Schimmel</v>
      </c>
      <c r="H1109" s="76" t="str">
        <f>IF(ISBLANK(Abfalldokumentation!$W1109),"-",Abfalldokumentation!$W1109)</f>
        <v>-</v>
      </c>
      <c r="I1109" s="76">
        <f t="shared" si="136"/>
        <v>41</v>
      </c>
      <c r="J1109" s="76" t="str">
        <f t="shared" si="137"/>
        <v>Produkte</v>
      </c>
      <c r="K1109" s="76" t="str">
        <f t="shared" si="138"/>
        <v>BUs</v>
      </c>
      <c r="L1109" s="76" t="str">
        <f t="shared" si="139"/>
        <v>Symptome</v>
      </c>
      <c r="M1109" s="76" t="str">
        <f>IFERROR(VLOOKUP(Abfalldokumentation!$O1109,Kennzahlen!S:U,3,FALSE)*Abfalldokumentation!$B1109,"0")</f>
        <v>0</v>
      </c>
      <c r="N1109" s="76" t="str">
        <f>IF(ISBLANK(Q1109),VLOOKUP(Abfalldokumentation!$O1109,'Linien - BU'!R:S,2,FALSE),Q1109)</f>
        <v>BU3</v>
      </c>
      <c r="O1109" s="77">
        <f t="shared" si="140"/>
        <v>29500817</v>
      </c>
      <c r="P1109" s="77">
        <f t="shared" si="141"/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Y1109"/>
      <c r="AA1109" s="2"/>
      <c r="AB1109" s="2"/>
      <c r="AC1109" s="2"/>
    </row>
    <row r="1110" spans="1:29" ht="30" customHeight="1" x14ac:dyDescent="0.25">
      <c r="A1110" s="78" t="str">
        <f>VLOOKUP(N1110,'Linien - BU'!A:B,2,FALSE)</f>
        <v>BU4</v>
      </c>
      <c r="B1110" s="79">
        <f t="shared" si="135"/>
        <v>8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ZIEGE-GOU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36"/>
        <v>41</v>
      </c>
      <c r="J1110" s="81" t="str">
        <f t="shared" si="137"/>
        <v>Produkte</v>
      </c>
      <c r="K1110" s="81" t="str">
        <f t="shared" si="138"/>
        <v>BUs</v>
      </c>
      <c r="L1110" s="81" t="str">
        <f t="shared" si="139"/>
        <v>Symptome</v>
      </c>
      <c r="M1110" s="81">
        <f>IFERROR(VLOOKUP(Abfalldokumentation!$O1110,Kennzahlen!S:U,3,FALSE)*Abfalldokumentation!$B1110,"0")</f>
        <v>8</v>
      </c>
      <c r="N1110" s="81" t="str">
        <f>IF(ISBLANK(Q1110),VLOOKUP(Abfalldokumentation!$O1110,'Linien - BU'!R:S,2,FALSE),Q1110)</f>
        <v>Bu4</v>
      </c>
      <c r="O1110" s="77">
        <f t="shared" si="140"/>
        <v>29500887</v>
      </c>
      <c r="P1110" s="77">
        <f t="shared" si="141"/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Y1110"/>
      <c r="AA1110" s="2"/>
      <c r="AB1110" s="2"/>
      <c r="AC1110" s="2"/>
    </row>
    <row r="1111" spans="1:29" ht="30" customHeight="1" x14ac:dyDescent="0.25">
      <c r="A1111" s="73" t="str">
        <f>VLOOKUP(N1111,'Linien - BU'!A:B,2,FALSE)</f>
        <v>BU4</v>
      </c>
      <c r="B1111" s="74">
        <f t="shared" si="135"/>
        <v>53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76" t="str">
        <f>IFERROR(VLOOKUP(Abfalldokumentation!$O1111,Artikel!A:C,3,FALSE),Abfalldokumentation!$O1111)</f>
        <v>ABS GRÜN-PESTO</v>
      </c>
      <c r="F1111" s="76" t="str">
        <f>VLOOKUP(T1111,'Liste Gründe'!A:D,2,FALSE)</f>
        <v>keinen Verwendungszweck</v>
      </c>
      <c r="G1111" s="75" t="str">
        <f>IF(ISBLANK(V1111),VLOOKUP(Abfalldokumentation!$P1111,'Liste Gründe'!A:D,3,FALSE),V1111)</f>
        <v>keinen Verwendungszweck</v>
      </c>
      <c r="H1111" s="76" t="str">
        <f>IF(ISBLANK(Abfalldokumentation!$W1111),"-",Abfalldokumentation!$W1111)</f>
        <v>-</v>
      </c>
      <c r="I1111" s="76">
        <f t="shared" si="136"/>
        <v>41</v>
      </c>
      <c r="J1111" s="76" t="str">
        <f t="shared" si="137"/>
        <v>Produkte</v>
      </c>
      <c r="K1111" s="76" t="str">
        <f t="shared" si="138"/>
        <v>BUs</v>
      </c>
      <c r="L1111" s="76" t="str">
        <f t="shared" si="139"/>
        <v>Symptome</v>
      </c>
      <c r="M1111" s="76">
        <f>IFERROR(VLOOKUP(Abfalldokumentation!$O1111,Kennzahlen!S:U,3,FALSE)*Abfalldokumentation!$B1111,"0")</f>
        <v>79.5</v>
      </c>
      <c r="N1111" s="76" t="str">
        <f>IF(ISBLANK(Q1111),VLOOKUP(Abfalldokumentation!$O1111,'Linien - BU'!R:S,2,FALSE),Q1111)</f>
        <v>BU4</v>
      </c>
      <c r="O1111" s="77">
        <f t="shared" si="140"/>
        <v>29500952</v>
      </c>
      <c r="P1111" s="77">
        <f t="shared" si="141"/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Y1111"/>
      <c r="AA1111" s="2"/>
      <c r="AB1111" s="2"/>
      <c r="AC1111" s="2"/>
    </row>
    <row r="1112" spans="1:29" ht="30" customHeight="1" x14ac:dyDescent="0.25">
      <c r="A1112" s="78" t="str">
        <f>VLOOKUP(N1112,'Linien - BU'!A:B,2,FALSE)</f>
        <v>BU4</v>
      </c>
      <c r="B1112" s="79">
        <f t="shared" si="135"/>
        <v>1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SAINT ANDRÉ</v>
      </c>
      <c r="F1112" s="81" t="str">
        <f>VLOOKUP(T1112,'Liste Gründe'!A:D,2,FALSE)</f>
        <v>keinen Verwendungszweck</v>
      </c>
      <c r="G1112" s="80" t="str">
        <f>IF(ISBLANK(V1112),VLOOKUP(Abfalldokumentation!$P1112,'Liste Gründe'!A:D,3,FALSE),V1112)</f>
        <v>keinen Verwendungszweck</v>
      </c>
      <c r="H1112" s="81" t="str">
        <f>IF(ISBLANK(Abfalldokumentation!$W1112),"-",Abfalldokumentation!$W1112)</f>
        <v>-</v>
      </c>
      <c r="I1112" s="81">
        <f t="shared" si="136"/>
        <v>41</v>
      </c>
      <c r="J1112" s="81" t="str">
        <f t="shared" si="137"/>
        <v>Produkte</v>
      </c>
      <c r="K1112" s="81" t="str">
        <f t="shared" si="138"/>
        <v>BUs</v>
      </c>
      <c r="L1112" s="81" t="str">
        <f t="shared" si="139"/>
        <v>Symptome</v>
      </c>
      <c r="M1112" s="81">
        <f>IFERROR(VLOOKUP(Abfalldokumentation!$O1112,Kennzahlen!S:U,3,FALSE)*Abfalldokumentation!$B1112,"0")</f>
        <v>1E-4</v>
      </c>
      <c r="N1112" s="81" t="str">
        <f>IF(ISBLANK(Q1112),VLOOKUP(Abfalldokumentation!$O1112,'Linien - BU'!R:S,2,FALSE),Q1112)</f>
        <v>BU4</v>
      </c>
      <c r="O1112" s="77">
        <f t="shared" si="140"/>
        <v>29501036</v>
      </c>
      <c r="P1112" s="77">
        <f t="shared" si="141"/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Y1112"/>
      <c r="AA1112" s="2"/>
      <c r="AB1112" s="2"/>
      <c r="AC1112" s="2"/>
    </row>
    <row r="1113" spans="1:29" ht="30" customHeight="1" x14ac:dyDescent="0.25">
      <c r="A1113" s="73" t="str">
        <f>VLOOKUP(N1113,'Linien - BU'!A:B,2,FALSE)</f>
        <v>BU4</v>
      </c>
      <c r="B1113" s="74">
        <f t="shared" si="135"/>
        <v>112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76" t="str">
        <f>IFERROR(VLOOKUP(Abfalldokumentation!$O1113,Artikel!A:C,3,FALSE),Abfalldokumentation!$O1113)</f>
        <v>ABS OLD-AMSTERDAM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keinen Verwendungszweck</v>
      </c>
      <c r="H1113" s="76" t="str">
        <f>IF(ISBLANK(Abfalldokumentation!$W1113),"-",Abfalldokumentation!$W1113)</f>
        <v>-</v>
      </c>
      <c r="I1113" s="76">
        <f t="shared" si="136"/>
        <v>41</v>
      </c>
      <c r="J1113" s="76" t="str">
        <f t="shared" si="137"/>
        <v>Produkte</v>
      </c>
      <c r="K1113" s="76" t="str">
        <f t="shared" si="138"/>
        <v>BUs</v>
      </c>
      <c r="L1113" s="76" t="str">
        <f t="shared" si="139"/>
        <v>Symptome</v>
      </c>
      <c r="M1113" s="76">
        <f>IFERROR(VLOOKUP(Abfalldokumentation!$O1113,Kennzahlen!S:U,3,FALSE)*Abfalldokumentation!$B1113,"0")</f>
        <v>1.12E-2</v>
      </c>
      <c r="N1113" s="76" t="str">
        <f>IF(ISBLANK(Q1113),VLOOKUP(Abfalldokumentation!$O1113,'Linien - BU'!R:S,2,FALSE),Q1113)</f>
        <v>BU4</v>
      </c>
      <c r="O1113" s="77">
        <f t="shared" si="140"/>
        <v>29501039</v>
      </c>
      <c r="P1113" s="77">
        <f t="shared" si="141"/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Y1113"/>
      <c r="AA1113" s="2"/>
      <c r="AB1113" s="2"/>
      <c r="AC1113" s="2"/>
    </row>
    <row r="1114" spans="1:29" ht="30" customHeight="1" x14ac:dyDescent="0.25">
      <c r="A1114" s="78" t="str">
        <f>VLOOKUP(N1114,'Linien - BU'!A:B,2,FALSE)</f>
        <v>BU4</v>
      </c>
      <c r="B1114" s="79">
        <f t="shared" si="135"/>
        <v>71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81" t="str">
        <f>IFERROR(VLOOKUP(Abfalldokumentation!$O1114,Artikel!A:C,3,FALSE),Abfalldokumentation!$O1114)</f>
        <v>ABS Simmentaler</v>
      </c>
      <c r="F1114" s="81" t="str">
        <f>VLOOKUP(T1114,'Liste Gründe'!A:D,2,FALSE)</f>
        <v>keinen Verwendungszweck</v>
      </c>
      <c r="G1114" s="80" t="str">
        <f>IF(ISBLANK(V1114),VLOOKUP(Abfalldokumentation!$P1114,'Liste Gründe'!A:D,3,FALSE),V1114)</f>
        <v>keinen Verwendungszweck</v>
      </c>
      <c r="H1114" s="81" t="str">
        <f>IF(ISBLANK(Abfalldokumentation!$W1114),"-",Abfalldokumentation!$W1114)</f>
        <v>-</v>
      </c>
      <c r="I1114" s="81">
        <f t="shared" si="136"/>
        <v>41</v>
      </c>
      <c r="J1114" s="81" t="str">
        <f t="shared" si="137"/>
        <v>Produkte</v>
      </c>
      <c r="K1114" s="81" t="str">
        <f t="shared" si="138"/>
        <v>BUs</v>
      </c>
      <c r="L1114" s="81" t="str">
        <f t="shared" si="139"/>
        <v>Symptome</v>
      </c>
      <c r="M1114" s="81">
        <f>IFERROR(VLOOKUP(Abfalldokumentation!$O1114,Kennzahlen!S:U,3,FALSE)*Abfalldokumentation!$B1114,"0")</f>
        <v>0.71</v>
      </c>
      <c r="N1114" s="81" t="str">
        <f>IF(ISBLANK(Q1114),VLOOKUP(Abfalldokumentation!$O1114,'Linien - BU'!R:S,2,FALSE),Q1114)</f>
        <v>BU4</v>
      </c>
      <c r="O1114" s="77">
        <f t="shared" si="140"/>
        <v>29501099</v>
      </c>
      <c r="P1114" s="77">
        <f t="shared" si="141"/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Y1114"/>
      <c r="AA1114" s="2"/>
      <c r="AB1114" s="2"/>
      <c r="AC1114" s="2"/>
    </row>
    <row r="1115" spans="1:29" ht="30" customHeight="1" x14ac:dyDescent="0.25">
      <c r="A1115" s="73" t="str">
        <f>VLOOKUP(N1115,'Linien - BU'!A:B,2,FALSE)</f>
        <v>BU1</v>
      </c>
      <c r="B1115" s="74">
        <f t="shared" si="135"/>
        <v>39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76" t="str">
        <f>IFERROR(VLOOKUP(Abfalldokumentation!$O1115,Artikel!A:C,3,FALSE),Abfalldokumentation!$O1115)</f>
        <v>RW SCHI 10,0KG AN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Bodenabfall Abfüllung</v>
      </c>
      <c r="H1115" s="76" t="str">
        <f>IF(ISBLANK(Abfalldokumentation!$W1115),"-",Abfalldokumentation!$W1115)</f>
        <v>-</v>
      </c>
      <c r="I1115" s="76">
        <f t="shared" si="136"/>
        <v>41</v>
      </c>
      <c r="J1115" s="76" t="str">
        <f t="shared" si="137"/>
        <v>Produkte</v>
      </c>
      <c r="K1115" s="76" t="str">
        <f t="shared" si="138"/>
        <v>BUs</v>
      </c>
      <c r="L1115" s="76" t="str">
        <f t="shared" si="139"/>
        <v>Symptome</v>
      </c>
      <c r="M1115" s="76" t="str">
        <f>IFERROR(VLOOKUP(Abfalldokumentation!$O1115,Kennzahlen!S:U,3,FALSE)*Abfalldokumentation!$B1115,"0")</f>
        <v>0</v>
      </c>
      <c r="N1115" s="76">
        <f>IF(ISBLANK(Q1115),VLOOKUP(Abfalldokumentation!$O1115,'Linien - BU'!R:S,2,FALSE),Q1115)</f>
        <v>3020</v>
      </c>
      <c r="O1115" s="77">
        <f t="shared" si="140"/>
        <v>32000068</v>
      </c>
      <c r="P1115" s="77">
        <f t="shared" si="141"/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Y1115"/>
      <c r="AA1115" s="2"/>
      <c r="AB1115" s="2"/>
      <c r="AC1115" s="2"/>
    </row>
    <row r="1116" spans="1:29" ht="30" customHeight="1" x14ac:dyDescent="0.25">
      <c r="A1116" s="78" t="str">
        <f>VLOOKUP(N1116,'Linien - BU'!A:B,2,FALSE)</f>
        <v>BU1</v>
      </c>
      <c r="B1116" s="79">
        <f t="shared" si="135"/>
        <v>164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81" t="str">
        <f>IFERROR(VLOOKUP(Abfalldokumentation!$O1116,Artikel!A:C,3,FALSE),Abfalldokumentation!$O1116)</f>
        <v>ABS ALL-EMM-VAKU</v>
      </c>
      <c r="F1116" s="81" t="str">
        <f>VLOOKUP(T1116,'Liste Gründe'!A:D,2,FALSE)</f>
        <v>Schimmel</v>
      </c>
      <c r="G1116" s="80" t="str">
        <f>IF(ISBLANK(V1116),VLOOKUP(Abfalldokumentation!$P1116,'Liste Gründe'!A:D,3,FALSE),V1116)</f>
        <v>Schimmel</v>
      </c>
      <c r="H1116" s="81" t="str">
        <f>IF(ISBLANK(Abfalldokumentation!$W1116),"-",Abfalldokumentation!$W1116)</f>
        <v>-</v>
      </c>
      <c r="I1116" s="81">
        <f t="shared" si="136"/>
        <v>41</v>
      </c>
      <c r="J1116" s="81" t="str">
        <f t="shared" si="137"/>
        <v>Produkte</v>
      </c>
      <c r="K1116" s="81" t="str">
        <f t="shared" si="138"/>
        <v>BUs</v>
      </c>
      <c r="L1116" s="81" t="str">
        <f t="shared" si="139"/>
        <v>Symptome</v>
      </c>
      <c r="M1116" s="81">
        <f>IFERROR(VLOOKUP(Abfalldokumentation!$O1116,Kennzahlen!S:U,3,FALSE)*Abfalldokumentation!$B1116,"0")</f>
        <v>412.29599999999999</v>
      </c>
      <c r="N1116" s="81" t="str">
        <f>IF(ISBLANK(Q1116),VLOOKUP(Abfalldokumentation!$O1116,'Linien - BU'!R:S,2,FALSE),Q1116)</f>
        <v>RWV</v>
      </c>
      <c r="O1116" s="77">
        <f t="shared" si="140"/>
        <v>49500190</v>
      </c>
      <c r="P1116" s="77">
        <f t="shared" si="141"/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Y1116"/>
      <c r="AA1116" s="2"/>
      <c r="AB1116" s="2"/>
      <c r="AC1116" s="2"/>
    </row>
    <row r="1117" spans="1:29" ht="30" customHeight="1" x14ac:dyDescent="0.25">
      <c r="A1117" s="73" t="str">
        <f>VLOOKUP(N1117,'Linien - BU'!A:B,2,FALSE)</f>
        <v>BU3</v>
      </c>
      <c r="B1117" s="74">
        <f t="shared" si="135"/>
        <v>59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76" t="str">
        <f>IFERROR(VLOOKUP(Abfalldokumentation!$O1117,Artikel!A:C,3,FALSE),Abfalldokumentation!$O1117)</f>
        <v>VOS VEG-SCH-WÜRZIG-VAKU</v>
      </c>
      <c r="F1117" s="76" t="str">
        <f>VLOOKUP(T1117,'Liste Gründe'!A:D,2,FALSE)</f>
        <v>Schimmel</v>
      </c>
      <c r="G1117" s="75" t="str">
        <f>IF(ISBLANK(V1117),VLOOKUP(Abfalldokumentation!$P1117,'Liste Gründe'!A:D,3,FALSE),V1117)</f>
        <v>VOS &gt; Einsatz</v>
      </c>
      <c r="H1117" s="76" t="str">
        <f>IF(ISBLANK(Abfalldokumentation!$W1117),"-",Abfalldokumentation!$W1117)</f>
        <v>-</v>
      </c>
      <c r="I1117" s="76">
        <f t="shared" si="136"/>
        <v>41</v>
      </c>
      <c r="J1117" s="76" t="str">
        <f t="shared" si="137"/>
        <v>Produkte</v>
      </c>
      <c r="K1117" s="76" t="str">
        <f t="shared" si="138"/>
        <v>BUs</v>
      </c>
      <c r="L1117" s="76" t="str">
        <f t="shared" si="139"/>
        <v>Symptome</v>
      </c>
      <c r="M1117" s="76">
        <f>IFERROR(VLOOKUP(Abfalldokumentation!$O1117,Kennzahlen!S:U,3,FALSE)*Abfalldokumentation!$B1117,"0")</f>
        <v>30.326000000000001</v>
      </c>
      <c r="N1117" s="76" t="str">
        <f>IF(ISBLANK(Q1117),VLOOKUP(Abfalldokumentation!$O1117,'Linien - BU'!R:S,2,FALSE),Q1117)</f>
        <v>BU3</v>
      </c>
      <c r="O1117" s="77">
        <f t="shared" si="140"/>
        <v>49900002</v>
      </c>
      <c r="P1117" s="77">
        <f t="shared" si="141"/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Y1117"/>
      <c r="AA1117" s="2"/>
      <c r="AB1117" s="2"/>
      <c r="AC1117" s="2"/>
    </row>
    <row r="1118" spans="1:29" ht="30" customHeight="1" x14ac:dyDescent="0.25">
      <c r="A1118" s="78" t="str">
        <f>VLOOKUP(N1118,'Linien - BU'!A:B,2,FALSE)</f>
        <v>BU3</v>
      </c>
      <c r="B1118" s="79">
        <f t="shared" si="135"/>
        <v>4.5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81" t="str">
        <f>IFERROR(VLOOKUP(Abfalldokumentation!$O1118,Artikel!A:C,3,FALSE),Abfalldokumentation!$O1118)</f>
        <v>-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36"/>
        <v>41</v>
      </c>
      <c r="J1118" s="81" t="str">
        <f t="shared" si="137"/>
        <v>Produkte</v>
      </c>
      <c r="K1118" s="81" t="str">
        <f t="shared" si="138"/>
        <v>BUs</v>
      </c>
      <c r="L1118" s="81" t="str">
        <f t="shared" si="139"/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Bu3</v>
      </c>
      <c r="O1118" s="77" t="str">
        <f t="shared" si="140"/>
        <v>-</v>
      </c>
      <c r="P1118" s="77">
        <f t="shared" si="141"/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Y1118"/>
      <c r="AA1118" s="2"/>
      <c r="AB1118" s="2"/>
      <c r="AC1118" s="2"/>
    </row>
    <row r="1119" spans="1:29" ht="30" customHeight="1" x14ac:dyDescent="0.25">
      <c r="A1119" s="73" t="str">
        <f>VLOOKUP(N1119,'Linien - BU'!A:B,2,FALSE)</f>
        <v>BU3</v>
      </c>
      <c r="B1119" s="74">
        <f t="shared" si="135"/>
        <v>40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Linienbezogen</v>
      </c>
      <c r="G1119" s="75" t="str">
        <f>IF(ISBLANK(V1119),VLOOKUP(Abfalldokumentation!$P1119,'Liste Gründe'!A:D,3,FALSE),V1119)</f>
        <v>Maschinenabfall</v>
      </c>
      <c r="H1119" s="76" t="str">
        <f>IF(ISBLANK(Abfalldokumentation!$W1119),"-",Abfalldokumentation!$W1119)</f>
        <v>-</v>
      </c>
      <c r="I1119" s="76">
        <f t="shared" si="136"/>
        <v>41</v>
      </c>
      <c r="J1119" s="76" t="str">
        <f t="shared" si="137"/>
        <v>Produkte</v>
      </c>
      <c r="K1119" s="76" t="str">
        <f t="shared" si="138"/>
        <v>BUs</v>
      </c>
      <c r="L1119" s="76" t="str">
        <f t="shared" si="139"/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L1</v>
      </c>
      <c r="O1119" s="77" t="str">
        <f t="shared" si="140"/>
        <v>-</v>
      </c>
      <c r="P1119" s="77">
        <f t="shared" si="141"/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Y1119"/>
      <c r="AA1119" s="2"/>
      <c r="AB1119" s="2"/>
      <c r="AC1119" s="2"/>
    </row>
    <row r="1120" spans="1:29" ht="30" customHeight="1" x14ac:dyDescent="0.25">
      <c r="A1120" s="78" t="str">
        <f>VLOOKUP(N1120,'Linien - BU'!A:B,2,FALSE)</f>
        <v>BU4</v>
      </c>
      <c r="B1120" s="79">
        <f t="shared" si="135"/>
        <v>35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Linienbezogen</v>
      </c>
      <c r="G1120" s="80" t="str">
        <f>IF(ISBLANK(V1120),VLOOKUP(Abfalldokumentation!$P1120,'Liste Gründe'!A:D,3,FALSE),V1120)</f>
        <v>Maschinenabfall</v>
      </c>
      <c r="H1120" s="81" t="str">
        <f>IF(ISBLANK(Abfalldokumentation!$W1120),"-",Abfalldokumentation!$W1120)</f>
        <v>-</v>
      </c>
      <c r="I1120" s="81">
        <f t="shared" si="136"/>
        <v>41</v>
      </c>
      <c r="J1120" s="81" t="str">
        <f t="shared" si="137"/>
        <v>Produkte</v>
      </c>
      <c r="K1120" s="81" t="str">
        <f t="shared" si="138"/>
        <v>BUs</v>
      </c>
      <c r="L1120" s="81" t="str">
        <f t="shared" si="139"/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BU4</v>
      </c>
      <c r="O1120" s="77" t="str">
        <f t="shared" si="140"/>
        <v>-</v>
      </c>
      <c r="P1120" s="77">
        <f t="shared" si="141"/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Y1120"/>
      <c r="AA1120" s="2"/>
      <c r="AB1120" s="2"/>
      <c r="AC1120" s="2"/>
    </row>
    <row r="1121" spans="1:29" ht="30" customHeight="1" x14ac:dyDescent="0.25">
      <c r="A1121" s="73" t="str">
        <f>VLOOKUP(N1121,'Linien - BU'!A:B,2,FALSE)</f>
        <v>BU3</v>
      </c>
      <c r="B1121" s="74">
        <f t="shared" si="135"/>
        <v>8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76" t="str">
        <f>IFERROR(VLOOKUP(Abfalldokumentation!$O1121,Artikel!A:C,3,FALSE),Abfalldokumentation!$O1121)</f>
        <v>-</v>
      </c>
      <c r="F1121" s="76" t="str">
        <f>VLOOKUP(T1121,'Liste Gründe'!A:D,2,FALSE)</f>
        <v>Linienbezogen</v>
      </c>
      <c r="G1121" s="75" t="str">
        <f>IF(ISBLANK(V1121),VLOOKUP(Abfalldokumentation!$P1121,'Liste Gründe'!A:D,3,FALSE),V1121)</f>
        <v>Maschinenabfall</v>
      </c>
      <c r="H1121" s="76" t="str">
        <f>IF(ISBLANK(Abfalldokumentation!$W1121),"-",Abfalldokumentation!$W1121)</f>
        <v>-</v>
      </c>
      <c r="I1121" s="76">
        <f t="shared" si="136"/>
        <v>41</v>
      </c>
      <c r="J1121" s="76" t="str">
        <f t="shared" si="137"/>
        <v>Produkte</v>
      </c>
      <c r="K1121" s="76" t="str">
        <f t="shared" si="138"/>
        <v>BUs</v>
      </c>
      <c r="L1121" s="76" t="str">
        <f t="shared" si="139"/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L35</v>
      </c>
      <c r="O1121" s="77" t="str">
        <f t="shared" si="140"/>
        <v>-</v>
      </c>
      <c r="P1121" s="77">
        <f t="shared" si="141"/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Y1121"/>
      <c r="AA1121" s="2"/>
      <c r="AB1121" s="2"/>
      <c r="AC1121" s="2"/>
    </row>
    <row r="1122" spans="1:29" ht="30" customHeight="1" x14ac:dyDescent="0.25">
      <c r="A1122" s="78" t="str">
        <f>VLOOKUP(N1122,'Linien - BU'!A:B,2,FALSE)</f>
        <v>BU2</v>
      </c>
      <c r="B1122" s="79">
        <f t="shared" si="135"/>
        <v>39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81" t="str">
        <f>IFERROR(VLOOKUP(Abfalldokumentation!$O1122,Artikel!A:C,3,FALSE),Abfalldokumentation!$O1122)</f>
        <v>-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 t="shared" si="136"/>
        <v>41</v>
      </c>
      <c r="J1122" s="81" t="str">
        <f t="shared" si="137"/>
        <v>Produkte</v>
      </c>
      <c r="K1122" s="81" t="str">
        <f t="shared" si="138"/>
        <v>BUs</v>
      </c>
      <c r="L1122" s="81" t="str">
        <f t="shared" si="139"/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Bu2</v>
      </c>
      <c r="O1122" s="77" t="str">
        <f t="shared" si="140"/>
        <v>-</v>
      </c>
      <c r="P1122" s="77">
        <f t="shared" si="141"/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Y1122"/>
      <c r="AA1122" s="2"/>
      <c r="AB1122" s="2"/>
      <c r="AC1122" s="2"/>
    </row>
    <row r="1123" spans="1:29" ht="30" customHeight="1" x14ac:dyDescent="0.25">
      <c r="A1123" s="73" t="str">
        <f>VLOOKUP(N1123,'Linien - BU'!A:B,2,FALSE)</f>
        <v>Rest</v>
      </c>
      <c r="B1123" s="74">
        <f t="shared" si="135"/>
        <v>8.5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76" t="str">
        <f>IFERROR(VLOOKUP(Abfalldokumentation!$O1123,Artikel!A:C,3,FALSE),Abfalldokumentation!$O1123)</f>
        <v>-</v>
      </c>
      <c r="F1123" s="76" t="str">
        <f>VLOOKUP(T1123,'Liste Gründe'!A:D,2,FALSE)</f>
        <v>Qualitätssicherung</v>
      </c>
      <c r="G1123" s="75" t="str">
        <f>IF(ISBLANK(V1123),VLOOKUP(Abfalldokumentation!$P1123,'Liste Gründe'!A:D,3,FALSE),V1123)</f>
        <v>Sensorik</v>
      </c>
      <c r="H1123" s="76" t="str">
        <f>IF(ISBLANK(Abfalldokumentation!$W1123),"-",Abfalldokumentation!$W1123)</f>
        <v>-</v>
      </c>
      <c r="I1123" s="76">
        <f t="shared" si="136"/>
        <v>41</v>
      </c>
      <c r="J1123" s="76" t="str">
        <f t="shared" si="137"/>
        <v>Produkte</v>
      </c>
      <c r="K1123" s="76" t="str">
        <f t="shared" si="138"/>
        <v>BUs</v>
      </c>
      <c r="L1123" s="76" t="str">
        <f t="shared" si="139"/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QM</v>
      </c>
      <c r="O1123" s="77" t="str">
        <f t="shared" si="140"/>
        <v>-</v>
      </c>
      <c r="P1123" s="77">
        <f t="shared" si="141"/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Y1123"/>
      <c r="AA1123" s="2"/>
      <c r="AB1123" s="2"/>
      <c r="AC1123" s="2"/>
    </row>
    <row r="1124" spans="1:29" ht="30" customHeight="1" x14ac:dyDescent="0.25">
      <c r="A1124" s="78" t="str">
        <f>VLOOKUP(N1124,'Linien - BU'!A:B,2,FALSE)</f>
        <v>Rest</v>
      </c>
      <c r="B1124" s="79">
        <f t="shared" si="135"/>
        <v>6.6</v>
      </c>
      <c r="C1124" s="80">
        <f>Abfalldokumentation!$U1124</f>
        <v>44484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81" t="str">
        <f>IFERROR(VLOOKUP(Abfalldokumentation!$O1124,Artikel!A:C,3,FALSE),Abfalldokumentation!$O1124)</f>
        <v>-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Sensorik</v>
      </c>
      <c r="H1124" s="81" t="str">
        <f>IF(ISBLANK(Abfalldokumentation!$W1124),"-",Abfalldokumentation!$W1124)</f>
        <v>-</v>
      </c>
      <c r="I1124" s="81">
        <f t="shared" si="136"/>
        <v>41</v>
      </c>
      <c r="J1124" s="81" t="str">
        <f t="shared" si="137"/>
        <v>Produkte</v>
      </c>
      <c r="K1124" s="81" t="str">
        <f t="shared" si="138"/>
        <v>BUs</v>
      </c>
      <c r="L1124" s="81" t="str">
        <f t="shared" si="139"/>
        <v>Symptome</v>
      </c>
      <c r="M1124" s="81" t="str">
        <f>IFERROR(VLOOKUP(Abfalldokumentation!$O1124,Kennzahlen!S:U,3,FALSE)*Abfalldokumentation!$B1124,"0")</f>
        <v>0</v>
      </c>
      <c r="N1124" s="81" t="str">
        <f>IF(ISBLANK(Q1124),VLOOKUP(Abfalldokumentation!$O1124,'Linien - BU'!R:S,2,FALSE),Q1124)</f>
        <v>Labor</v>
      </c>
      <c r="O1124" s="77" t="str">
        <f t="shared" si="140"/>
        <v>-</v>
      </c>
      <c r="P1124" s="77">
        <f t="shared" si="141"/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Y1124"/>
      <c r="AA1124" s="2"/>
      <c r="AB1124" s="2"/>
      <c r="AC1124" s="2"/>
    </row>
    <row r="1125" spans="1:29" ht="30" customHeight="1" x14ac:dyDescent="0.25">
      <c r="A1125" s="73" t="str">
        <f>VLOOKUP(N1125,'Linien - BU'!A:B,2,FALSE)</f>
        <v>BU2</v>
      </c>
      <c r="B1125" s="74">
        <f t="shared" si="135"/>
        <v>15</v>
      </c>
      <c r="C1125" s="75">
        <f>Abfalldokumentation!$U1125</f>
        <v>44484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76" t="str">
        <f>IFERROR(VLOOKUP(Abfalldokumentation!$O1125,Artikel!A:C,3,FALSE),Abfalldokumentation!$O1125)</f>
        <v>Blöcke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Luftzieher/Folienriss durch Transport</v>
      </c>
      <c r="H1125" s="76" t="str">
        <f>IF(ISBLANK(Abfalldokumentation!$W1125),"-",Abfalldokumentation!$W1125)</f>
        <v>-</v>
      </c>
      <c r="I1125" s="76">
        <f t="shared" si="136"/>
        <v>41</v>
      </c>
      <c r="J1125" s="76" t="str">
        <f t="shared" si="137"/>
        <v>Produkte</v>
      </c>
      <c r="K1125" s="76" t="str">
        <f t="shared" si="138"/>
        <v>BUs</v>
      </c>
      <c r="L1125" s="76" t="str">
        <f t="shared" si="139"/>
        <v>Symptome</v>
      </c>
      <c r="M1125" s="76" t="str">
        <f>IFERROR(VLOOKUP(Abfalldokumentation!$O1125,Kennzahlen!S:U,3,FALSE)*Abfalldokumentation!$B1125,"0")</f>
        <v>0</v>
      </c>
      <c r="N1125" s="76" t="str">
        <f>IF(ISBLANK(Q1125),VLOOKUP(Abfalldokumentation!$O1125,'Linien - BU'!R:S,2,FALSE),Q1125)</f>
        <v>Bu2</v>
      </c>
      <c r="O1125" s="77" t="str">
        <f t="shared" si="140"/>
        <v>Blöcke</v>
      </c>
      <c r="P1125" s="77">
        <f t="shared" si="141"/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Y1125"/>
      <c r="AA1125" s="2"/>
      <c r="AB1125" s="2"/>
      <c r="AC1125" s="2"/>
    </row>
    <row r="1126" spans="1:29" ht="30" customHeight="1" x14ac:dyDescent="0.25">
      <c r="A1126" s="78" t="str">
        <f>VLOOKUP(N1126,'Linien - BU'!A:B,2,FALSE)</f>
        <v>BU1</v>
      </c>
      <c r="B1126" s="79">
        <f t="shared" si="135"/>
        <v>189</v>
      </c>
      <c r="C1126" s="80">
        <f>Abfalldokumentation!$U1126</f>
        <v>44484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81" t="str">
        <f>IFERROR(VLOOKUP(Abfalldokumentation!$O1126,Artikel!A:C,3,FALSE),Abfalldokumentation!$O1126)</f>
        <v>Diverses</v>
      </c>
      <c r="F1126" s="81" t="str">
        <f>VLOOKUP(T1126,'Liste Gründe'!A:D,2,FALSE)</f>
        <v>Linienbezogen</v>
      </c>
      <c r="G1126" s="80" t="str">
        <f>IF(ISBLANK(V1126),VLOOKUP(Abfalldokumentation!$P1126,'Liste Gründe'!A:D,3,FALSE),V1126)</f>
        <v>Maschinenabfall</v>
      </c>
      <c r="H1126" s="81" t="str">
        <f>IF(ISBLANK(Abfalldokumentation!$W1126),"-",Abfalldokumentation!$W1126)</f>
        <v>-</v>
      </c>
      <c r="I1126" s="81">
        <f t="shared" si="136"/>
        <v>41</v>
      </c>
      <c r="J1126" s="81" t="str">
        <f t="shared" si="137"/>
        <v>Produkte</v>
      </c>
      <c r="K1126" s="81" t="str">
        <f t="shared" si="138"/>
        <v>BUs</v>
      </c>
      <c r="L1126" s="81" t="str">
        <f t="shared" si="139"/>
        <v>Symptome</v>
      </c>
      <c r="M1126" s="81" t="str">
        <f>IFERROR(VLOOKUP(Abfalldokumentation!$O1126,Kennzahlen!S:U,3,FALSE)*Abfalldokumentation!$B1126,"0")</f>
        <v>0</v>
      </c>
      <c r="N1126" s="81" t="str">
        <f>IF(ISBLANK(Q1126),VLOOKUP(Abfalldokumentation!$O1126,'Linien - BU'!R:S,2,FALSE),Q1126)</f>
        <v>Abfüllung</v>
      </c>
      <c r="O1126" s="77" t="str">
        <f t="shared" si="140"/>
        <v>Diverses</v>
      </c>
      <c r="P1126" s="77">
        <f t="shared" si="141"/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Y1126"/>
      <c r="AA1126" s="2"/>
      <c r="AB1126" s="2"/>
      <c r="AC1126" s="2"/>
    </row>
    <row r="1127" spans="1:29" ht="30" customHeight="1" x14ac:dyDescent="0.25">
      <c r="A1127" s="73" t="str">
        <f>VLOOKUP(N1127,'Linien - BU'!A:B,2,FALSE)</f>
        <v>BU1</v>
      </c>
      <c r="B1127" s="74">
        <f t="shared" si="135"/>
        <v>200</v>
      </c>
      <c r="C1127" s="75">
        <f>Abfalldokumentation!$U1127</f>
        <v>44484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76" t="str">
        <f>IFERROR(VLOOKUP(Abfalldokumentation!$O1127,Artikel!A:C,3,FALSE),Abfalldokumentation!$O1127)</f>
        <v>Diverses</v>
      </c>
      <c r="F1127" s="76" t="str">
        <f>VLOOKUP(T1127,'Liste Gründe'!A:D,2,FALSE)</f>
        <v>Linienbezogen</v>
      </c>
      <c r="G1127" s="75" t="str">
        <f>IF(ISBLANK(V1127),VLOOKUP(Abfalldokumentation!$P1127,'Liste Gründe'!A:D,3,FALSE),V1127)</f>
        <v>Maschinenabfall</v>
      </c>
      <c r="H1127" s="76" t="str">
        <f>IF(ISBLANK(Abfalldokumentation!$W1127),"-",Abfalldokumentation!$W1127)</f>
        <v>-</v>
      </c>
      <c r="I1127" s="76">
        <f t="shared" si="136"/>
        <v>41</v>
      </c>
      <c r="J1127" s="76" t="str">
        <f t="shared" si="137"/>
        <v>Produkte</v>
      </c>
      <c r="K1127" s="76" t="str">
        <f t="shared" si="138"/>
        <v>BUs</v>
      </c>
      <c r="L1127" s="76" t="str">
        <f t="shared" si="139"/>
        <v>Symptome</v>
      </c>
      <c r="M1127" s="76" t="str">
        <f>IFERROR(VLOOKUP(Abfalldokumentation!$O1127,Kennzahlen!S:U,3,FALSE)*Abfalldokumentation!$B1127,"0")</f>
        <v>0</v>
      </c>
      <c r="N1127" s="76" t="str">
        <f>IF(ISBLANK(Q1127),VLOOKUP(Abfalldokumentation!$O1127,'Linien - BU'!R:S,2,FALSE),Q1127)</f>
        <v>Schmelze</v>
      </c>
      <c r="O1127" s="77" t="str">
        <f t="shared" si="140"/>
        <v>Diverses</v>
      </c>
      <c r="P1127" s="77">
        <f t="shared" si="141"/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Y1127"/>
      <c r="AA1127" s="2"/>
      <c r="AB1127" s="2"/>
      <c r="AC1127" s="2"/>
    </row>
    <row r="1128" spans="1:29" ht="30" customHeight="1" x14ac:dyDescent="0.25">
      <c r="A1128" s="78" t="str">
        <f>VLOOKUP(N1128,'Linien - BU'!A:B,2,FALSE)</f>
        <v>BU3</v>
      </c>
      <c r="B1128" s="79">
        <f t="shared" si="135"/>
        <v>117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81" t="str">
        <f>IFERROR(VLOOKUP(Abfalldokumentation!$O1128,Artikel!A:C,3,FALSE),Abfalldokumentation!$O1128)</f>
        <v>WALNUSS GEWOLFT 10MM</v>
      </c>
      <c r="F1128" s="81" t="str">
        <f>VLOOKUP(T1128,'Liste Gründe'!A:D,2,FALSE)</f>
        <v>Schimmel</v>
      </c>
      <c r="G1128" s="80" t="str">
        <f>IF(ISBLANK(V1128),VLOOKUP(Abfalldokumentation!$P1128,'Liste Gründe'!A:D,3,FALSE),V1128)</f>
        <v>Maschinenausfälle</v>
      </c>
      <c r="H1128" s="81" t="str">
        <f>IF(ISBLANK(Abfalldokumentation!$W1128),"-",Abfalldokumentation!$W1128)</f>
        <v>-</v>
      </c>
      <c r="I1128" s="81">
        <f t="shared" si="136"/>
        <v>42</v>
      </c>
      <c r="J1128" s="81" t="str">
        <f t="shared" si="137"/>
        <v>Produkte</v>
      </c>
      <c r="K1128" s="81" t="str">
        <f t="shared" si="138"/>
        <v>BUs</v>
      </c>
      <c r="L1128" s="81" t="str">
        <f t="shared" si="139"/>
        <v>Symptome</v>
      </c>
      <c r="M1128" s="81">
        <f>IFERROR(VLOOKUP(Abfalldokumentation!$O1128,Kennzahlen!S:U,3,FALSE)*Abfalldokumentation!$B1128,"0")</f>
        <v>500.98230000000001</v>
      </c>
      <c r="N1128" s="81" t="str">
        <f>IF(ISBLANK(Q1128),VLOOKUP(Abfalldokumentation!$O1128,'Linien - BU'!R:S,2,FALSE),Q1128)</f>
        <v>BU3</v>
      </c>
      <c r="O1128" s="77">
        <f t="shared" si="140"/>
        <v>23500285</v>
      </c>
      <c r="P1128" s="77">
        <f t="shared" si="141"/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Y1128"/>
      <c r="AA1128" s="2"/>
      <c r="AB1128" s="2"/>
      <c r="AC1128" s="2"/>
    </row>
    <row r="1129" spans="1:29" ht="30" customHeight="1" x14ac:dyDescent="0.25">
      <c r="A1129" s="73" t="str">
        <f>VLOOKUP(N1129,'Linien - BU'!A:B,2,FALSE)</f>
        <v>BU3</v>
      </c>
      <c r="B1129" s="74">
        <f t="shared" si="135"/>
        <v>243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76" t="str">
        <f>IFERROR(VLOOKUP(Abfalldokumentation!$O1129,Artikel!A:C,3,FALSE),Abfalldokumentation!$O1129)</f>
        <v>VOS Räucher Natur Natri</v>
      </c>
      <c r="F1129" s="76" t="str">
        <f>VLOOKUP(T1129,'Liste Gründe'!A:D,2,FALSE)</f>
        <v>Schimmel</v>
      </c>
      <c r="G1129" s="75" t="str">
        <f>IF(ISBLANK(V1129),VLOOKUP(Abfalldokumentation!$P1129,'Liste Gründe'!A:D,3,FALSE),V1129)</f>
        <v>VOS &gt; Einsatz</v>
      </c>
      <c r="H1129" s="76" t="str">
        <f>IF(ISBLANK(Abfalldokumentation!$W1129),"-",Abfalldokumentation!$W1129)</f>
        <v>-</v>
      </c>
      <c r="I1129" s="76">
        <f t="shared" si="136"/>
        <v>42</v>
      </c>
      <c r="J1129" s="76" t="str">
        <f t="shared" si="137"/>
        <v>Produkte</v>
      </c>
      <c r="K1129" s="76" t="str">
        <f t="shared" si="138"/>
        <v>BUs</v>
      </c>
      <c r="L1129" s="76" t="str">
        <f t="shared" si="139"/>
        <v>Symptome</v>
      </c>
      <c r="M1129" s="76">
        <f>IFERROR(VLOOKUP(Abfalldokumentation!$O1129,Kennzahlen!S:U,3,FALSE)*Abfalldokumentation!$B1129,"0")</f>
        <v>121.5</v>
      </c>
      <c r="N1129" s="76" t="str">
        <f>IF(ISBLANK(Q1129),VLOOKUP(Abfalldokumentation!$O1129,'Linien - BU'!R:S,2,FALSE),Q1129)</f>
        <v>BU3</v>
      </c>
      <c r="O1129" s="77">
        <f t="shared" si="140"/>
        <v>29500498</v>
      </c>
      <c r="P1129" s="77">
        <f t="shared" si="141"/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Y1129"/>
      <c r="AA1129" s="2"/>
      <c r="AB1129" s="2"/>
      <c r="AC1129" s="2"/>
    </row>
    <row r="1130" spans="1:29" ht="30" customHeight="1" x14ac:dyDescent="0.25">
      <c r="A1130" s="78" t="str">
        <f>VLOOKUP(N1130,'Linien - BU'!A:B,2,FALSE)</f>
        <v>BU3</v>
      </c>
      <c r="B1130" s="79">
        <f t="shared" si="135"/>
        <v>20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81" t="str">
        <f>IFERROR(VLOOKUP(Abfalldokumentation!$O1130,Artikel!A:C,3,FALSE),Abfalldokumentation!$O1130)</f>
        <v>VOS Räucher Chili Vorsc</v>
      </c>
      <c r="F1130" s="81" t="str">
        <f>VLOOKUP(T1130,'Liste Gründe'!A:D,2,FALSE)</f>
        <v>Schimmel</v>
      </c>
      <c r="G1130" s="80" t="str">
        <f>IF(ISBLANK(V1130),VLOOKUP(Abfalldokumentation!$P1130,'Liste Gründe'!A:D,3,FALSE),V1130)</f>
        <v>VOS &gt; Einsatz</v>
      </c>
      <c r="H1130" s="81" t="str">
        <f>IF(ISBLANK(Abfalldokumentation!$W1130),"-",Abfalldokumentation!$W1130)</f>
        <v>-</v>
      </c>
      <c r="I1130" s="81">
        <f t="shared" si="136"/>
        <v>42</v>
      </c>
      <c r="J1130" s="81" t="str">
        <f t="shared" si="137"/>
        <v>Produkte</v>
      </c>
      <c r="K1130" s="81" t="str">
        <f t="shared" si="138"/>
        <v>BUs</v>
      </c>
      <c r="L1130" s="81" t="str">
        <f t="shared" si="139"/>
        <v>Symptome</v>
      </c>
      <c r="M1130" s="81">
        <f>IFERROR(VLOOKUP(Abfalldokumentation!$O1130,Kennzahlen!S:U,3,FALSE)*Abfalldokumentation!$B1130,"0")</f>
        <v>10</v>
      </c>
      <c r="N1130" s="81" t="str">
        <f>IF(ISBLANK(Q1130),VLOOKUP(Abfalldokumentation!$O1130,'Linien - BU'!R:S,2,FALSE),Q1130)</f>
        <v>BU3</v>
      </c>
      <c r="O1130" s="77">
        <f t="shared" si="140"/>
        <v>29500527</v>
      </c>
      <c r="P1130" s="77">
        <f t="shared" si="141"/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Y1130"/>
      <c r="AA1130" s="2"/>
      <c r="AB1130" s="2"/>
      <c r="AC1130" s="2"/>
    </row>
    <row r="1131" spans="1:29" ht="30" customHeight="1" x14ac:dyDescent="0.25">
      <c r="A1131" s="73" t="str">
        <f>VLOOKUP(N1131,'Linien - BU'!A:B,2,FALSE)</f>
        <v>BU1</v>
      </c>
      <c r="B1131" s="74">
        <f t="shared" si="135"/>
        <v>22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76" t="str">
        <f>IFERROR(VLOOKUP(Abfalldokumentation!$O1131,Artikel!A:C,3,FALSE),Abfalldokumentation!$O1131)</f>
        <v>VOS-ABS ENTSORGUNG</v>
      </c>
      <c r="F1131" s="76" t="str">
        <f>VLOOKUP(T1131,'Liste Gründe'!A:D,2,FALSE)</f>
        <v>Rest</v>
      </c>
      <c r="G1131" s="75" t="str">
        <f>IF(ISBLANK(V1131),VLOOKUP(Abfalldokumentation!$P1131,'Liste Gründe'!A:D,3,FALSE),V1131)</f>
        <v>geschälte Rinde</v>
      </c>
      <c r="H1131" s="76" t="str">
        <f>IF(ISBLANK(Abfalldokumentation!$W1131),"-",Abfalldokumentation!$W1131)</f>
        <v>-</v>
      </c>
      <c r="I1131" s="76">
        <f t="shared" si="136"/>
        <v>42</v>
      </c>
      <c r="J1131" s="76" t="str">
        <f t="shared" si="137"/>
        <v>Produkte</v>
      </c>
      <c r="K1131" s="76" t="str">
        <f t="shared" si="138"/>
        <v>BUs</v>
      </c>
      <c r="L1131" s="76" t="str">
        <f t="shared" si="139"/>
        <v>Symptome</v>
      </c>
      <c r="M1131" s="76">
        <f>IFERROR(VLOOKUP(Abfalldokumentation!$O1131,Kennzahlen!S:U,3,FALSE)*Abfalldokumentation!$B1131,"0")</f>
        <v>0.22</v>
      </c>
      <c r="N1131" s="76" t="str">
        <f>IF(ISBLANK(Q1131),VLOOKUP(Abfalldokumentation!$O1131,'Linien - BU'!R:S,2,FALSE),Q1131)</f>
        <v>RWV</v>
      </c>
      <c r="O1131" s="77">
        <f t="shared" si="140"/>
        <v>29500917</v>
      </c>
      <c r="P1131" s="77">
        <f t="shared" si="141"/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Y1131"/>
      <c r="AA1131" s="2"/>
      <c r="AB1131" s="2"/>
      <c r="AC1131" s="2"/>
    </row>
    <row r="1132" spans="1:29" ht="30" customHeight="1" x14ac:dyDescent="0.25">
      <c r="A1132" s="78" t="str">
        <f>VLOOKUP(N1132,'Linien - BU'!A:B,2,FALSE)</f>
        <v>BU1</v>
      </c>
      <c r="B1132" s="79">
        <f t="shared" si="135"/>
        <v>13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81" t="str">
        <f>IFERROR(VLOOKUP(Abfalldokumentation!$O1132,Artikel!A:C,3,FALSE),Abfalldokumentation!$O1132)</f>
        <v>VOS-ABS ENTSORGUNG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geschälte Rinde</v>
      </c>
      <c r="H1132" s="81" t="str">
        <f>IF(ISBLANK(Abfalldokumentation!$W1132),"-",Abfalldokumentation!$W1132)</f>
        <v>-</v>
      </c>
      <c r="I1132" s="81">
        <f t="shared" si="136"/>
        <v>42</v>
      </c>
      <c r="J1132" s="81" t="str">
        <f t="shared" si="137"/>
        <v>Produkte</v>
      </c>
      <c r="K1132" s="81" t="str">
        <f t="shared" si="138"/>
        <v>BUs</v>
      </c>
      <c r="L1132" s="81" t="str">
        <f t="shared" si="139"/>
        <v>Symptome</v>
      </c>
      <c r="M1132" s="81">
        <f>IFERROR(VLOOKUP(Abfalldokumentation!$O1132,Kennzahlen!S:U,3,FALSE)*Abfalldokumentation!$B1132,"0")</f>
        <v>0.13</v>
      </c>
      <c r="N1132" s="81" t="str">
        <f>IF(ISBLANK(Q1132),VLOOKUP(Abfalldokumentation!$O1132,'Linien - BU'!R:S,2,FALSE),Q1132)</f>
        <v>RWV</v>
      </c>
      <c r="O1132" s="77">
        <f t="shared" si="140"/>
        <v>29500917</v>
      </c>
      <c r="P1132" s="77">
        <f t="shared" si="141"/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Y1132"/>
      <c r="AA1132" s="2"/>
      <c r="AB1132" s="2"/>
      <c r="AC1132" s="2"/>
    </row>
    <row r="1133" spans="1:29" ht="30" customHeight="1" x14ac:dyDescent="0.25">
      <c r="A1133" s="73" t="str">
        <f>VLOOKUP(N1133,'Linien - BU'!A:B,2,FALSE)</f>
        <v>BU1</v>
      </c>
      <c r="B1133" s="74">
        <f t="shared" si="135"/>
        <v>10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76" t="str">
        <f>IFERROR(VLOOKUP(Abfalldokumentation!$O1133,Artikel!A:C,3,FALSE),Abfalldokumentation!$O1133)</f>
        <v>VOS-ABS ENTSORGUNG</v>
      </c>
      <c r="F1133" s="76" t="str">
        <f>VLOOKUP(T1133,'Liste Gründe'!A:D,2,FALSE)</f>
        <v>Rest</v>
      </c>
      <c r="G1133" s="75" t="str">
        <f>IF(ISBLANK(V1133),VLOOKUP(Abfalldokumentation!$P1133,'Liste Gründe'!A:D,3,FALSE),V1133)</f>
        <v>geschälte Rinde</v>
      </c>
      <c r="H1133" s="76" t="str">
        <f>IF(ISBLANK(Abfalldokumentation!$W1133),"-",Abfalldokumentation!$W1133)</f>
        <v>-</v>
      </c>
      <c r="I1133" s="76">
        <f t="shared" si="136"/>
        <v>42</v>
      </c>
      <c r="J1133" s="76" t="str">
        <f t="shared" si="137"/>
        <v>Produkte</v>
      </c>
      <c r="K1133" s="76" t="str">
        <f t="shared" si="138"/>
        <v>BUs</v>
      </c>
      <c r="L1133" s="76" t="str">
        <f t="shared" si="139"/>
        <v>Symptome</v>
      </c>
      <c r="M1133" s="76">
        <f>IFERROR(VLOOKUP(Abfalldokumentation!$O1133,Kennzahlen!S:U,3,FALSE)*Abfalldokumentation!$B1133,"0")</f>
        <v>0.1</v>
      </c>
      <c r="N1133" s="76" t="str">
        <f>IF(ISBLANK(Q1133),VLOOKUP(Abfalldokumentation!$O1133,'Linien - BU'!R:S,2,FALSE),Q1133)</f>
        <v>RWV</v>
      </c>
      <c r="O1133" s="77">
        <f t="shared" si="140"/>
        <v>29500917</v>
      </c>
      <c r="P1133" s="77">
        <f t="shared" si="141"/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Y1133"/>
      <c r="AA1133" s="2"/>
      <c r="AB1133" s="2"/>
      <c r="AC1133" s="2"/>
    </row>
    <row r="1134" spans="1:29" ht="30" customHeight="1" x14ac:dyDescent="0.25">
      <c r="A1134" s="78" t="str">
        <f>VLOOKUP(N1134,'Linien - BU'!A:B,2,FALSE)</f>
        <v>BU1</v>
      </c>
      <c r="B1134" s="79">
        <f t="shared" si="135"/>
        <v>51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VOS-ABS ENTSORGUNG</v>
      </c>
      <c r="F1134" s="81" t="str">
        <f>VLOOKUP(T1134,'Liste Gründe'!A:D,2,FALSE)</f>
        <v>Rest</v>
      </c>
      <c r="G1134" s="80" t="str">
        <f>IF(ISBLANK(V1134),VLOOKUP(Abfalldokumentation!$P1134,'Liste Gründe'!A:D,3,FALSE),V1134)</f>
        <v>geschälte Rinde</v>
      </c>
      <c r="H1134" s="81" t="str">
        <f>IF(ISBLANK(Abfalldokumentation!$W1134),"-",Abfalldokumentation!$W1134)</f>
        <v>-</v>
      </c>
      <c r="I1134" s="81">
        <f t="shared" si="136"/>
        <v>42</v>
      </c>
      <c r="J1134" s="81" t="str">
        <f t="shared" si="137"/>
        <v>Produkte</v>
      </c>
      <c r="K1134" s="81" t="str">
        <f t="shared" si="138"/>
        <v>BUs</v>
      </c>
      <c r="L1134" s="81" t="str">
        <f t="shared" si="139"/>
        <v>Symptome</v>
      </c>
      <c r="M1134" s="81">
        <f>IFERROR(VLOOKUP(Abfalldokumentation!$O1134,Kennzahlen!S:U,3,FALSE)*Abfalldokumentation!$B1134,"0")</f>
        <v>0.51</v>
      </c>
      <c r="N1134" s="81" t="str">
        <f>IF(ISBLANK(Q1134),VLOOKUP(Abfalldokumentation!$O1134,'Linien - BU'!R:S,2,FALSE),Q1134)</f>
        <v>RWV</v>
      </c>
      <c r="O1134" s="77">
        <f t="shared" si="140"/>
        <v>29500917</v>
      </c>
      <c r="P1134" s="77">
        <f t="shared" si="141"/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Y1134"/>
      <c r="AA1134" s="2"/>
      <c r="AB1134" s="2"/>
      <c r="AC1134" s="2"/>
    </row>
    <row r="1135" spans="1:29" ht="30" customHeight="1" x14ac:dyDescent="0.25">
      <c r="A1135" s="73" t="str">
        <f>VLOOKUP(N1135,'Linien - BU'!A:B,2,FALSE)</f>
        <v>BU3</v>
      </c>
      <c r="B1135" s="74">
        <f t="shared" si="135"/>
        <v>146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76" t="str">
        <f>IFERROR(VLOOKUP(Abfalldokumentation!$O1135,Artikel!A:C,3,FALSE),Abfalldokumentation!$O1135)</f>
        <v>ABS CHED-PF-KRÄUK gemis</v>
      </c>
      <c r="F1135" s="76" t="str">
        <f>VLOOKUP(T1135,'Liste Gründe'!A:D,2,FALSE)</f>
        <v>Linienbezogen</v>
      </c>
      <c r="G1135" s="75" t="str">
        <f>IF(ISBLANK(V1135),VLOOKUP(Abfalldokumentation!$P1135,'Liste Gründe'!A:D,3,FALSE),V1135)</f>
        <v>gemischtes Produkt</v>
      </c>
      <c r="H1135" s="76" t="str">
        <f>IF(ISBLANK(Abfalldokumentation!$W1135),"-",Abfalldokumentation!$W1135)</f>
        <v>-</v>
      </c>
      <c r="I1135" s="76">
        <f t="shared" si="136"/>
        <v>42</v>
      </c>
      <c r="J1135" s="76" t="str">
        <f t="shared" si="137"/>
        <v>Produkte</v>
      </c>
      <c r="K1135" s="76" t="str">
        <f t="shared" si="138"/>
        <v>BUs</v>
      </c>
      <c r="L1135" s="76" t="str">
        <f t="shared" si="139"/>
        <v>Symptome</v>
      </c>
      <c r="M1135" s="76">
        <f>IFERROR(VLOOKUP(Abfalldokumentation!$O1135,Kennzahlen!S:U,3,FALSE)*Abfalldokumentation!$B1135,"0")</f>
        <v>146</v>
      </c>
      <c r="N1135" s="76" t="str">
        <f>IF(ISBLANK(Q1135),VLOOKUP(Abfalldokumentation!$O1135,'Linien - BU'!R:S,2,FALSE),Q1135)</f>
        <v>L33</v>
      </c>
      <c r="O1135" s="77">
        <f t="shared" si="140"/>
        <v>29501003</v>
      </c>
      <c r="P1135" s="77">
        <f t="shared" si="141"/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Y1135"/>
      <c r="AA1135" s="2"/>
      <c r="AB1135" s="2"/>
      <c r="AC1135" s="2"/>
    </row>
    <row r="1136" spans="1:29" ht="30" customHeight="1" x14ac:dyDescent="0.25">
      <c r="A1136" s="78" t="str">
        <f>VLOOKUP(N1136,'Linien - BU'!A:B,2,FALSE)</f>
        <v>BU3</v>
      </c>
      <c r="B1136" s="79">
        <f t="shared" si="135"/>
        <v>28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81" t="str">
        <f>IFERROR(VLOOKUP(Abfalldokumentation!$O1136,Artikel!A:C,3,FALSE),Abfalldokumentation!$O1136)</f>
        <v>ABS CHED-ROT MIT ß-CARO</v>
      </c>
      <c r="F1136" s="81" t="str">
        <f>VLOOKUP(T1136,'Liste Gründe'!A:D,2,FALSE)</f>
        <v>Rest</v>
      </c>
      <c r="G1136" s="80" t="str">
        <f>IF(ISBLANK(V1136),VLOOKUP(Abfalldokumentation!$P1136,'Liste Gründe'!A:D,3,FALSE),V1136)</f>
        <v>Fremdkörper</v>
      </c>
      <c r="H1136" s="81" t="str">
        <f>IF(ISBLANK(Abfalldokumentation!$W1136),"-",Abfalldokumentation!$W1136)</f>
        <v>Schmutz</v>
      </c>
      <c r="I1136" s="81">
        <f t="shared" si="136"/>
        <v>42</v>
      </c>
      <c r="J1136" s="81" t="str">
        <f t="shared" si="137"/>
        <v>Produkte</v>
      </c>
      <c r="K1136" s="81" t="str">
        <f t="shared" si="138"/>
        <v>BUs</v>
      </c>
      <c r="L1136" s="81" t="str">
        <f t="shared" si="139"/>
        <v>Symptome</v>
      </c>
      <c r="M1136" s="81">
        <f>IFERROR(VLOOKUP(Abfalldokumentation!$O1136,Kennzahlen!S:U,3,FALSE)*Abfalldokumentation!$B1136,"0")</f>
        <v>28</v>
      </c>
      <c r="N1136" s="81" t="str">
        <f>IF(ISBLANK(Q1136),VLOOKUP(Abfalldokumentation!$O1136,'Linien - BU'!R:S,2,FALSE),Q1136)</f>
        <v>L33</v>
      </c>
      <c r="O1136" s="77">
        <f t="shared" si="140"/>
        <v>29501032</v>
      </c>
      <c r="P1136" s="77">
        <f t="shared" si="141"/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Y1136"/>
      <c r="AA1136" s="2"/>
      <c r="AB1136" s="2"/>
      <c r="AC1136" s="2"/>
    </row>
    <row r="1137" spans="1:29" ht="30" customHeight="1" x14ac:dyDescent="0.25">
      <c r="A1137" s="73" t="str">
        <f>VLOOKUP(N1137,'Linien - BU'!A:B,2,FALSE)</f>
        <v>Verkauf</v>
      </c>
      <c r="B1137" s="74">
        <f t="shared" si="135"/>
        <v>31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76" t="str">
        <f>IFERROR(VLOOKUP(Abfalldokumentation!$O1137,Artikel!A:C,3,FALSE),Abfalldokumentation!$O1137)</f>
        <v>VOS VS-NATUR ZIPFEL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keinen Abnehmer/kein Schälpersonal</v>
      </c>
      <c r="H1137" s="76" t="str">
        <f>IF(ISBLANK(Abfalldokumentation!$W1137),"-",Abfalldokumentation!$W1137)</f>
        <v>-</v>
      </c>
      <c r="I1137" s="76">
        <f t="shared" si="136"/>
        <v>42</v>
      </c>
      <c r="J1137" s="76" t="str">
        <f t="shared" si="137"/>
        <v>Produkte</v>
      </c>
      <c r="K1137" s="76" t="str">
        <f t="shared" si="138"/>
        <v>BUs</v>
      </c>
      <c r="L1137" s="76" t="str">
        <f t="shared" si="139"/>
        <v>Symptome</v>
      </c>
      <c r="M1137" s="76">
        <f>IFERROR(VLOOKUP(Abfalldokumentation!$O1137,Kennzahlen!S:U,3,FALSE)*Abfalldokumentation!$B1137,"0")</f>
        <v>15.5</v>
      </c>
      <c r="N1137" s="76" t="str">
        <f>IF(ISBLANK(Q1137),VLOOKUP(Abfalldokumentation!$O1137,'Linien - BU'!R:S,2,FALSE),Q1137)</f>
        <v>Verkauf</v>
      </c>
      <c r="O1137" s="77">
        <f t="shared" si="140"/>
        <v>29501062</v>
      </c>
      <c r="P1137" s="77">
        <f t="shared" si="141"/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Y1137"/>
      <c r="AA1137" s="2"/>
      <c r="AB1137" s="2"/>
      <c r="AC1137" s="2"/>
    </row>
    <row r="1138" spans="1:29" ht="30" customHeight="1" x14ac:dyDescent="0.25">
      <c r="A1138" s="78" t="str">
        <f>VLOOKUP(N1138,'Linien - BU'!A:B,2,FALSE)</f>
        <v>BU3</v>
      </c>
      <c r="B1138" s="79">
        <f t="shared" si="135"/>
        <v>115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81" t="str">
        <f>IFERROR(VLOOKUP(Abfalldokumentation!$O1138,Artikel!A:C,3,FALSE),Abfalldokumentation!$O1138)</f>
        <v>VOS RW-NATUR-NAT ZIPFEL</v>
      </c>
      <c r="F1138" s="81" t="str">
        <f>VLOOKUP(T1138,'Liste Gründe'!A:D,2,FALSE)</f>
        <v>Linienbezogen</v>
      </c>
      <c r="G1138" s="80" t="str">
        <f>IF(ISBLANK(V1138),VLOOKUP(Abfalldokumentation!$P1138,'Liste Gründe'!A:D,3,FALSE),V1138)</f>
        <v>Maschinenabfall</v>
      </c>
      <c r="H1138" s="81" t="str">
        <f>IF(ISBLANK(Abfalldokumentation!$W1138),"-",Abfalldokumentation!$W1138)</f>
        <v>-</v>
      </c>
      <c r="I1138" s="81">
        <f t="shared" si="136"/>
        <v>42</v>
      </c>
      <c r="J1138" s="81" t="str">
        <f t="shared" si="137"/>
        <v>Produkte</v>
      </c>
      <c r="K1138" s="81" t="str">
        <f t="shared" si="138"/>
        <v>BUs</v>
      </c>
      <c r="L1138" s="81" t="str">
        <f t="shared" si="139"/>
        <v>Symptome</v>
      </c>
      <c r="M1138" s="81">
        <f>IFERROR(VLOOKUP(Abfalldokumentation!$O1138,Kennzahlen!S:U,3,FALSE)*Abfalldokumentation!$B1138,"0")</f>
        <v>57.5</v>
      </c>
      <c r="N1138" s="81" t="str">
        <f>IF(ISBLANK(Q1138),VLOOKUP(Abfalldokumentation!$O1138,'Linien - BU'!R:S,2,FALSE),Q1138)</f>
        <v>L9</v>
      </c>
      <c r="O1138" s="77">
        <f t="shared" si="140"/>
        <v>29501065</v>
      </c>
      <c r="P1138" s="77">
        <f t="shared" si="141"/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Y1138"/>
      <c r="AA1138" s="2"/>
      <c r="AB1138" s="2"/>
      <c r="AC1138" s="2"/>
    </row>
    <row r="1139" spans="1:29" ht="30" customHeight="1" x14ac:dyDescent="0.25">
      <c r="A1139" s="73" t="str">
        <f>VLOOKUP(N1139,'Linien - BU'!A:B,2,FALSE)</f>
        <v>BU3</v>
      </c>
      <c r="B1139" s="74">
        <f t="shared" si="135"/>
        <v>92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76" t="str">
        <f>IFERROR(VLOOKUP(Abfalldokumentation!$O1139,Artikel!A:C,3,FALSE),Abfalldokumentation!$O1139)</f>
        <v>VOS RW-NATUR ENDSTÜCK 3</v>
      </c>
      <c r="F1139" s="76" t="str">
        <f>VLOOKUP(T1139,'Liste Gründe'!A:D,2,FALSE)</f>
        <v>Linienbezogen</v>
      </c>
      <c r="G1139" s="75" t="str">
        <f>IF(ISBLANK(V1139),VLOOKUP(Abfalldokumentation!$P1139,'Liste Gründe'!A:D,3,FALSE),V1139)</f>
        <v>Maschinenabfall</v>
      </c>
      <c r="H1139" s="76" t="str">
        <f>IF(ISBLANK(Abfalldokumentation!$W1139),"-",Abfalldokumentation!$W1139)</f>
        <v>-</v>
      </c>
      <c r="I1139" s="76">
        <f t="shared" si="136"/>
        <v>42</v>
      </c>
      <c r="J1139" s="76" t="str">
        <f t="shared" si="137"/>
        <v>Produkte</v>
      </c>
      <c r="K1139" s="76" t="str">
        <f t="shared" si="138"/>
        <v>BUs</v>
      </c>
      <c r="L1139" s="76" t="str">
        <f t="shared" si="139"/>
        <v>Symptome</v>
      </c>
      <c r="M1139" s="76">
        <f>IFERROR(VLOOKUP(Abfalldokumentation!$O1139,Kennzahlen!S:U,3,FALSE)*Abfalldokumentation!$B1139,"0")</f>
        <v>46</v>
      </c>
      <c r="N1139" s="76" t="str">
        <f>IF(ISBLANK(Q1139),VLOOKUP(Abfalldokumentation!$O1139,'Linien - BU'!R:S,2,FALSE),Q1139)</f>
        <v>L9</v>
      </c>
      <c r="O1139" s="77">
        <f t="shared" si="140"/>
        <v>29501066</v>
      </c>
      <c r="P1139" s="77">
        <f t="shared" si="141"/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Y1139"/>
      <c r="AA1139" s="2"/>
      <c r="AB1139" s="2"/>
      <c r="AC1139" s="2"/>
    </row>
    <row r="1140" spans="1:29" ht="30" customHeight="1" x14ac:dyDescent="0.25">
      <c r="A1140" s="78" t="str">
        <f>VLOOKUP(N1140,'Linien - BU'!A:B,2,FALSE)</f>
        <v>BU3</v>
      </c>
      <c r="B1140" s="79">
        <f t="shared" si="135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RW-NATUR-EXTRA ENDS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VOS &gt; Einsatz</v>
      </c>
      <c r="H1140" s="81" t="str">
        <f>IF(ISBLANK(Abfalldokumentation!$W1140),"-",Abfalldokumentation!$W1140)</f>
        <v>-</v>
      </c>
      <c r="I1140" s="81">
        <f t="shared" si="136"/>
        <v>42</v>
      </c>
      <c r="J1140" s="81" t="str">
        <f t="shared" si="137"/>
        <v>Produkte</v>
      </c>
      <c r="K1140" s="81" t="str">
        <f t="shared" si="138"/>
        <v>BUs</v>
      </c>
      <c r="L1140" s="81" t="str">
        <f t="shared" si="139"/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BU3</v>
      </c>
      <c r="O1140" s="77">
        <f t="shared" si="140"/>
        <v>29501083</v>
      </c>
      <c r="P1140" s="77">
        <f t="shared" si="141"/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Y1140"/>
      <c r="AA1140" s="2"/>
      <c r="AB1140" s="2"/>
      <c r="AC1140" s="2"/>
    </row>
    <row r="1141" spans="1:29" ht="30" customHeight="1" x14ac:dyDescent="0.25">
      <c r="A1141" s="73" t="str">
        <f>VLOOKUP(N1141,'Linien - BU'!A:B,2,FALSE)</f>
        <v>BU3</v>
      </c>
      <c r="B1141" s="74">
        <f t="shared" si="135"/>
        <v>106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76" t="str">
        <f>IFERROR(VLOOKUP(Abfalldokumentation!$O1141,Artikel!A:C,3,FALSE),Abfalldokumentation!$O1141)</f>
        <v>VOS RW-NATUR-EXTRA ENDS</v>
      </c>
      <c r="F1141" s="76" t="str">
        <f>VLOOKUP(T1141,'Liste Gründe'!A:D,2,FALSE)</f>
        <v>Schimmel</v>
      </c>
      <c r="G1141" s="75" t="str">
        <f>IF(ISBLANK(V1141),VLOOKUP(Abfalldokumentation!$P1141,'Liste Gründe'!A:D,3,FALSE),V1141)</f>
        <v>VOS &gt; Einsatz</v>
      </c>
      <c r="H1141" s="76" t="str">
        <f>IF(ISBLANK(Abfalldokumentation!$W1141),"-",Abfalldokumentation!$W1141)</f>
        <v>-</v>
      </c>
      <c r="I1141" s="76">
        <f t="shared" si="136"/>
        <v>42</v>
      </c>
      <c r="J1141" s="76" t="str">
        <f t="shared" si="137"/>
        <v>Produkte</v>
      </c>
      <c r="K1141" s="76" t="str">
        <f t="shared" si="138"/>
        <v>BUs</v>
      </c>
      <c r="L1141" s="76" t="str">
        <f t="shared" si="139"/>
        <v>Symptome</v>
      </c>
      <c r="M1141" s="76">
        <f>IFERROR(VLOOKUP(Abfalldokumentation!$O1141,Kennzahlen!S:U,3,FALSE)*Abfalldokumentation!$B1141,"0")</f>
        <v>53</v>
      </c>
      <c r="N1141" s="76" t="str">
        <f>IF(ISBLANK(Q1141),VLOOKUP(Abfalldokumentation!$O1141,'Linien - BU'!R:S,2,FALSE),Q1141)</f>
        <v>BU3</v>
      </c>
      <c r="O1141" s="77">
        <f t="shared" si="140"/>
        <v>29501083</v>
      </c>
      <c r="P1141" s="77">
        <f t="shared" si="141"/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Y1141"/>
      <c r="AA1141" s="2"/>
      <c r="AB1141" s="2"/>
      <c r="AC1141" s="2"/>
    </row>
    <row r="1142" spans="1:29" ht="30" customHeight="1" x14ac:dyDescent="0.25">
      <c r="A1142" s="78" t="str">
        <f>VLOOKUP(N1142,'Linien - BU'!A:B,2,FALSE)</f>
        <v>Verkauf</v>
      </c>
      <c r="B1142" s="79">
        <f t="shared" si="135"/>
        <v>346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81" t="str">
        <f>IFERROR(VLOOKUP(Abfalldokumentation!$O1142,Artikel!A:C,3,FALSE),Abfalldokumentation!$O1142)</f>
        <v>VOS RW-SCHI-NAT ENDSTÜC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keinen Abnehmer/kein Schälpersonal</v>
      </c>
      <c r="H1142" s="81" t="str">
        <f>IF(ISBLANK(Abfalldokumentation!$W1142),"-",Abfalldokumentation!$W1142)</f>
        <v>-</v>
      </c>
      <c r="I1142" s="81">
        <f t="shared" si="136"/>
        <v>42</v>
      </c>
      <c r="J1142" s="81" t="str">
        <f t="shared" si="137"/>
        <v>Produkte</v>
      </c>
      <c r="K1142" s="81" t="str">
        <f t="shared" si="138"/>
        <v>BUs</v>
      </c>
      <c r="L1142" s="81" t="str">
        <f t="shared" si="139"/>
        <v>Symptome</v>
      </c>
      <c r="M1142" s="81">
        <f>IFERROR(VLOOKUP(Abfalldokumentation!$O1142,Kennzahlen!S:U,3,FALSE)*Abfalldokumentation!$B1142,"0")</f>
        <v>173</v>
      </c>
      <c r="N1142" s="81" t="str">
        <f>IF(ISBLANK(Q1142),VLOOKUP(Abfalldokumentation!$O1142,'Linien - BU'!R:S,2,FALSE),Q1142)</f>
        <v>Verkauf</v>
      </c>
      <c r="O1142" s="77">
        <f t="shared" si="140"/>
        <v>29501085</v>
      </c>
      <c r="P1142" s="77">
        <f t="shared" si="141"/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Y1142"/>
      <c r="AA1142" s="2"/>
      <c r="AB1142" s="2"/>
      <c r="AC1142" s="2"/>
    </row>
    <row r="1143" spans="1:29" ht="30" customHeight="1" x14ac:dyDescent="0.25">
      <c r="A1143" s="73" t="str">
        <f>VLOOKUP(N1143,'Linien - BU'!A:B,2,FALSE)</f>
        <v>Verkauf</v>
      </c>
      <c r="B1143" s="74">
        <f t="shared" si="135"/>
        <v>38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76" t="str">
        <f>IFERROR(VLOOKUP(Abfalldokumentation!$O1143,Artikel!A:C,3,FALSE),Abfalldokumentation!$O1143)</f>
        <v>VOS VS-CHILI ZIPFEL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keinen Abnehmer/kein Schälpersonal</v>
      </c>
      <c r="H1143" s="76" t="str">
        <f>IF(ISBLANK(Abfalldokumentation!$W1143),"-",Abfalldokumentation!$W1143)</f>
        <v>-</v>
      </c>
      <c r="I1143" s="76">
        <f t="shared" si="136"/>
        <v>42</v>
      </c>
      <c r="J1143" s="76" t="str">
        <f t="shared" si="137"/>
        <v>Produkte</v>
      </c>
      <c r="K1143" s="76" t="str">
        <f t="shared" si="138"/>
        <v>BUs</v>
      </c>
      <c r="L1143" s="76" t="str">
        <f t="shared" si="139"/>
        <v>Symptome</v>
      </c>
      <c r="M1143" s="76">
        <f>IFERROR(VLOOKUP(Abfalldokumentation!$O1143,Kennzahlen!S:U,3,FALSE)*Abfalldokumentation!$B1143,"0")</f>
        <v>19</v>
      </c>
      <c r="N1143" s="76" t="str">
        <f>IF(ISBLANK(Q1143),VLOOKUP(Abfalldokumentation!$O1143,'Linien - BU'!R:S,2,FALSE),Q1143)</f>
        <v>Verkauf</v>
      </c>
      <c r="O1143" s="77">
        <f t="shared" si="140"/>
        <v>29501087</v>
      </c>
      <c r="P1143" s="77">
        <f t="shared" si="141"/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Y1143"/>
      <c r="AA1143" s="2"/>
      <c r="AB1143" s="2"/>
      <c r="AC1143" s="2"/>
    </row>
    <row r="1144" spans="1:29" ht="30" customHeight="1" x14ac:dyDescent="0.25">
      <c r="A1144" s="78" t="str">
        <f>VLOOKUP(N1144,'Linien - BU'!A:B,2,FALSE)</f>
        <v>Verkauf</v>
      </c>
      <c r="B1144" s="79">
        <f t="shared" si="135"/>
        <v>25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81" t="str">
        <f>IFERROR(VLOOKUP(Abfalldokumentation!$O1144,Artikel!A:C,3,FALSE),Abfalldokumentation!$O1144)</f>
        <v>VOS VS-CHILI ENDSTÜCK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keinen Abnehmer/kein Schälpersonal</v>
      </c>
      <c r="H1144" s="81" t="str">
        <f>IF(ISBLANK(Abfalldokumentation!$W1144),"-",Abfalldokumentation!$W1144)</f>
        <v>-</v>
      </c>
      <c r="I1144" s="81">
        <f t="shared" si="136"/>
        <v>42</v>
      </c>
      <c r="J1144" s="81" t="str">
        <f t="shared" si="137"/>
        <v>Produkte</v>
      </c>
      <c r="K1144" s="81" t="str">
        <f t="shared" si="138"/>
        <v>BUs</v>
      </c>
      <c r="L1144" s="81" t="str">
        <f t="shared" si="139"/>
        <v>Symptome</v>
      </c>
      <c r="M1144" s="81">
        <f>IFERROR(VLOOKUP(Abfalldokumentation!$O1144,Kennzahlen!S:U,3,FALSE)*Abfalldokumentation!$B1144,"0")</f>
        <v>12.5</v>
      </c>
      <c r="N1144" s="81" t="str">
        <f>IF(ISBLANK(Q1144),VLOOKUP(Abfalldokumentation!$O1144,'Linien - BU'!R:S,2,FALSE),Q1144)</f>
        <v>Verkauf</v>
      </c>
      <c r="O1144" s="77">
        <f t="shared" si="140"/>
        <v>29501089</v>
      </c>
      <c r="P1144" s="77">
        <f t="shared" si="141"/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Y1144"/>
      <c r="AA1144" s="2"/>
      <c r="AB1144" s="2"/>
      <c r="AC1144" s="2"/>
    </row>
    <row r="1145" spans="1:29" ht="30" customHeight="1" x14ac:dyDescent="0.25">
      <c r="A1145" s="73" t="str">
        <f>VLOOKUP(N1145,'Linien - BU'!A:B,2,FALSE)</f>
        <v>BU3</v>
      </c>
      <c r="B1145" s="74">
        <f t="shared" si="135"/>
        <v>283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76" t="str">
        <f>IFERROR(VLOOKUP(Abfalldokumentation!$O1145,Artikel!A:C,3,FALSE),Abfalldokumentation!$O1145)</f>
        <v>VOS VEG-SCH MILD</v>
      </c>
      <c r="F1145" s="76" t="str">
        <f>VLOOKUP(T1145,'Liste Gründe'!A:D,2,FALSE)</f>
        <v>keinen Verwendungszweck</v>
      </c>
      <c r="G1145" s="75" t="str">
        <f>IF(ISBLANK(V1145),VLOOKUP(Abfalldokumentation!$P1145,'Liste Gründe'!A:D,3,FALSE),V1145)</f>
        <v>VOS &gt; Einsatz</v>
      </c>
      <c r="H1145" s="76" t="str">
        <f>IF(ISBLANK(Abfalldokumentation!$W1145),"-",Abfalldokumentation!$W1145)</f>
        <v>-</v>
      </c>
      <c r="I1145" s="76">
        <f t="shared" si="136"/>
        <v>42</v>
      </c>
      <c r="J1145" s="76" t="str">
        <f t="shared" si="137"/>
        <v>Produkte</v>
      </c>
      <c r="K1145" s="76" t="str">
        <f t="shared" si="138"/>
        <v>BUs</v>
      </c>
      <c r="L1145" s="76" t="str">
        <f t="shared" si="139"/>
        <v>Symptome</v>
      </c>
      <c r="M1145" s="76">
        <f>IFERROR(VLOOKUP(Abfalldokumentation!$O1145,Kennzahlen!S:U,3,FALSE)*Abfalldokumentation!$B1145,"0")</f>
        <v>141.5</v>
      </c>
      <c r="N1145" s="76" t="str">
        <f>IF(ISBLANK(Q1145),VLOOKUP(Abfalldokumentation!$O1145,'Linien - BU'!R:S,2,FALSE),Q1145)</f>
        <v>BU3</v>
      </c>
      <c r="O1145" s="77">
        <f t="shared" si="140"/>
        <v>29900002</v>
      </c>
      <c r="P1145" s="77">
        <f t="shared" si="141"/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Y1145"/>
      <c r="AA1145" s="2"/>
      <c r="AB1145" s="2"/>
      <c r="AC1145" s="2"/>
    </row>
    <row r="1146" spans="1:29" ht="30" customHeight="1" x14ac:dyDescent="0.25">
      <c r="A1146" s="78" t="str">
        <f>VLOOKUP(N1146,'Linien - BU'!A:B,2,FALSE)</f>
        <v>BU3</v>
      </c>
      <c r="B1146" s="79">
        <f t="shared" si="135"/>
        <v>299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81" t="str">
        <f>IFERROR(VLOOKUP(Abfalldokumentation!$O1146,Artikel!A:C,3,FALSE),Abfalldokumentation!$O1146)</f>
        <v>VOS GRW-NATUR-VAKU / Er</v>
      </c>
      <c r="F1146" s="81" t="str">
        <f>VLOOKUP(T1146,'Liste Gründe'!A:D,2,FALSE)</f>
        <v>Schimmel</v>
      </c>
      <c r="G1146" s="80" t="str">
        <f>IF(ISBLANK(V1146),VLOOKUP(Abfalldokumentation!$P1146,'Liste Gründe'!A:D,3,FALSE),V1146)</f>
        <v>VOS &gt; Einsatz</v>
      </c>
      <c r="H1146" s="81" t="str">
        <f>IF(ISBLANK(Abfalldokumentation!$W1146),"-",Abfalldokumentation!$W1146)</f>
        <v>-</v>
      </c>
      <c r="I1146" s="81">
        <f t="shared" si="136"/>
        <v>42</v>
      </c>
      <c r="J1146" s="81" t="str">
        <f t="shared" si="137"/>
        <v>Produkte</v>
      </c>
      <c r="K1146" s="81" t="str">
        <f t="shared" si="138"/>
        <v>BUs</v>
      </c>
      <c r="L1146" s="81" t="str">
        <f t="shared" si="139"/>
        <v>Symptome</v>
      </c>
      <c r="M1146" s="81">
        <f>IFERROR(VLOOKUP(Abfalldokumentation!$O1146,Kennzahlen!S:U,3,FALSE)*Abfalldokumentation!$B1146,"0")</f>
        <v>153.68600000000001</v>
      </c>
      <c r="N1146" s="81" t="str">
        <f>IF(ISBLANK(Q1146),VLOOKUP(Abfalldokumentation!$O1146,'Linien - BU'!R:S,2,FALSE),Q1146)</f>
        <v>BU3</v>
      </c>
      <c r="O1146" s="77">
        <f t="shared" si="140"/>
        <v>49500143</v>
      </c>
      <c r="P1146" s="77">
        <f t="shared" si="141"/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Y1146"/>
      <c r="AA1146" s="2"/>
      <c r="AB1146" s="2"/>
      <c r="AC1146" s="2"/>
    </row>
    <row r="1147" spans="1:29" ht="30" customHeight="1" x14ac:dyDescent="0.25">
      <c r="A1147" s="73" t="str">
        <f>VLOOKUP(N1147,'Linien - BU'!A:B,2,FALSE)</f>
        <v>BU3</v>
      </c>
      <c r="B1147" s="74">
        <f t="shared" si="135"/>
        <v>292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76" t="str">
        <f>IFERROR(VLOOKUP(Abfalldokumentation!$O1147,Artikel!A:C,3,FALSE),Abfalldokumentation!$O1147)</f>
        <v>VOS GRW-NATUR-VAKU / Er</v>
      </c>
      <c r="F1147" s="76" t="str">
        <f>VLOOKUP(T1147,'Liste Gründe'!A:D,2,FALSE)</f>
        <v>Schimmel</v>
      </c>
      <c r="G1147" s="75" t="str">
        <f>IF(ISBLANK(V1147),VLOOKUP(Abfalldokumentation!$P1147,'Liste Gründe'!A:D,3,FALSE),V1147)</f>
        <v>Schimmel</v>
      </c>
      <c r="H1147" s="76" t="str">
        <f>IF(ISBLANK(Abfalldokumentation!$W1147),"-",Abfalldokumentation!$W1147)</f>
        <v>-</v>
      </c>
      <c r="I1147" s="76">
        <f t="shared" si="136"/>
        <v>42</v>
      </c>
      <c r="J1147" s="76" t="str">
        <f t="shared" si="137"/>
        <v>Produkte</v>
      </c>
      <c r="K1147" s="76" t="str">
        <f t="shared" si="138"/>
        <v>BUs</v>
      </c>
      <c r="L1147" s="76" t="str">
        <f t="shared" si="139"/>
        <v>Symptome</v>
      </c>
      <c r="M1147" s="76">
        <f>IFERROR(VLOOKUP(Abfalldokumentation!$O1147,Kennzahlen!S:U,3,FALSE)*Abfalldokumentation!$B1147,"0")</f>
        <v>150.08799999999999</v>
      </c>
      <c r="N1147" s="76" t="str">
        <f>IF(ISBLANK(Q1147),VLOOKUP(Abfalldokumentation!$O1147,'Linien - BU'!R:S,2,FALSE),Q1147)</f>
        <v>BU3</v>
      </c>
      <c r="O1147" s="77">
        <f t="shared" si="140"/>
        <v>49500143</v>
      </c>
      <c r="P1147" s="77">
        <f t="shared" si="141"/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Y1147"/>
      <c r="AA1147" s="2"/>
      <c r="AB1147" s="2"/>
      <c r="AC1147" s="2"/>
    </row>
    <row r="1148" spans="1:29" ht="30" customHeight="1" x14ac:dyDescent="0.25">
      <c r="A1148" s="78" t="str">
        <f>VLOOKUP(N1148,'Linien - BU'!A:B,2,FALSE)</f>
        <v>BU3</v>
      </c>
      <c r="B1148" s="79">
        <f t="shared" si="135"/>
        <v>257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81" t="str">
        <f>IFERROR(VLOOKUP(Abfalldokumentation!$O1148,Artikel!A:C,3,FALSE),Abfalldokumentation!$O1148)</f>
        <v>VOS RW-NATUR-EXTRA-VAKU</v>
      </c>
      <c r="F1148" s="81" t="str">
        <f>VLOOKUP(T1148,'Liste Gründe'!A:D,2,FALSE)</f>
        <v>Schimmel</v>
      </c>
      <c r="G1148" s="80" t="str">
        <f>IF(ISBLANK(V1148),VLOOKUP(Abfalldokumentation!$P1148,'Liste Gründe'!A:D,3,FALSE),V1148)</f>
        <v>VOS &gt; Einsatz</v>
      </c>
      <c r="H1148" s="81" t="str">
        <f>IF(ISBLANK(Abfalldokumentation!$W1148),"-",Abfalldokumentation!$W1148)</f>
        <v>-</v>
      </c>
      <c r="I1148" s="81">
        <f t="shared" si="136"/>
        <v>42</v>
      </c>
      <c r="J1148" s="81" t="str">
        <f t="shared" si="137"/>
        <v>Produkte</v>
      </c>
      <c r="K1148" s="81" t="str">
        <f t="shared" si="138"/>
        <v>BUs</v>
      </c>
      <c r="L1148" s="81" t="str">
        <f t="shared" si="139"/>
        <v>Symptome</v>
      </c>
      <c r="M1148" s="81">
        <f>IFERROR(VLOOKUP(Abfalldokumentation!$O1148,Kennzahlen!S:U,3,FALSE)*Abfalldokumentation!$B1148,"0")</f>
        <v>132.09800000000001</v>
      </c>
      <c r="N1148" s="81" t="str">
        <f>IF(ISBLANK(Q1148),VLOOKUP(Abfalldokumentation!$O1148,'Linien - BU'!R:S,2,FALSE),Q1148)</f>
        <v>BU3</v>
      </c>
      <c r="O1148" s="77">
        <f t="shared" si="140"/>
        <v>49500147</v>
      </c>
      <c r="P1148" s="77">
        <f t="shared" si="141"/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Y1148"/>
      <c r="AA1148" s="2"/>
      <c r="AB1148" s="2"/>
      <c r="AC1148" s="2"/>
    </row>
    <row r="1149" spans="1:29" ht="30" customHeight="1" x14ac:dyDescent="0.25">
      <c r="A1149" s="73" t="str">
        <f>VLOOKUP(N1149,'Linien - BU'!A:B,2,FALSE)</f>
        <v>Verkauf</v>
      </c>
      <c r="B1149" s="74">
        <f t="shared" si="135"/>
        <v>270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76" t="str">
        <f>IFERROR(VLOOKUP(Abfalldokumentation!$O1149,Artikel!A:C,3,FALSE),Abfalldokumentation!$O1149)</f>
        <v>RÄU-END NATUR-NAT ENDST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keinen Abnehmer</v>
      </c>
      <c r="H1149" s="76" t="str">
        <f>IF(ISBLANK(Abfalldokumentation!$W1149),"-",Abfalldokumentation!$W1149)</f>
        <v>-</v>
      </c>
      <c r="I1149" s="76">
        <f t="shared" si="136"/>
        <v>42</v>
      </c>
      <c r="J1149" s="76" t="str">
        <f t="shared" si="137"/>
        <v>Produkte</v>
      </c>
      <c r="K1149" s="76" t="str">
        <f t="shared" si="138"/>
        <v>BUs</v>
      </c>
      <c r="L1149" s="76" t="str">
        <f t="shared" si="139"/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Verkauf</v>
      </c>
      <c r="O1149" s="77">
        <f t="shared" si="140"/>
        <v>49500189</v>
      </c>
      <c r="P1149" s="77">
        <f t="shared" si="141"/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Y1149"/>
      <c r="AA1149" s="2"/>
      <c r="AB1149" s="2"/>
      <c r="AC1149" s="2"/>
    </row>
    <row r="1150" spans="1:29" ht="30" customHeight="1" x14ac:dyDescent="0.25">
      <c r="A1150" s="78" t="str">
        <f>VLOOKUP(N1150,'Linien - BU'!A:B,2,FALSE)</f>
        <v>BU1</v>
      </c>
      <c r="B1150" s="79">
        <f t="shared" si="135"/>
        <v>54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81" t="str">
        <f>IFERROR(VLOOKUP(Abfalldokumentation!$O1150,Artikel!A:C,3,FALSE),Abfalldokumentation!$O1150)</f>
        <v>-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Maschinenabfall</v>
      </c>
      <c r="H1150" s="81" t="str">
        <f>IF(ISBLANK(Abfalldokumentation!$W1150),"-",Abfalldokumentation!$W1150)</f>
        <v>-</v>
      </c>
      <c r="I1150" s="81">
        <f t="shared" si="136"/>
        <v>42</v>
      </c>
      <c r="J1150" s="81" t="str">
        <f t="shared" si="137"/>
        <v>Produkte</v>
      </c>
      <c r="K1150" s="81" t="str">
        <f t="shared" si="138"/>
        <v>BUs</v>
      </c>
      <c r="L1150" s="81" t="str">
        <f t="shared" si="139"/>
        <v>Symptome</v>
      </c>
      <c r="M1150" s="81" t="str">
        <f>IFERROR(VLOOKUP(Abfalldokumentation!$O1150,Kennzahlen!S:U,3,FALSE)*Abfalldokumentation!$B1150,"0")</f>
        <v>0</v>
      </c>
      <c r="N1150" s="81" t="str">
        <f>IF(ISBLANK(Q1150),VLOOKUP(Abfalldokumentation!$O1150,'Linien - BU'!R:S,2,FALSE),Q1150)</f>
        <v>Abfüllung</v>
      </c>
      <c r="O1150" s="77" t="str">
        <f t="shared" si="140"/>
        <v>-</v>
      </c>
      <c r="P1150" s="77">
        <f t="shared" si="141"/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Y1150"/>
      <c r="AA1150" s="2"/>
      <c r="AB1150" s="2"/>
      <c r="AC1150" s="2"/>
    </row>
    <row r="1151" spans="1:29" ht="30" customHeight="1" x14ac:dyDescent="0.25">
      <c r="A1151" s="73" t="str">
        <f>VLOOKUP(N1151,'Linien - BU'!A:B,2,FALSE)</f>
        <v>BU1</v>
      </c>
      <c r="B1151" s="74">
        <f t="shared" si="135"/>
        <v>206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Linienbezogen</v>
      </c>
      <c r="G1151" s="75" t="str">
        <f>IF(ISBLANK(V1151),VLOOKUP(Abfalldokumentation!$P1151,'Liste Gründe'!A:D,3,FALSE),V1151)</f>
        <v>Maschinenabfall</v>
      </c>
      <c r="H1151" s="76" t="str">
        <f>IF(ISBLANK(Abfalldokumentation!$W1151),"-",Abfalldokumentation!$W1151)</f>
        <v>-</v>
      </c>
      <c r="I1151" s="76">
        <f t="shared" si="136"/>
        <v>42</v>
      </c>
      <c r="J1151" s="76" t="str">
        <f t="shared" si="137"/>
        <v>Produkte</v>
      </c>
      <c r="K1151" s="76" t="str">
        <f t="shared" si="138"/>
        <v>BUs</v>
      </c>
      <c r="L1151" s="76" t="str">
        <f t="shared" si="139"/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Abfüllung</v>
      </c>
      <c r="O1151" s="77" t="str">
        <f t="shared" si="140"/>
        <v>-</v>
      </c>
      <c r="P1151" s="77">
        <f t="shared" si="141"/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Y1151"/>
      <c r="AA1151" s="2"/>
      <c r="AB1151" s="2"/>
      <c r="AC1151" s="2"/>
    </row>
    <row r="1152" spans="1:29" ht="30" customHeight="1" x14ac:dyDescent="0.25">
      <c r="A1152" s="78" t="str">
        <f>VLOOKUP(N1152,'Linien - BU'!A:B,2,FALSE)</f>
        <v>BU3</v>
      </c>
      <c r="B1152" s="79">
        <f t="shared" si="135"/>
        <v>79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Linienbezogen</v>
      </c>
      <c r="G1152" s="80" t="str">
        <f>IF(ISBLANK(V1152),VLOOKUP(Abfalldokumentation!$P1152,'Liste Gründe'!A:D,3,FALSE),V1152)</f>
        <v>Maschinenabfall</v>
      </c>
      <c r="H1152" s="81" t="str">
        <f>IF(ISBLANK(Abfalldokumentation!$W1152),"-",Abfalldokumentation!$W1152)</f>
        <v>-</v>
      </c>
      <c r="I1152" s="81">
        <f t="shared" si="136"/>
        <v>42</v>
      </c>
      <c r="J1152" s="81" t="str">
        <f t="shared" si="137"/>
        <v>Produkte</v>
      </c>
      <c r="K1152" s="81" t="str">
        <f t="shared" si="138"/>
        <v>BUs</v>
      </c>
      <c r="L1152" s="81" t="str">
        <f t="shared" si="139"/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BU3</v>
      </c>
      <c r="O1152" s="77" t="str">
        <f t="shared" si="140"/>
        <v>-</v>
      </c>
      <c r="P1152" s="77">
        <f t="shared" si="141"/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Y1152"/>
      <c r="AA1152" s="2"/>
      <c r="AB1152" s="2"/>
      <c r="AC1152" s="2"/>
    </row>
    <row r="1153" spans="1:29" ht="30" customHeight="1" x14ac:dyDescent="0.25">
      <c r="A1153" s="73" t="str">
        <f>VLOOKUP(N1153,'Linien - BU'!A:B,2,FALSE)</f>
        <v>BU1</v>
      </c>
      <c r="B1153" s="74">
        <f t="shared" si="135"/>
        <v>60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Schimmel</v>
      </c>
      <c r="G1153" s="75" t="str">
        <f>IF(ISBLANK(V1153),VLOOKUP(Abfalldokumentation!$P1153,'Liste Gründe'!A:D,3,FALSE),V1153)</f>
        <v>VOS &gt; Einsatz</v>
      </c>
      <c r="H1153" s="76" t="str">
        <f>IF(ISBLANK(Abfalldokumentation!$W1153),"-",Abfalldokumentation!$W1153)</f>
        <v>-</v>
      </c>
      <c r="I1153" s="76">
        <f t="shared" si="136"/>
        <v>42</v>
      </c>
      <c r="J1153" s="76" t="str">
        <f t="shared" si="137"/>
        <v>Produkte</v>
      </c>
      <c r="K1153" s="76" t="str">
        <f t="shared" si="138"/>
        <v>BUs</v>
      </c>
      <c r="L1153" s="76" t="str">
        <f t="shared" si="139"/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Abfüllung</v>
      </c>
      <c r="O1153" s="77" t="str">
        <f t="shared" si="140"/>
        <v>-</v>
      </c>
      <c r="P1153" s="77">
        <f t="shared" si="141"/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Y1153"/>
      <c r="AA1153" s="2"/>
      <c r="AB1153" s="2"/>
      <c r="AC1153" s="2"/>
    </row>
    <row r="1154" spans="1:29" ht="30" customHeight="1" x14ac:dyDescent="0.25">
      <c r="A1154" s="78" t="str">
        <f>VLOOKUP(N1154,'Linien - BU'!A:B,2,FALSE)</f>
        <v>BU3</v>
      </c>
      <c r="B1154" s="79">
        <f t="shared" ref="B1154:B1217" si="142">S1154</f>
        <v>64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81" t="str">
        <f>IFERROR(VLOOKUP(Abfalldokumentation!$O1154,Artikel!A:C,3,FALSE),Abfalldokumentation!$O1154)</f>
        <v>-</v>
      </c>
      <c r="F1154" s="81" t="str">
        <f>VLOOKUP(T1154,'Liste Gründe'!A:D,2,FALSE)</f>
        <v>Linienbezogen</v>
      </c>
      <c r="G1154" s="80" t="str">
        <f>IF(ISBLANK(V1154),VLOOKUP(Abfalldokumentation!$P1154,'Liste Gründe'!A:D,3,FALSE),V1154)</f>
        <v>gemischtes Produkt</v>
      </c>
      <c r="H1154" s="81" t="str">
        <f>IF(ISBLANK(Abfalldokumentation!$W1154),"-",Abfalldokumentation!$W1154)</f>
        <v>-</v>
      </c>
      <c r="I1154" s="81">
        <f t="shared" ref="I1154:I1217" si="143">_xlfn.ISOWEEKNUM(C1154)</f>
        <v>42</v>
      </c>
      <c r="J1154" s="81" t="str">
        <f t="shared" ref="J1154:J1217" si="144">"Produkte"</f>
        <v>Produkte</v>
      </c>
      <c r="K1154" s="81" t="str">
        <f t="shared" ref="K1154:K1217" si="145">"BUs"</f>
        <v>BUs</v>
      </c>
      <c r="L1154" s="81" t="str">
        <f t="shared" ref="L1154:L1217" si="146"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L35</v>
      </c>
      <c r="O1154" s="77" t="str">
        <f t="shared" ref="O1154:O1217" si="147">R1154</f>
        <v>-</v>
      </c>
      <c r="P1154" s="77">
        <f t="shared" ref="P1154:P1217" si="148"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Y1154"/>
      <c r="AA1154" s="2"/>
      <c r="AB1154" s="2"/>
      <c r="AC1154" s="2"/>
    </row>
    <row r="1155" spans="1:29" ht="30" customHeight="1" x14ac:dyDescent="0.25">
      <c r="A1155" s="73" t="str">
        <f>VLOOKUP(N1155,'Linien - BU'!A:B,2,FALSE)</f>
        <v>Rest</v>
      </c>
      <c r="B1155" s="74">
        <f t="shared" si="142"/>
        <v>19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76" t="str">
        <f>IFERROR(VLOOKUP(Abfalldokumentation!$O1155,Artikel!A:C,3,FALSE),Abfalldokumentation!$O1155)</f>
        <v>-</v>
      </c>
      <c r="F1155" s="76" t="str">
        <f>VLOOKUP(T1155,'Liste Gründe'!A:D,2,FALSE)</f>
        <v>Qualitätssicherung</v>
      </c>
      <c r="G1155" s="75" t="str">
        <f>IF(ISBLANK(V1155),VLOOKUP(Abfalldokumentation!$P1155,'Liste Gründe'!A:D,3,FALSE),V1155)</f>
        <v>Sensorik</v>
      </c>
      <c r="H1155" s="76" t="str">
        <f>IF(ISBLANK(Abfalldokumentation!$W1155),"-",Abfalldokumentation!$W1155)</f>
        <v>-</v>
      </c>
      <c r="I1155" s="76">
        <f t="shared" si="143"/>
        <v>42</v>
      </c>
      <c r="J1155" s="76" t="str">
        <f t="shared" si="144"/>
        <v>Produkte</v>
      </c>
      <c r="K1155" s="76" t="str">
        <f t="shared" si="145"/>
        <v>BUs</v>
      </c>
      <c r="L1155" s="76" t="str">
        <f t="shared" si="146"/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QM</v>
      </c>
      <c r="O1155" s="77" t="str">
        <f t="shared" si="147"/>
        <v>-</v>
      </c>
      <c r="P1155" s="77">
        <f t="shared" si="148"/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Y1155"/>
      <c r="AA1155" s="2"/>
      <c r="AB1155" s="2"/>
      <c r="AC1155" s="2"/>
    </row>
    <row r="1156" spans="1:29" ht="30" customHeight="1" x14ac:dyDescent="0.25">
      <c r="A1156" s="78" t="str">
        <f>VLOOKUP(N1156,'Linien - BU'!A:B,2,FALSE)</f>
        <v>Rest</v>
      </c>
      <c r="B1156" s="79">
        <f t="shared" si="142"/>
        <v>14.5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81" t="str">
        <f>IFERROR(VLOOKUP(Abfalldokumentation!$O1156,Artikel!A:C,3,FALSE),Abfalldokumentation!$O1156)</f>
        <v>-</v>
      </c>
      <c r="F1156" s="81" t="str">
        <f>VLOOKUP(T1156,'Liste Gründe'!A:D,2,FALSE)</f>
        <v>Qualitätssicherung</v>
      </c>
      <c r="G1156" s="80" t="str">
        <f>IF(ISBLANK(V1156),VLOOKUP(Abfalldokumentation!$P1156,'Liste Gründe'!A:D,3,FALSE),V1156)</f>
        <v>Laborproben</v>
      </c>
      <c r="H1156" s="81" t="str">
        <f>IF(ISBLANK(Abfalldokumentation!$W1156),"-",Abfalldokumentation!$W1156)</f>
        <v>-</v>
      </c>
      <c r="I1156" s="81">
        <f t="shared" si="143"/>
        <v>42</v>
      </c>
      <c r="J1156" s="81" t="str">
        <f t="shared" si="144"/>
        <v>Produkte</v>
      </c>
      <c r="K1156" s="81" t="str">
        <f t="shared" si="145"/>
        <v>BUs</v>
      </c>
      <c r="L1156" s="81" t="str">
        <f t="shared" si="146"/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Labor</v>
      </c>
      <c r="O1156" s="77" t="str">
        <f t="shared" si="147"/>
        <v>-</v>
      </c>
      <c r="P1156" s="77">
        <f t="shared" si="148"/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Y1156"/>
      <c r="AA1156" s="2"/>
      <c r="AB1156" s="2"/>
      <c r="AC1156" s="2"/>
    </row>
    <row r="1157" spans="1:29" ht="30" customHeight="1" x14ac:dyDescent="0.25">
      <c r="A1157" s="73" t="str">
        <f>VLOOKUP(N1157,'Linien - BU'!A:B,2,FALSE)</f>
        <v>Rest</v>
      </c>
      <c r="B1157" s="74">
        <f t="shared" si="142"/>
        <v>7.6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76" t="str">
        <f>IFERROR(VLOOKUP(Abfalldokumentation!$O1157,Artikel!A:C,3,FALSE),Abfalldokumentation!$O1157)</f>
        <v>-</v>
      </c>
      <c r="F1157" s="76" t="str">
        <f>VLOOKUP(T1157,'Liste Gründe'!A:D,2,FALSE)</f>
        <v>Qualitätssicherung</v>
      </c>
      <c r="G1157" s="75" t="str">
        <f>IF(ISBLANK(V1157),VLOOKUP(Abfalldokumentation!$P1157,'Liste Gründe'!A:D,3,FALSE),V1157)</f>
        <v>Sensorik</v>
      </c>
      <c r="H1157" s="76" t="str">
        <f>IF(ISBLANK(Abfalldokumentation!$W1157),"-",Abfalldokumentation!$W1157)</f>
        <v>-</v>
      </c>
      <c r="I1157" s="76">
        <f t="shared" si="143"/>
        <v>42</v>
      </c>
      <c r="J1157" s="76" t="str">
        <f t="shared" si="144"/>
        <v>Produkte</v>
      </c>
      <c r="K1157" s="76" t="str">
        <f t="shared" si="145"/>
        <v>BUs</v>
      </c>
      <c r="L1157" s="76" t="str">
        <f t="shared" si="146"/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Labor</v>
      </c>
      <c r="O1157" s="77" t="str">
        <f t="shared" si="147"/>
        <v>-</v>
      </c>
      <c r="P1157" s="77">
        <f t="shared" si="148"/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Y1157"/>
      <c r="AA1157" s="2"/>
      <c r="AB1157" s="2"/>
      <c r="AC1157" s="2"/>
    </row>
    <row r="1158" spans="1:29" ht="30" customHeight="1" x14ac:dyDescent="0.25">
      <c r="A1158" s="78" t="str">
        <f>VLOOKUP(N1158,'Linien - BU'!A:B,2,FALSE)</f>
        <v>Rest</v>
      </c>
      <c r="B1158" s="79">
        <f t="shared" si="142"/>
        <v>63</v>
      </c>
      <c r="C1158" s="80">
        <f>Abfalldokumentation!$U1158</f>
        <v>44487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81" t="str">
        <f>IFERROR(VLOOKUP(Abfalldokumentation!$O1158,Artikel!A:C,3,FALSE),Abfalldokumentation!$O1158)</f>
        <v>Brie</v>
      </c>
      <c r="F1158" s="81" t="str">
        <f>VLOOKUP(T1158,'Liste Gründe'!A:D,2,FALSE)</f>
        <v>keinen Verwendungszweck</v>
      </c>
      <c r="G1158" s="80" t="str">
        <f>IF(ISBLANK(V1158),VLOOKUP(Abfalldokumentation!$P1158,'Liste Gründe'!A:D,3,FALSE),V1158)</f>
        <v>Mäusebefall in Rohware</v>
      </c>
      <c r="H1158" s="81" t="str">
        <f>IF(ISBLANK(Abfalldokumentation!$W1158),"-",Abfalldokumentation!$W1158)</f>
        <v>-</v>
      </c>
      <c r="I1158" s="81">
        <f t="shared" si="143"/>
        <v>42</v>
      </c>
      <c r="J1158" s="81" t="str">
        <f t="shared" si="144"/>
        <v>Produkte</v>
      </c>
      <c r="K1158" s="81" t="str">
        <f t="shared" si="145"/>
        <v>BUs</v>
      </c>
      <c r="L1158" s="81" t="str">
        <f t="shared" si="146"/>
        <v>Symptome</v>
      </c>
      <c r="M1158" s="81" t="str">
        <f>IFERROR(VLOOKUP(Abfalldokumentation!$O1158,Kennzahlen!S:U,3,FALSE)*Abfalldokumentation!$B1158,"0")</f>
        <v>0</v>
      </c>
      <c r="N1158" s="81" t="str">
        <f>IF(ISBLANK(Q1158),VLOOKUP(Abfalldokumentation!$O1158,'Linien - BU'!R:S,2,FALSE),Q1158)</f>
        <v>Muster</v>
      </c>
      <c r="O1158" s="77" t="str">
        <f t="shared" si="147"/>
        <v>Brie</v>
      </c>
      <c r="P1158" s="77">
        <f t="shared" si="148"/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Y1158"/>
      <c r="AA1158" s="2"/>
      <c r="AB1158" s="2"/>
      <c r="AC1158" s="2"/>
    </row>
    <row r="1159" spans="1:29" ht="30" customHeight="1" x14ac:dyDescent="0.25">
      <c r="A1159" s="73" t="str">
        <f>VLOOKUP(N1159,'Linien - BU'!A:B,2,FALSE)</f>
        <v>BU1</v>
      </c>
      <c r="B1159" s="74">
        <f t="shared" si="142"/>
        <v>75.599999999999994</v>
      </c>
      <c r="C1159" s="75">
        <f>Abfalldokumentation!$U1159</f>
        <v>44487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76" t="str">
        <f>IFERROR(VLOOKUP(Abfalldokumentation!$O1159,Artikel!A:C,3,FALSE),Abfalldokumentation!$O1159)</f>
        <v>Creme Noblesse</v>
      </c>
      <c r="F1159" s="76" t="str">
        <f>VLOOKUP(T1159,'Liste Gründe'!A:D,2,FALSE)</f>
        <v>Rest</v>
      </c>
      <c r="G1159" s="75" t="str">
        <f>IF(ISBLANK(V1159),VLOOKUP(Abfalldokumentation!$P1159,'Liste Gründe'!A:D,3,FALSE),V1159)</f>
        <v>Metall</v>
      </c>
      <c r="H1159" s="76" t="str">
        <f>IF(ISBLANK(Abfalldokumentation!$W1159),"-",Abfalldokumentation!$W1159)</f>
        <v>-</v>
      </c>
      <c r="I1159" s="76">
        <f t="shared" si="143"/>
        <v>42</v>
      </c>
      <c r="J1159" s="76" t="str">
        <f t="shared" si="144"/>
        <v>Produkte</v>
      </c>
      <c r="K1159" s="76" t="str">
        <f t="shared" si="145"/>
        <v>BUs</v>
      </c>
      <c r="L1159" s="76" t="str">
        <f t="shared" si="146"/>
        <v>Symptome</v>
      </c>
      <c r="M1159" s="76" t="str">
        <f>IFERROR(VLOOKUP(Abfalldokumentation!$O1159,Kennzahlen!S:U,3,FALSE)*Abfalldokumentation!$B1159,"0")</f>
        <v>0</v>
      </c>
      <c r="N1159" s="76" t="str">
        <f>IF(ISBLANK(Q1159),VLOOKUP(Abfalldokumentation!$O1159,'Linien - BU'!R:S,2,FALSE),Q1159)</f>
        <v>Schmelze</v>
      </c>
      <c r="O1159" s="77" t="str">
        <f t="shared" si="147"/>
        <v>Creme Noblesse</v>
      </c>
      <c r="P1159" s="77">
        <f t="shared" si="148"/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Y1159"/>
      <c r="AA1159" s="2"/>
      <c r="AB1159" s="2"/>
      <c r="AC1159" s="2"/>
    </row>
    <row r="1160" spans="1:29" ht="30" customHeight="1" x14ac:dyDescent="0.25">
      <c r="A1160" s="78" t="str">
        <f>VLOOKUP(N1160,'Linien - BU'!A:B,2,FALSE)</f>
        <v>BU2</v>
      </c>
      <c r="B1160" s="79">
        <f t="shared" si="142"/>
        <v>162</v>
      </c>
      <c r="C1160" s="80">
        <f>Abfalldokumentation!$U1160</f>
        <v>44487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81" t="str">
        <f>IFERROR(VLOOKUP(Abfalldokumentation!$O1160,Artikel!A:C,3,FALSE),Abfalldokumentation!$O1160)</f>
        <v>Fertigpackung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Luftzieher</v>
      </c>
      <c r="H1160" s="81" t="str">
        <f>IF(ISBLANK(Abfalldokumentation!$W1160),"-",Abfalldokumentation!$W1160)</f>
        <v>-</v>
      </c>
      <c r="I1160" s="81">
        <f t="shared" si="143"/>
        <v>42</v>
      </c>
      <c r="J1160" s="81" t="str">
        <f t="shared" si="144"/>
        <v>Produkte</v>
      </c>
      <c r="K1160" s="81" t="str">
        <f t="shared" si="145"/>
        <v>BUs</v>
      </c>
      <c r="L1160" s="81" t="str">
        <f t="shared" si="146"/>
        <v>Symptome</v>
      </c>
      <c r="M1160" s="81" t="str">
        <f>IFERROR(VLOOKUP(Abfalldokumentation!$O1160,Kennzahlen!S:U,3,FALSE)*Abfalldokumentation!$B1160,"0")</f>
        <v>0</v>
      </c>
      <c r="N1160" s="81" t="str">
        <f>IF(ISBLANK(Q1160),VLOOKUP(Abfalldokumentation!$O1160,'Linien - BU'!R:S,2,FALSE),Q1160)</f>
        <v>BU2</v>
      </c>
      <c r="O1160" s="77" t="str">
        <f t="shared" si="147"/>
        <v>Fertigpackung</v>
      </c>
      <c r="P1160" s="77">
        <f t="shared" si="148"/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Y1160"/>
      <c r="AA1160" s="2"/>
      <c r="AB1160" s="2"/>
      <c r="AC1160" s="2"/>
    </row>
    <row r="1161" spans="1:29" ht="30" customHeight="1" x14ac:dyDescent="0.25">
      <c r="A1161" s="73" t="str">
        <f>VLOOKUP(N1161,'Linien - BU'!A:B,2,FALSE)</f>
        <v>BU3</v>
      </c>
      <c r="B1161" s="74">
        <f t="shared" si="142"/>
        <v>21</v>
      </c>
      <c r="C1161" s="75">
        <f>Abfalldokumentation!$U1161</f>
        <v>44487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76" t="str">
        <f>IFERROR(VLOOKUP(Abfalldokumentation!$O1161,Artikel!A:C,3,FALSE),Abfalldokumentation!$O1161)</f>
        <v>RW Natur</v>
      </c>
      <c r="F1161" s="76" t="str">
        <f>VLOOKUP(T1161,'Liste Gründe'!A:D,2,FALSE)</f>
        <v>Linienbezogen</v>
      </c>
      <c r="G1161" s="75" t="str">
        <f>IF(ISBLANK(V1161),VLOOKUP(Abfalldokumentation!$P1161,'Liste Gründe'!A:D,3,FALSE),V1161)</f>
        <v>Maschinenabfall</v>
      </c>
      <c r="H1161" s="76" t="str">
        <f>IF(ISBLANK(Abfalldokumentation!$W1161),"-",Abfalldokumentation!$W1161)</f>
        <v>-</v>
      </c>
      <c r="I1161" s="76">
        <f t="shared" si="143"/>
        <v>42</v>
      </c>
      <c r="J1161" s="76" t="str">
        <f t="shared" si="144"/>
        <v>Produkte</v>
      </c>
      <c r="K1161" s="76" t="str">
        <f t="shared" si="145"/>
        <v>BUs</v>
      </c>
      <c r="L1161" s="76" t="str">
        <f t="shared" si="146"/>
        <v>Symptome</v>
      </c>
      <c r="M1161" s="76" t="str">
        <f>IFERROR(VLOOKUP(Abfalldokumentation!$O1161,Kennzahlen!S:U,3,FALSE)*Abfalldokumentation!$B1161,"0")</f>
        <v>0</v>
      </c>
      <c r="N1161" s="76" t="str">
        <f>IF(ISBLANK(Q1161),VLOOKUP(Abfalldokumentation!$O1161,'Linien - BU'!R:S,2,FALSE),Q1161)</f>
        <v>L18</v>
      </c>
      <c r="O1161" s="77" t="str">
        <f t="shared" si="147"/>
        <v>RW Natur</v>
      </c>
      <c r="P1161" s="77">
        <f t="shared" si="148"/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Y1161"/>
      <c r="AA1161" s="2"/>
      <c r="AB1161" s="2"/>
      <c r="AC1161" s="2"/>
    </row>
    <row r="1162" spans="1:29" ht="30" customHeight="1" x14ac:dyDescent="0.25">
      <c r="A1162" s="78" t="str">
        <f>VLOOKUP(N1162,'Linien - BU'!A:B,2,FALSE)</f>
        <v>Rest</v>
      </c>
      <c r="B1162" s="79">
        <f t="shared" si="142"/>
        <v>80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81" t="str">
        <f>IFERROR(VLOOKUP(Abfalldokumentation!$O1162,Artikel!A:C,3,FALSE),Abfalldokumentation!$O1162)</f>
        <v>VOS Bergkäse 10kg Beute</v>
      </c>
      <c r="F1162" s="81" t="str">
        <f>VLOOKUP(T1162,'Liste Gründe'!A:D,2,FALSE)</f>
        <v>Qualitätsprobleme</v>
      </c>
      <c r="G1162" s="80" t="str">
        <f>IF(ISBLANK(V1162),VLOOKUP(Abfalldokumentation!$P1162,'Liste Gründe'!A:D,3,FALSE),V1162)</f>
        <v>Produkt durchwässert</v>
      </c>
      <c r="H1162" s="81" t="str">
        <f>IF(ISBLANK(Abfalldokumentation!$W1162),"-",Abfalldokumentation!$W1162)</f>
        <v>-</v>
      </c>
      <c r="I1162" s="81">
        <f t="shared" si="143"/>
        <v>42</v>
      </c>
      <c r="J1162" s="81" t="str">
        <f t="shared" si="144"/>
        <v>Produkte</v>
      </c>
      <c r="K1162" s="81" t="str">
        <f t="shared" si="145"/>
        <v>BUs</v>
      </c>
      <c r="L1162" s="81" t="str">
        <f t="shared" si="146"/>
        <v>Symptome</v>
      </c>
      <c r="M1162" s="81">
        <f>IFERROR(VLOOKUP(Abfalldokumentation!$O1162,Kennzahlen!S:U,3,FALSE)*Abfalldokumentation!$B1162,"0")</f>
        <v>40</v>
      </c>
      <c r="N1162" s="81" t="str">
        <f>IF(ISBLANK(Q1162),VLOOKUP(Abfalldokumentation!$O1162,'Linien - BU'!R:S,2,FALSE),Q1162)</f>
        <v>Außenlager</v>
      </c>
      <c r="O1162" s="77">
        <f t="shared" si="147"/>
        <v>29500477</v>
      </c>
      <c r="P1162" s="77">
        <f t="shared" si="148"/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Y1162"/>
      <c r="AA1162" s="2"/>
      <c r="AB1162" s="2"/>
      <c r="AC1162" s="2"/>
    </row>
    <row r="1163" spans="1:29" ht="30" customHeight="1" x14ac:dyDescent="0.25">
      <c r="A1163" s="73" t="str">
        <f>VLOOKUP(N1163,'Linien - BU'!A:B,2,FALSE)</f>
        <v>BU4</v>
      </c>
      <c r="B1163" s="74">
        <f t="shared" si="142"/>
        <v>13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76" t="str">
        <f>IFERROR(VLOOKUP(Abfalldokumentation!$O1163,Artikel!A:C,3,FALSE),Abfalldokumentation!$O1163)</f>
        <v>VOS Schwarzer Pfeffer R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Schimmel</v>
      </c>
      <c r="H1163" s="76" t="str">
        <f>IF(ISBLANK(Abfalldokumentation!$W1163),"-",Abfalldokumentation!$W1163)</f>
        <v>-</v>
      </c>
      <c r="I1163" s="76">
        <f t="shared" si="143"/>
        <v>42</v>
      </c>
      <c r="J1163" s="76" t="str">
        <f t="shared" si="144"/>
        <v>Produkte</v>
      </c>
      <c r="K1163" s="76" t="str">
        <f t="shared" si="145"/>
        <v>BUs</v>
      </c>
      <c r="L1163" s="76" t="str">
        <f t="shared" si="146"/>
        <v>Symptome</v>
      </c>
      <c r="M1163" s="76">
        <f>IFERROR(VLOOKUP(Abfalldokumentation!$O1163,Kennzahlen!S:U,3,FALSE)*Abfalldokumentation!$B1163,"0")</f>
        <v>6.5</v>
      </c>
      <c r="N1163" s="76" t="str">
        <f>IF(ISBLANK(Q1163),VLOOKUP(Abfalldokumentation!$O1163,'Linien - BU'!R:S,2,FALSE),Q1163)</f>
        <v>BU4</v>
      </c>
      <c r="O1163" s="77">
        <f t="shared" si="147"/>
        <v>29500482</v>
      </c>
      <c r="P1163" s="77">
        <f t="shared" si="148"/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Y1163"/>
      <c r="AA1163" s="2"/>
      <c r="AB1163" s="2"/>
      <c r="AC1163" s="2"/>
    </row>
    <row r="1164" spans="1:29" ht="30" customHeight="1" x14ac:dyDescent="0.25">
      <c r="A1164" s="78" t="str">
        <f>VLOOKUP(N1164,'Linien - BU'!A:B,2,FALSE)</f>
        <v>BU3</v>
      </c>
      <c r="B1164" s="79">
        <f t="shared" si="142"/>
        <v>243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81" t="str">
        <f>IFERROR(VLOOKUP(Abfalldokumentation!$O1164,Artikel!A:C,3,FALSE),Abfalldokumentation!$O1164)</f>
        <v>VOS Räucher Natur Natri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VOS &gt; Einsatz</v>
      </c>
      <c r="H1164" s="81" t="str">
        <f>IF(ISBLANK(Abfalldokumentation!$W1164),"-",Abfalldokumentation!$W1164)</f>
        <v>-</v>
      </c>
      <c r="I1164" s="81">
        <f t="shared" si="143"/>
        <v>42</v>
      </c>
      <c r="J1164" s="81" t="str">
        <f t="shared" si="144"/>
        <v>Produkte</v>
      </c>
      <c r="K1164" s="81" t="str">
        <f t="shared" si="145"/>
        <v>BUs</v>
      </c>
      <c r="L1164" s="81" t="str">
        <f t="shared" si="146"/>
        <v>Symptome</v>
      </c>
      <c r="M1164" s="81">
        <f>IFERROR(VLOOKUP(Abfalldokumentation!$O1164,Kennzahlen!S:U,3,FALSE)*Abfalldokumentation!$B1164,"0")</f>
        <v>121.5</v>
      </c>
      <c r="N1164" s="81" t="str">
        <f>IF(ISBLANK(Q1164),VLOOKUP(Abfalldokumentation!$O1164,'Linien - BU'!R:S,2,FALSE),Q1164)</f>
        <v>BU3</v>
      </c>
      <c r="O1164" s="77">
        <f t="shared" si="147"/>
        <v>29500498</v>
      </c>
      <c r="P1164" s="77">
        <f t="shared" si="148"/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Y1164"/>
      <c r="AA1164" s="2"/>
      <c r="AB1164" s="2"/>
      <c r="AC1164" s="2"/>
    </row>
    <row r="1165" spans="1:29" ht="30" customHeight="1" x14ac:dyDescent="0.25">
      <c r="A1165" s="73" t="str">
        <f>VLOOKUP(N1165,'Linien - BU'!A:B,2,FALSE)</f>
        <v>BU3</v>
      </c>
      <c r="B1165" s="74">
        <f t="shared" si="142"/>
        <v>616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Gouda Mittelalt 45%</v>
      </c>
      <c r="F1165" s="76" t="str">
        <f>VLOOKUP(T1165,'Liste Gründe'!A:D,2,FALSE)</f>
        <v>Verpackungsfehler</v>
      </c>
      <c r="G1165" s="75" t="str">
        <f>IF(ISBLANK(V1165),VLOOKUP(Abfalldokumentation!$P1165,'Liste Gründe'!A:D,3,FALSE),V1165)</f>
        <v>blaues Klebeband im Produkt</v>
      </c>
      <c r="H1165" s="76" t="str">
        <f>IF(ISBLANK(Abfalldokumentation!$W1165),"-",Abfalldokumentation!$W1165)</f>
        <v>-</v>
      </c>
      <c r="I1165" s="76">
        <f t="shared" si="143"/>
        <v>42</v>
      </c>
      <c r="J1165" s="76" t="str">
        <f t="shared" si="144"/>
        <v>Produkte</v>
      </c>
      <c r="K1165" s="76" t="str">
        <f t="shared" si="145"/>
        <v>BUs</v>
      </c>
      <c r="L1165" s="76" t="str">
        <f t="shared" si="146"/>
        <v>Symptome</v>
      </c>
      <c r="M1165" s="76">
        <f>IFERROR(VLOOKUP(Abfalldokumentation!$O1165,Kennzahlen!S:U,3,FALSE)*Abfalldokumentation!$B1165,"0")</f>
        <v>1232</v>
      </c>
      <c r="N1165" s="76" t="str">
        <f>IF(ISBLANK(Q1165),VLOOKUP(Abfalldokumentation!$O1165,'Linien - BU'!R:S,2,FALSE),Q1165)</f>
        <v>BU3</v>
      </c>
      <c r="O1165" s="77">
        <f t="shared" si="147"/>
        <v>29500821</v>
      </c>
      <c r="P1165" s="77">
        <f t="shared" si="148"/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Y1165"/>
      <c r="AA1165" s="2"/>
      <c r="AB1165" s="2"/>
      <c r="AC1165" s="2"/>
    </row>
    <row r="1166" spans="1:29" ht="30" customHeight="1" x14ac:dyDescent="0.25">
      <c r="A1166" s="78" t="str">
        <f>VLOOKUP(N1166,'Linien - BU'!A:B,2,FALSE)</f>
        <v>BU4</v>
      </c>
      <c r="B1166" s="79">
        <f t="shared" si="142"/>
        <v>19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HEUBL</v>
      </c>
      <c r="F1166" s="81" t="str">
        <f>VLOOKUP(T1166,'Liste Gründe'!A:D,2,FALSE)</f>
        <v>Schimmel</v>
      </c>
      <c r="G1166" s="80" t="str">
        <f>IF(ISBLANK(V1166),VLOOKUP(Abfalldokumentation!$P1166,'Liste Gründe'!A:D,3,FALSE),V1166)</f>
        <v>Schimmel</v>
      </c>
      <c r="H1166" s="81" t="str">
        <f>IF(ISBLANK(Abfalldokumentation!$W1166),"-",Abfalldokumentation!$W1166)</f>
        <v>-</v>
      </c>
      <c r="I1166" s="81">
        <f t="shared" si="143"/>
        <v>42</v>
      </c>
      <c r="J1166" s="81" t="str">
        <f t="shared" si="144"/>
        <v>Produkte</v>
      </c>
      <c r="K1166" s="81" t="str">
        <f t="shared" si="145"/>
        <v>BUs</v>
      </c>
      <c r="L1166" s="81" t="str">
        <f t="shared" si="146"/>
        <v>Symptome</v>
      </c>
      <c r="M1166" s="81">
        <f>IFERROR(VLOOKUP(Abfalldokumentation!$O1166,Kennzahlen!S:U,3,FALSE)*Abfalldokumentation!$B1166,"0")</f>
        <v>0.19</v>
      </c>
      <c r="N1166" s="81" t="str">
        <f>IF(ISBLANK(Q1166),VLOOKUP(Abfalldokumentation!$O1166,'Linien - BU'!R:S,2,FALSE),Q1166)</f>
        <v>BU4</v>
      </c>
      <c r="O1166" s="77">
        <f t="shared" si="147"/>
        <v>29500885</v>
      </c>
      <c r="P1166" s="77">
        <f t="shared" si="148"/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Y1166"/>
      <c r="AA1166" s="2"/>
      <c r="AB1166" s="2"/>
      <c r="AC1166" s="2"/>
    </row>
    <row r="1167" spans="1:29" ht="30" customHeight="1" x14ac:dyDescent="0.25">
      <c r="A1167" s="73" t="str">
        <f>VLOOKUP(N1167,'Linien - BU'!A:B,2,FALSE)</f>
        <v>BU4</v>
      </c>
      <c r="B1167" s="74">
        <f t="shared" si="142"/>
        <v>19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MEDI-KRÄUK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Schimmel</v>
      </c>
      <c r="H1167" s="76" t="str">
        <f>IF(ISBLANK(Abfalldokumentation!$W1167),"-",Abfalldokumentation!$W1167)</f>
        <v>-</v>
      </c>
      <c r="I1167" s="76">
        <f t="shared" si="143"/>
        <v>42</v>
      </c>
      <c r="J1167" s="76" t="str">
        <f t="shared" si="144"/>
        <v>Produkte</v>
      </c>
      <c r="K1167" s="76" t="str">
        <f t="shared" si="145"/>
        <v>BUs</v>
      </c>
      <c r="L1167" s="76" t="str">
        <f t="shared" si="146"/>
        <v>Symptome</v>
      </c>
      <c r="M1167" s="76">
        <f>IFERROR(VLOOKUP(Abfalldokumentation!$O1167,Kennzahlen!S:U,3,FALSE)*Abfalldokumentation!$B1167,"0")</f>
        <v>28.5</v>
      </c>
      <c r="N1167" s="76" t="str">
        <f>IF(ISBLANK(Q1167),VLOOKUP(Abfalldokumentation!$O1167,'Linien - BU'!R:S,2,FALSE),Q1167)</f>
        <v>BU4</v>
      </c>
      <c r="O1167" s="77">
        <f t="shared" si="147"/>
        <v>29500886</v>
      </c>
      <c r="P1167" s="77">
        <f t="shared" si="148"/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Y1167"/>
      <c r="AA1167" s="2"/>
      <c r="AB1167" s="2"/>
      <c r="AC1167" s="2"/>
    </row>
    <row r="1168" spans="1:29" ht="30" customHeight="1" x14ac:dyDescent="0.25">
      <c r="A1168" s="78" t="str">
        <f>VLOOKUP(N1168,'Linien - BU'!A:B,2,FALSE)</f>
        <v>BU4</v>
      </c>
      <c r="B1168" s="79">
        <f t="shared" si="142"/>
        <v>24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PECO</v>
      </c>
      <c r="F1168" s="81" t="str">
        <f>VLOOKUP(T1168,'Liste Gründe'!A:D,2,FALSE)</f>
        <v>Schimmel</v>
      </c>
      <c r="G1168" s="80" t="str">
        <f>IF(ISBLANK(V1168),VLOOKUP(Abfalldokumentation!$P1168,'Liste Gründe'!A:D,3,FALSE),V1168)</f>
        <v>Schimmel</v>
      </c>
      <c r="H1168" s="81" t="str">
        <f>IF(ISBLANK(Abfalldokumentation!$W1168),"-",Abfalldokumentation!$W1168)</f>
        <v>-</v>
      </c>
      <c r="I1168" s="81">
        <f t="shared" si="143"/>
        <v>42</v>
      </c>
      <c r="J1168" s="81" t="str">
        <f t="shared" si="144"/>
        <v>Produkte</v>
      </c>
      <c r="K1168" s="81" t="str">
        <f t="shared" si="145"/>
        <v>BUs</v>
      </c>
      <c r="L1168" s="81" t="str">
        <f t="shared" si="146"/>
        <v>Symptome</v>
      </c>
      <c r="M1168" s="81">
        <f>IFERROR(VLOOKUP(Abfalldokumentation!$O1168,Kennzahlen!S:U,3,FALSE)*Abfalldokumentation!$B1168,"0")</f>
        <v>35.294117647058826</v>
      </c>
      <c r="N1168" s="81" t="str">
        <f>IF(ISBLANK(Q1168),VLOOKUP(Abfalldokumentation!$O1168,'Linien - BU'!R:S,2,FALSE),Q1168)</f>
        <v>BU4</v>
      </c>
      <c r="O1168" s="77">
        <f t="shared" si="147"/>
        <v>29500891</v>
      </c>
      <c r="P1168" s="77">
        <f t="shared" si="148"/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Y1168"/>
      <c r="AA1168" s="2"/>
      <c r="AB1168" s="2"/>
      <c r="AC1168" s="2"/>
    </row>
    <row r="1169" spans="1:29" ht="30" customHeight="1" x14ac:dyDescent="0.25">
      <c r="A1169" s="73" t="str">
        <f>VLOOKUP(N1169,'Linien - BU'!A:B,2,FALSE)</f>
        <v>BU4</v>
      </c>
      <c r="B1169" s="74">
        <f t="shared" si="142"/>
        <v>209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BLU-FOU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Schimmel</v>
      </c>
      <c r="H1169" s="76" t="str">
        <f>IF(ISBLANK(Abfalldokumentation!$W1169),"-",Abfalldokumentation!$W1169)</f>
        <v>-</v>
      </c>
      <c r="I1169" s="76">
        <f t="shared" si="143"/>
        <v>42</v>
      </c>
      <c r="J1169" s="76" t="str">
        <f t="shared" si="144"/>
        <v>Produkte</v>
      </c>
      <c r="K1169" s="76" t="str">
        <f t="shared" si="145"/>
        <v>BUs</v>
      </c>
      <c r="L1169" s="76" t="str">
        <f t="shared" si="146"/>
        <v>Symptome</v>
      </c>
      <c r="M1169" s="76">
        <f>IFERROR(VLOOKUP(Abfalldokumentation!$O1169,Kennzahlen!S:U,3,FALSE)*Abfalldokumentation!$B1169,"0")</f>
        <v>2.09</v>
      </c>
      <c r="N1169" s="76" t="str">
        <f>IF(ISBLANK(Q1169),VLOOKUP(Abfalldokumentation!$O1169,'Linien - BU'!R:S,2,FALSE),Q1169)</f>
        <v>BU4</v>
      </c>
      <c r="O1169" s="77">
        <f t="shared" si="147"/>
        <v>29500892</v>
      </c>
      <c r="P1169" s="77">
        <f t="shared" si="148"/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Y1169"/>
      <c r="AA1169" s="2"/>
      <c r="AB1169" s="2"/>
      <c r="AC1169" s="2"/>
    </row>
    <row r="1170" spans="1:29" ht="30" customHeight="1" x14ac:dyDescent="0.25">
      <c r="A1170" s="78" t="str">
        <f>VLOOKUP(N1170,'Linien - BU'!A:B,2,FALSE)</f>
        <v>BU4</v>
      </c>
      <c r="B1170" s="79">
        <f t="shared" si="142"/>
        <v>346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BLU-FOU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43"/>
        <v>42</v>
      </c>
      <c r="J1170" s="81" t="str">
        <f t="shared" si="144"/>
        <v>Produkte</v>
      </c>
      <c r="K1170" s="81" t="str">
        <f t="shared" si="145"/>
        <v>BUs</v>
      </c>
      <c r="L1170" s="81" t="str">
        <f t="shared" si="146"/>
        <v>Symptome</v>
      </c>
      <c r="M1170" s="81">
        <f>IFERROR(VLOOKUP(Abfalldokumentation!$O1170,Kennzahlen!S:U,3,FALSE)*Abfalldokumentation!$B1170,"0")</f>
        <v>3.46</v>
      </c>
      <c r="N1170" s="81" t="str">
        <f>IF(ISBLANK(Q1170),VLOOKUP(Abfalldokumentation!$O1170,'Linien - BU'!R:S,2,FALSE),Q1170)</f>
        <v>BU4</v>
      </c>
      <c r="O1170" s="77">
        <f t="shared" si="147"/>
        <v>29500892</v>
      </c>
      <c r="P1170" s="77">
        <f t="shared" si="148"/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Y1170"/>
      <c r="AA1170" s="2"/>
      <c r="AB1170" s="2"/>
      <c r="AC1170" s="2"/>
    </row>
    <row r="1171" spans="1:29" ht="30" customHeight="1" x14ac:dyDescent="0.25">
      <c r="A1171" s="73" t="str">
        <f>VLOOKUP(N1171,'Linien - BU'!A:B,2,FALSE)</f>
        <v>BU4</v>
      </c>
      <c r="B1171" s="74">
        <f t="shared" si="142"/>
        <v>5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REBLOCH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Schimmel</v>
      </c>
      <c r="H1171" s="76" t="str">
        <f>IF(ISBLANK(Abfalldokumentation!$W1171),"-",Abfalldokumentation!$W1171)</f>
        <v>-</v>
      </c>
      <c r="I1171" s="76">
        <f t="shared" si="143"/>
        <v>42</v>
      </c>
      <c r="J1171" s="76" t="str">
        <f t="shared" si="144"/>
        <v>Produkte</v>
      </c>
      <c r="K1171" s="76" t="str">
        <f t="shared" si="145"/>
        <v>BUs</v>
      </c>
      <c r="L1171" s="76" t="str">
        <f t="shared" si="146"/>
        <v>Symptome</v>
      </c>
      <c r="M1171" s="76">
        <f>IFERROR(VLOOKUP(Abfalldokumentation!$O1171,Kennzahlen!S:U,3,FALSE)*Abfalldokumentation!$B1171,"0")</f>
        <v>0.05</v>
      </c>
      <c r="N1171" s="76" t="str">
        <f>IF(ISBLANK(Q1171),VLOOKUP(Abfalldokumentation!$O1171,'Linien - BU'!R:S,2,FALSE),Q1171)</f>
        <v>BU4</v>
      </c>
      <c r="O1171" s="77">
        <f t="shared" si="147"/>
        <v>29500893</v>
      </c>
      <c r="P1171" s="77">
        <f t="shared" si="148"/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Y1171"/>
      <c r="AA1171" s="2"/>
      <c r="AB1171" s="2"/>
      <c r="AC1171" s="2"/>
    </row>
    <row r="1172" spans="1:29" ht="30" customHeight="1" x14ac:dyDescent="0.25">
      <c r="A1172" s="78" t="str">
        <f>VLOOKUP(N1172,'Linien - BU'!A:B,2,FALSE)</f>
        <v>BU4</v>
      </c>
      <c r="B1172" s="79">
        <f t="shared" si="142"/>
        <v>29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REBLOCH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43"/>
        <v>42</v>
      </c>
      <c r="J1172" s="81" t="str">
        <f t="shared" si="144"/>
        <v>Produkte</v>
      </c>
      <c r="K1172" s="81" t="str">
        <f t="shared" si="145"/>
        <v>BUs</v>
      </c>
      <c r="L1172" s="81" t="str">
        <f t="shared" si="146"/>
        <v>Symptome</v>
      </c>
      <c r="M1172" s="81">
        <f>IFERROR(VLOOKUP(Abfalldokumentation!$O1172,Kennzahlen!S:U,3,FALSE)*Abfalldokumentation!$B1172,"0")</f>
        <v>0.28999999999999998</v>
      </c>
      <c r="N1172" s="81" t="str">
        <f>IF(ISBLANK(Q1172),VLOOKUP(Abfalldokumentation!$O1172,'Linien - BU'!R:S,2,FALSE),Q1172)</f>
        <v>BU4</v>
      </c>
      <c r="O1172" s="77">
        <f t="shared" si="147"/>
        <v>29500893</v>
      </c>
      <c r="P1172" s="77">
        <f t="shared" si="148"/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Y1172"/>
      <c r="AA1172" s="2"/>
      <c r="AB1172" s="2"/>
      <c r="AC1172" s="2"/>
    </row>
    <row r="1173" spans="1:29" ht="30" customHeight="1" x14ac:dyDescent="0.25">
      <c r="A1173" s="73" t="str">
        <f>VLOOKUP(N1173,'Linien - BU'!A:B,2,FALSE)</f>
        <v>BU4</v>
      </c>
      <c r="B1173" s="74">
        <f t="shared" si="142"/>
        <v>61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BRIE</v>
      </c>
      <c r="F1173" s="76" t="str">
        <f>VLOOKUP(T1173,'Liste Gründe'!A:D,2,FALSE)</f>
        <v>Schimmel</v>
      </c>
      <c r="G1173" s="75" t="str">
        <f>IF(ISBLANK(V1173),VLOOKUP(Abfalldokumentation!$P1173,'Liste Gründe'!A:D,3,FALSE),V1173)</f>
        <v>Schimmel</v>
      </c>
      <c r="H1173" s="76" t="str">
        <f>IF(ISBLANK(Abfalldokumentation!$W1173),"-",Abfalldokumentation!$W1173)</f>
        <v>-</v>
      </c>
      <c r="I1173" s="76">
        <f t="shared" si="143"/>
        <v>42</v>
      </c>
      <c r="J1173" s="76" t="str">
        <f t="shared" si="144"/>
        <v>Produkte</v>
      </c>
      <c r="K1173" s="76" t="str">
        <f t="shared" si="145"/>
        <v>BUs</v>
      </c>
      <c r="L1173" s="76" t="str">
        <f t="shared" si="146"/>
        <v>Symptome</v>
      </c>
      <c r="M1173" s="76">
        <f>IFERROR(VLOOKUP(Abfalldokumentation!$O1173,Kennzahlen!S:U,3,FALSE)*Abfalldokumentation!$B1173,"0")</f>
        <v>0.61</v>
      </c>
      <c r="N1173" s="76" t="str">
        <f>IF(ISBLANK(Q1173),VLOOKUP(Abfalldokumentation!$O1173,'Linien - BU'!R:S,2,FALSE),Q1173)</f>
        <v>BU4</v>
      </c>
      <c r="O1173" s="77">
        <f t="shared" si="147"/>
        <v>29500895</v>
      </c>
      <c r="P1173" s="77">
        <f t="shared" si="148"/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Y1173"/>
      <c r="AA1173" s="2"/>
      <c r="AB1173" s="2"/>
      <c r="AC1173" s="2"/>
    </row>
    <row r="1174" spans="1:29" ht="30" customHeight="1" x14ac:dyDescent="0.25">
      <c r="A1174" s="78" t="str">
        <f>VLOOKUP(N1174,'Linien - BU'!A:B,2,FALSE)</f>
        <v>BU4</v>
      </c>
      <c r="B1174" s="79">
        <f t="shared" si="142"/>
        <v>22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BRIE</v>
      </c>
      <c r="F1174" s="81" t="str">
        <f>VLOOKUP(T1174,'Liste Gründe'!A:D,2,FALSE)</f>
        <v>keinen Verwendungszweck</v>
      </c>
      <c r="G1174" s="80" t="str">
        <f>IF(ISBLANK(V1174),VLOOKUP(Abfalldokumentation!$P1174,'Liste Gründe'!A:D,3,FALSE),V1174)</f>
        <v>keinen Verwendungszweck</v>
      </c>
      <c r="H1174" s="81" t="str">
        <f>IF(ISBLANK(Abfalldokumentation!$W1174),"-",Abfalldokumentation!$W1174)</f>
        <v>-</v>
      </c>
      <c r="I1174" s="81">
        <f t="shared" si="143"/>
        <v>42</v>
      </c>
      <c r="J1174" s="81" t="str">
        <f t="shared" si="144"/>
        <v>Produkte</v>
      </c>
      <c r="K1174" s="81" t="str">
        <f t="shared" si="145"/>
        <v>BUs</v>
      </c>
      <c r="L1174" s="81" t="str">
        <f t="shared" si="146"/>
        <v>Symptome</v>
      </c>
      <c r="M1174" s="81">
        <f>IFERROR(VLOOKUP(Abfalldokumentation!$O1174,Kennzahlen!S:U,3,FALSE)*Abfalldokumentation!$B1174,"0")</f>
        <v>0.22</v>
      </c>
      <c r="N1174" s="81" t="str">
        <f>IF(ISBLANK(Q1174),VLOOKUP(Abfalldokumentation!$O1174,'Linien - BU'!R:S,2,FALSE),Q1174)</f>
        <v>BU4</v>
      </c>
      <c r="O1174" s="77">
        <f t="shared" si="147"/>
        <v>29500895</v>
      </c>
      <c r="P1174" s="77">
        <f t="shared" si="148"/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Y1174"/>
      <c r="AA1174" s="2"/>
      <c r="AB1174" s="2"/>
      <c r="AC1174" s="2"/>
    </row>
    <row r="1175" spans="1:29" ht="30" customHeight="1" x14ac:dyDescent="0.25">
      <c r="A1175" s="73" t="str">
        <f>VLOOKUP(N1175,'Linien - BU'!A:B,2,FALSE)</f>
        <v>BU4</v>
      </c>
      <c r="B1175" s="74">
        <f t="shared" si="142"/>
        <v>38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ROVIN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Schimmel</v>
      </c>
      <c r="H1175" s="76" t="str">
        <f>IF(ISBLANK(Abfalldokumentation!$W1175),"-",Abfalldokumentation!$W1175)</f>
        <v>-</v>
      </c>
      <c r="I1175" s="76">
        <f t="shared" si="143"/>
        <v>42</v>
      </c>
      <c r="J1175" s="76" t="str">
        <f t="shared" si="144"/>
        <v>Produkte</v>
      </c>
      <c r="K1175" s="76" t="str">
        <f t="shared" si="145"/>
        <v>BUs</v>
      </c>
      <c r="L1175" s="76" t="str">
        <f t="shared" si="146"/>
        <v>Symptome</v>
      </c>
      <c r="M1175" s="76">
        <f>IFERROR(VLOOKUP(Abfalldokumentation!$O1175,Kennzahlen!S:U,3,FALSE)*Abfalldokumentation!$B1175,"0")</f>
        <v>0.38</v>
      </c>
      <c r="N1175" s="76" t="str">
        <f>IF(ISBLANK(Q1175),VLOOKUP(Abfalldokumentation!$O1175,'Linien - BU'!R:S,2,FALSE),Q1175)</f>
        <v>BU4</v>
      </c>
      <c r="O1175" s="77">
        <f t="shared" si="147"/>
        <v>29500900</v>
      </c>
      <c r="P1175" s="77">
        <f t="shared" si="148"/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Y1175"/>
      <c r="AA1175" s="2"/>
      <c r="AB1175" s="2"/>
      <c r="AC1175" s="2"/>
    </row>
    <row r="1176" spans="1:29" ht="30" customHeight="1" x14ac:dyDescent="0.25">
      <c r="A1176" s="78" t="str">
        <f>VLOOKUP(N1176,'Linien - BU'!A:B,2,FALSE)</f>
        <v>BU4</v>
      </c>
      <c r="B1176" s="79">
        <f t="shared" si="142"/>
        <v>3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ROVIN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43"/>
        <v>42</v>
      </c>
      <c r="J1176" s="81" t="str">
        <f t="shared" si="144"/>
        <v>Produkte</v>
      </c>
      <c r="K1176" s="81" t="str">
        <f t="shared" si="145"/>
        <v>BUs</v>
      </c>
      <c r="L1176" s="81" t="str">
        <f t="shared" si="146"/>
        <v>Symptome</v>
      </c>
      <c r="M1176" s="81">
        <f>IFERROR(VLOOKUP(Abfalldokumentation!$O1176,Kennzahlen!S:U,3,FALSE)*Abfalldokumentation!$B1176,"0")</f>
        <v>0.03</v>
      </c>
      <c r="N1176" s="81" t="str">
        <f>IF(ISBLANK(Q1176),VLOOKUP(Abfalldokumentation!$O1176,'Linien - BU'!R:S,2,FALSE),Q1176)</f>
        <v>BU4</v>
      </c>
      <c r="O1176" s="77">
        <f t="shared" si="147"/>
        <v>29500900</v>
      </c>
      <c r="P1176" s="77">
        <f t="shared" si="148"/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Y1176"/>
      <c r="AA1176" s="2"/>
      <c r="AB1176" s="2"/>
      <c r="AC1176" s="2"/>
    </row>
    <row r="1177" spans="1:29" ht="30" customHeight="1" x14ac:dyDescent="0.25">
      <c r="A1177" s="73" t="str">
        <f>VLOOKUP(N1177,'Linien - BU'!A:B,2,FALSE)</f>
        <v>BU4</v>
      </c>
      <c r="B1177" s="74">
        <f t="shared" si="142"/>
        <v>447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TI-AD</v>
      </c>
      <c r="F1177" s="76" t="str">
        <f>VLOOKUP(T1177,'Liste Gründe'!A:D,2,FALSE)</f>
        <v>keinen Verwendungszweck</v>
      </c>
      <c r="G1177" s="75" t="str">
        <f>IF(ISBLANK(V1177),VLOOKUP(Abfalldokumentation!$P1177,'Liste Gründe'!A:D,3,FALSE),V1177)</f>
        <v>keinen Verwendungszweck</v>
      </c>
      <c r="H1177" s="76" t="str">
        <f>IF(ISBLANK(Abfalldokumentation!$W1177),"-",Abfalldokumentation!$W1177)</f>
        <v>-</v>
      </c>
      <c r="I1177" s="76">
        <f t="shared" si="143"/>
        <v>42</v>
      </c>
      <c r="J1177" s="76" t="str">
        <f t="shared" si="144"/>
        <v>Produkte</v>
      </c>
      <c r="K1177" s="76" t="str">
        <f t="shared" si="145"/>
        <v>BUs</v>
      </c>
      <c r="L1177" s="76" t="str">
        <f t="shared" si="146"/>
        <v>Symptome</v>
      </c>
      <c r="M1177" s="76">
        <f>IFERROR(VLOOKUP(Abfalldokumentation!$O1177,Kennzahlen!S:U,3,FALSE)*Abfalldokumentation!$B1177,"0")</f>
        <v>4.47</v>
      </c>
      <c r="N1177" s="76" t="str">
        <f>IF(ISBLANK(Q1177),VLOOKUP(Abfalldokumentation!$O1177,'Linien - BU'!R:S,2,FALSE),Q1177)</f>
        <v>BU4</v>
      </c>
      <c r="O1177" s="77">
        <f t="shared" si="147"/>
        <v>29500904</v>
      </c>
      <c r="P1177" s="77">
        <f t="shared" si="148"/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Y1177"/>
      <c r="AA1177" s="2"/>
      <c r="AB1177" s="2"/>
      <c r="AC1177" s="2"/>
    </row>
    <row r="1178" spans="1:29" ht="30" customHeight="1" x14ac:dyDescent="0.25">
      <c r="A1178" s="78" t="str">
        <f>VLOOKUP(N1178,'Linien - BU'!A:B,2,FALSE)</f>
        <v>BU4</v>
      </c>
      <c r="B1178" s="79">
        <f t="shared" si="142"/>
        <v>52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SCH-PAUL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Schimmel</v>
      </c>
      <c r="H1178" s="81" t="str">
        <f>IF(ISBLANK(Abfalldokumentation!$W1178),"-",Abfalldokumentation!$W1178)</f>
        <v>-</v>
      </c>
      <c r="I1178" s="81">
        <f t="shared" si="143"/>
        <v>42</v>
      </c>
      <c r="J1178" s="81" t="str">
        <f t="shared" si="144"/>
        <v>Produkte</v>
      </c>
      <c r="K1178" s="81" t="str">
        <f t="shared" si="145"/>
        <v>BUs</v>
      </c>
      <c r="L1178" s="81" t="str">
        <f t="shared" si="146"/>
        <v>Symptome</v>
      </c>
      <c r="M1178" s="81">
        <f>IFERROR(VLOOKUP(Abfalldokumentation!$O1178,Kennzahlen!S:U,3,FALSE)*Abfalldokumentation!$B1178,"0")</f>
        <v>0.52</v>
      </c>
      <c r="N1178" s="81" t="str">
        <f>IF(ISBLANK(Q1178),VLOOKUP(Abfalldokumentation!$O1178,'Linien - BU'!R:S,2,FALSE),Q1178)</f>
        <v>BU4</v>
      </c>
      <c r="O1178" s="77">
        <f t="shared" si="147"/>
        <v>29500906</v>
      </c>
      <c r="P1178" s="77">
        <f t="shared" si="148"/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Y1178"/>
      <c r="AA1178" s="2"/>
      <c r="AB1178" s="2"/>
      <c r="AC1178" s="2"/>
    </row>
    <row r="1179" spans="1:29" ht="30" customHeight="1" x14ac:dyDescent="0.25">
      <c r="A1179" s="73" t="str">
        <f>VLOOKUP(N1179,'Linien - BU'!A:B,2,FALSE)</f>
        <v>BU4</v>
      </c>
      <c r="B1179" s="74">
        <f t="shared" si="142"/>
        <v>14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76" t="str">
        <f>IFERROR(VLOOKUP(Abfalldokumentation!$O1179,Artikel!A:C,3,FALSE),Abfalldokumentation!$O1179)</f>
        <v>ABS GRUY</v>
      </c>
      <c r="F1179" s="76" t="str">
        <f>VLOOKUP(T1179,'Liste Gründe'!A:D,2,FALSE)</f>
        <v>Schimmel</v>
      </c>
      <c r="G1179" s="75" t="str">
        <f>IF(ISBLANK(V1179),VLOOKUP(Abfalldokumentation!$P1179,'Liste Gründe'!A:D,3,FALSE),V1179)</f>
        <v>Schimmel</v>
      </c>
      <c r="H1179" s="76" t="str">
        <f>IF(ISBLANK(Abfalldokumentation!$W1179),"-",Abfalldokumentation!$W1179)</f>
        <v>-</v>
      </c>
      <c r="I1179" s="76">
        <f t="shared" si="143"/>
        <v>42</v>
      </c>
      <c r="J1179" s="76" t="str">
        <f t="shared" si="144"/>
        <v>Produkte</v>
      </c>
      <c r="K1179" s="76" t="str">
        <f t="shared" si="145"/>
        <v>BUs</v>
      </c>
      <c r="L1179" s="76" t="str">
        <f t="shared" si="146"/>
        <v>Symptome</v>
      </c>
      <c r="M1179" s="76">
        <f>IFERROR(VLOOKUP(Abfalldokumentation!$O1179,Kennzahlen!S:U,3,FALSE)*Abfalldokumentation!$B1179,"0")</f>
        <v>7</v>
      </c>
      <c r="N1179" s="76" t="str">
        <f>IF(ISBLANK(Q1179),VLOOKUP(Abfalldokumentation!$O1179,'Linien - BU'!R:S,2,FALSE),Q1179)</f>
        <v>BU4</v>
      </c>
      <c r="O1179" s="77">
        <f t="shared" si="147"/>
        <v>29500908</v>
      </c>
      <c r="P1179" s="77">
        <f t="shared" si="148"/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Y1179"/>
      <c r="AA1179" s="2"/>
      <c r="AB1179" s="2"/>
      <c r="AC1179" s="2"/>
    </row>
    <row r="1180" spans="1:29" ht="30" customHeight="1" x14ac:dyDescent="0.25">
      <c r="A1180" s="78" t="str">
        <f>VLOOKUP(N1180,'Linien - BU'!A:B,2,FALSE)</f>
        <v>BU4</v>
      </c>
      <c r="B1180" s="79">
        <f t="shared" si="142"/>
        <v>177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81" t="str">
        <f>IFERROR(VLOOKUP(Abfalldokumentation!$O1180,Artikel!A:C,3,FALSE),Abfalldokumentation!$O1180)</f>
        <v>ABS GRUY</v>
      </c>
      <c r="F1180" s="81" t="str">
        <f>VLOOKUP(T1180,'Liste Gründe'!A:D,2,FALSE)</f>
        <v>keinen Verwendungszweck</v>
      </c>
      <c r="G1180" s="80" t="str">
        <f>IF(ISBLANK(V1180),VLOOKUP(Abfalldokumentation!$P1180,'Liste Gründe'!A:D,3,FALSE),V1180)</f>
        <v>keinen Verwendungszweck</v>
      </c>
      <c r="H1180" s="81" t="str">
        <f>IF(ISBLANK(Abfalldokumentation!$W1180),"-",Abfalldokumentation!$W1180)</f>
        <v>-</v>
      </c>
      <c r="I1180" s="81">
        <f t="shared" si="143"/>
        <v>42</v>
      </c>
      <c r="J1180" s="81" t="str">
        <f t="shared" si="144"/>
        <v>Produkte</v>
      </c>
      <c r="K1180" s="81" t="str">
        <f t="shared" si="145"/>
        <v>BUs</v>
      </c>
      <c r="L1180" s="81" t="str">
        <f t="shared" si="146"/>
        <v>Symptome</v>
      </c>
      <c r="M1180" s="81">
        <f>IFERROR(VLOOKUP(Abfalldokumentation!$O1180,Kennzahlen!S:U,3,FALSE)*Abfalldokumentation!$B1180,"0")</f>
        <v>88.5</v>
      </c>
      <c r="N1180" s="81" t="str">
        <f>IF(ISBLANK(Q1180),VLOOKUP(Abfalldokumentation!$O1180,'Linien - BU'!R:S,2,FALSE),Q1180)</f>
        <v>BU4</v>
      </c>
      <c r="O1180" s="77">
        <f t="shared" si="147"/>
        <v>29500908</v>
      </c>
      <c r="P1180" s="77">
        <f t="shared" si="148"/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Y1180"/>
      <c r="AA1180" s="2"/>
      <c r="AB1180" s="2"/>
      <c r="AC1180" s="2"/>
    </row>
    <row r="1181" spans="1:29" ht="30" customHeight="1" x14ac:dyDescent="0.25">
      <c r="A1181" s="73" t="str">
        <f>VLOOKUP(N1181,'Linien - BU'!A:B,2,FALSE)</f>
        <v>BU4</v>
      </c>
      <c r="B1181" s="74">
        <f t="shared" si="142"/>
        <v>51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76" t="str">
        <f>IFERROR(VLOOKUP(Abfalldokumentation!$O1181,Artikel!A:C,3,FALSE),Abfalldokumentation!$O1181)</f>
        <v>ABS Unser Blütenkäse</v>
      </c>
      <c r="F1181" s="76" t="str">
        <f>VLOOKUP(T1181,'Liste Gründe'!A:D,2,FALSE)</f>
        <v>Schimmel</v>
      </c>
      <c r="G1181" s="75" t="str">
        <f>IF(ISBLANK(V1181),VLOOKUP(Abfalldokumentation!$P1181,'Liste Gründe'!A:D,3,FALSE),V1181)</f>
        <v>Schimmel</v>
      </c>
      <c r="H1181" s="76" t="str">
        <f>IF(ISBLANK(Abfalldokumentation!$W1181),"-",Abfalldokumentation!$W1181)</f>
        <v>-</v>
      </c>
      <c r="I1181" s="76">
        <f t="shared" si="143"/>
        <v>42</v>
      </c>
      <c r="J1181" s="76" t="str">
        <f t="shared" si="144"/>
        <v>Produkte</v>
      </c>
      <c r="K1181" s="76" t="str">
        <f t="shared" si="145"/>
        <v>BUs</v>
      </c>
      <c r="L1181" s="76" t="str">
        <f t="shared" si="146"/>
        <v>Symptome</v>
      </c>
      <c r="M1181" s="76">
        <f>IFERROR(VLOOKUP(Abfalldokumentation!$O1181,Kennzahlen!S:U,3,FALSE)*Abfalldokumentation!$B1181,"0")</f>
        <v>0.51</v>
      </c>
      <c r="N1181" s="76" t="str">
        <f>IF(ISBLANK(Q1181),VLOOKUP(Abfalldokumentation!$O1181,'Linien - BU'!R:S,2,FALSE),Q1181)</f>
        <v>BU4</v>
      </c>
      <c r="O1181" s="77">
        <f t="shared" si="147"/>
        <v>29500910</v>
      </c>
      <c r="P1181" s="77">
        <f t="shared" si="148"/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Y1181"/>
      <c r="AA1181" s="2"/>
      <c r="AB1181" s="2"/>
      <c r="AC1181" s="2"/>
    </row>
    <row r="1182" spans="1:29" ht="30" customHeight="1" x14ac:dyDescent="0.25">
      <c r="A1182" s="78" t="str">
        <f>VLOOKUP(N1182,'Linien - BU'!A:B,2,FALSE)</f>
        <v>BU1</v>
      </c>
      <c r="B1182" s="79">
        <f t="shared" si="142"/>
        <v>28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81" t="str">
        <f>IFERROR(VLOOKUP(Abfalldokumentation!$O1182,Artikel!A:C,3,FALSE),Abfalldokumentation!$O1182)</f>
        <v>ABS ZIEGENR</v>
      </c>
      <c r="F1182" s="81" t="str">
        <f>VLOOKUP(T1182,'Liste Gründe'!A:D,2,FALSE)</f>
        <v>Schimmel</v>
      </c>
      <c r="G1182" s="80" t="str">
        <f>IF(ISBLANK(V1182),VLOOKUP(Abfalldokumentation!$P1182,'Liste Gründe'!A:D,3,FALSE),V1182)</f>
        <v>Schimmel</v>
      </c>
      <c r="H1182" s="81" t="str">
        <f>IF(ISBLANK(Abfalldokumentation!$W1182),"-",Abfalldokumentation!$W1182)</f>
        <v>-</v>
      </c>
      <c r="I1182" s="81">
        <f t="shared" si="143"/>
        <v>42</v>
      </c>
      <c r="J1182" s="81" t="str">
        <f t="shared" si="144"/>
        <v>Produkte</v>
      </c>
      <c r="K1182" s="81" t="str">
        <f t="shared" si="145"/>
        <v>BUs</v>
      </c>
      <c r="L1182" s="81" t="str">
        <f t="shared" si="146"/>
        <v>Symptome</v>
      </c>
      <c r="M1182" s="81">
        <f>IFERROR(VLOOKUP(Abfalldokumentation!$O1182,Kennzahlen!S:U,3,FALSE)*Abfalldokumentation!$B1182,"0")</f>
        <v>0.28000000000000003</v>
      </c>
      <c r="N1182" s="81" t="str">
        <f>IF(ISBLANK(Q1182),VLOOKUP(Abfalldokumentation!$O1182,'Linien - BU'!R:S,2,FALSE),Q1182)</f>
        <v>RWV</v>
      </c>
      <c r="O1182" s="77">
        <f t="shared" si="147"/>
        <v>29500913</v>
      </c>
      <c r="P1182" s="77">
        <f t="shared" si="148"/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Y1182"/>
      <c r="AA1182" s="2"/>
      <c r="AB1182" s="2"/>
      <c r="AC1182" s="2"/>
    </row>
    <row r="1183" spans="1:29" ht="30" customHeight="1" x14ac:dyDescent="0.25">
      <c r="A1183" s="73" t="str">
        <f>VLOOKUP(N1183,'Linien - BU'!A:B,2,FALSE)</f>
        <v>BU1</v>
      </c>
      <c r="B1183" s="74">
        <f t="shared" si="142"/>
        <v>36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43"/>
        <v>42</v>
      </c>
      <c r="J1183" s="76" t="str">
        <f t="shared" si="144"/>
        <v>Produkte</v>
      </c>
      <c r="K1183" s="76" t="str">
        <f t="shared" si="145"/>
        <v>BUs</v>
      </c>
      <c r="L1183" s="76" t="str">
        <f t="shared" si="146"/>
        <v>Symptome</v>
      </c>
      <c r="M1183" s="76">
        <f>IFERROR(VLOOKUP(Abfalldokumentation!$O1183,Kennzahlen!S:U,3,FALSE)*Abfalldokumentation!$B1183,"0")</f>
        <v>0.36</v>
      </c>
      <c r="N1183" s="76" t="str">
        <f>IF(ISBLANK(Q1183),VLOOKUP(Abfalldokumentation!$O1183,'Linien - BU'!R:S,2,FALSE),Q1183)</f>
        <v>RWV</v>
      </c>
      <c r="O1183" s="77">
        <f t="shared" si="147"/>
        <v>29500917</v>
      </c>
      <c r="P1183" s="77">
        <f t="shared" si="148"/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Y1183"/>
      <c r="AA1183" s="2"/>
      <c r="AB1183" s="2"/>
      <c r="AC1183" s="2"/>
    </row>
    <row r="1184" spans="1:29" ht="30" customHeight="1" x14ac:dyDescent="0.25">
      <c r="A1184" s="78" t="str">
        <f>VLOOKUP(N1184,'Linien - BU'!A:B,2,FALSE)</f>
        <v>BU1</v>
      </c>
      <c r="B1184" s="79">
        <f t="shared" si="142"/>
        <v>2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43"/>
        <v>42</v>
      </c>
      <c r="J1184" s="81" t="str">
        <f t="shared" si="144"/>
        <v>Produkte</v>
      </c>
      <c r="K1184" s="81" t="str">
        <f t="shared" si="145"/>
        <v>BUs</v>
      </c>
      <c r="L1184" s="81" t="str">
        <f t="shared" si="146"/>
        <v>Symptome</v>
      </c>
      <c r="M1184" s="81">
        <f>IFERROR(VLOOKUP(Abfalldokumentation!$O1184,Kennzahlen!S:U,3,FALSE)*Abfalldokumentation!$B1184,"0")</f>
        <v>0.02</v>
      </c>
      <c r="N1184" s="81" t="str">
        <f>IF(ISBLANK(Q1184),VLOOKUP(Abfalldokumentation!$O1184,'Linien - BU'!R:S,2,FALSE),Q1184)</f>
        <v>RWV</v>
      </c>
      <c r="O1184" s="77">
        <f t="shared" si="147"/>
        <v>29500917</v>
      </c>
      <c r="P1184" s="77">
        <f t="shared" si="148"/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Y1184"/>
      <c r="AA1184" s="2"/>
      <c r="AB1184" s="2"/>
      <c r="AC1184" s="2"/>
    </row>
    <row r="1185" spans="1:29" ht="30" customHeight="1" x14ac:dyDescent="0.25">
      <c r="A1185" s="73" t="str">
        <f>VLOOKUP(N1185,'Linien - BU'!A:B,2,FALSE)</f>
        <v>BU1</v>
      </c>
      <c r="B1185" s="74">
        <f t="shared" si="142"/>
        <v>28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43"/>
        <v>42</v>
      </c>
      <c r="J1185" s="76" t="str">
        <f t="shared" si="144"/>
        <v>Produkte</v>
      </c>
      <c r="K1185" s="76" t="str">
        <f t="shared" si="145"/>
        <v>BUs</v>
      </c>
      <c r="L1185" s="76" t="str">
        <f t="shared" si="146"/>
        <v>Symptome</v>
      </c>
      <c r="M1185" s="76">
        <f>IFERROR(VLOOKUP(Abfalldokumentation!$O1185,Kennzahlen!S:U,3,FALSE)*Abfalldokumentation!$B1185,"0")</f>
        <v>0.28000000000000003</v>
      </c>
      <c r="N1185" s="76" t="str">
        <f>IF(ISBLANK(Q1185),VLOOKUP(Abfalldokumentation!$O1185,'Linien - BU'!R:S,2,FALSE),Q1185)</f>
        <v>RWV</v>
      </c>
      <c r="O1185" s="77">
        <f t="shared" si="147"/>
        <v>29500917</v>
      </c>
      <c r="P1185" s="77">
        <f t="shared" si="148"/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Y1185"/>
      <c r="AA1185" s="2"/>
      <c r="AB1185" s="2"/>
      <c r="AC1185" s="2"/>
    </row>
    <row r="1186" spans="1:29" ht="30" customHeight="1" x14ac:dyDescent="0.25">
      <c r="A1186" s="78" t="str">
        <f>VLOOKUP(N1186,'Linien - BU'!A:B,2,FALSE)</f>
        <v>BU1</v>
      </c>
      <c r="B1186" s="79">
        <f t="shared" si="142"/>
        <v>21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43"/>
        <v>42</v>
      </c>
      <c r="J1186" s="81" t="str">
        <f t="shared" si="144"/>
        <v>Produkte</v>
      </c>
      <c r="K1186" s="81" t="str">
        <f t="shared" si="145"/>
        <v>BUs</v>
      </c>
      <c r="L1186" s="81" t="str">
        <f t="shared" si="146"/>
        <v>Symptome</v>
      </c>
      <c r="M1186" s="81">
        <f>IFERROR(VLOOKUP(Abfalldokumentation!$O1186,Kennzahlen!S:U,3,FALSE)*Abfalldokumentation!$B1186,"0")</f>
        <v>0.21</v>
      </c>
      <c r="N1186" s="81" t="str">
        <f>IF(ISBLANK(Q1186),VLOOKUP(Abfalldokumentation!$O1186,'Linien - BU'!R:S,2,FALSE),Q1186)</f>
        <v>RWV</v>
      </c>
      <c r="O1186" s="77">
        <f t="shared" si="147"/>
        <v>29500917</v>
      </c>
      <c r="P1186" s="77">
        <f t="shared" si="148"/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Y1186"/>
      <c r="AA1186" s="2"/>
      <c r="AB1186" s="2"/>
      <c r="AC1186" s="2"/>
    </row>
    <row r="1187" spans="1:29" ht="30" customHeight="1" x14ac:dyDescent="0.25">
      <c r="A1187" s="73" t="str">
        <f>VLOOKUP(N1187,'Linien - BU'!A:B,2,FALSE)</f>
        <v>BU1</v>
      </c>
      <c r="B1187" s="74">
        <f t="shared" si="142"/>
        <v>21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43"/>
        <v>42</v>
      </c>
      <c r="J1187" s="76" t="str">
        <f t="shared" si="144"/>
        <v>Produkte</v>
      </c>
      <c r="K1187" s="76" t="str">
        <f t="shared" si="145"/>
        <v>BUs</v>
      </c>
      <c r="L1187" s="76" t="str">
        <f t="shared" si="146"/>
        <v>Symptome</v>
      </c>
      <c r="M1187" s="76">
        <f>IFERROR(VLOOKUP(Abfalldokumentation!$O1187,Kennzahlen!S:U,3,FALSE)*Abfalldokumentation!$B1187,"0")</f>
        <v>0.21</v>
      </c>
      <c r="N1187" s="76" t="str">
        <f>IF(ISBLANK(Q1187),VLOOKUP(Abfalldokumentation!$O1187,'Linien - BU'!R:S,2,FALSE),Q1187)</f>
        <v>RWV</v>
      </c>
      <c r="O1187" s="77">
        <f t="shared" si="147"/>
        <v>29500917</v>
      </c>
      <c r="P1187" s="77">
        <f t="shared" si="148"/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Y1187"/>
      <c r="AA1187" s="2"/>
      <c r="AB1187" s="2"/>
      <c r="AC1187" s="2"/>
    </row>
    <row r="1188" spans="1:29" ht="30" customHeight="1" x14ac:dyDescent="0.25">
      <c r="A1188" s="78" t="str">
        <f>VLOOKUP(N1188,'Linien - BU'!A:B,2,FALSE)</f>
        <v>BU1</v>
      </c>
      <c r="B1188" s="79">
        <f t="shared" si="142"/>
        <v>66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Rest</v>
      </c>
      <c r="G1188" s="80" t="str">
        <f>IF(ISBLANK(V1188),VLOOKUP(Abfalldokumentation!$P1188,'Liste Gründe'!A:D,3,FALSE),V1188)</f>
        <v>geschälte Rinde</v>
      </c>
      <c r="H1188" s="81" t="str">
        <f>IF(ISBLANK(Abfalldokumentation!$W1188),"-",Abfalldokumentation!$W1188)</f>
        <v>-</v>
      </c>
      <c r="I1188" s="81">
        <f t="shared" si="143"/>
        <v>42</v>
      </c>
      <c r="J1188" s="81" t="str">
        <f t="shared" si="144"/>
        <v>Produkte</v>
      </c>
      <c r="K1188" s="81" t="str">
        <f t="shared" si="145"/>
        <v>BUs</v>
      </c>
      <c r="L1188" s="81" t="str">
        <f t="shared" si="146"/>
        <v>Symptome</v>
      </c>
      <c r="M1188" s="81">
        <f>IFERROR(VLOOKUP(Abfalldokumentation!$O1188,Kennzahlen!S:U,3,FALSE)*Abfalldokumentation!$B1188,"0")</f>
        <v>0.66</v>
      </c>
      <c r="N1188" s="81" t="str">
        <f>IF(ISBLANK(Q1188),VLOOKUP(Abfalldokumentation!$O1188,'Linien - BU'!R:S,2,FALSE),Q1188)</f>
        <v>RWV</v>
      </c>
      <c r="O1188" s="77">
        <f t="shared" si="147"/>
        <v>29500917</v>
      </c>
      <c r="P1188" s="77">
        <f t="shared" si="148"/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Y1188"/>
      <c r="AA1188" s="2"/>
      <c r="AB1188" s="2"/>
      <c r="AC1188" s="2"/>
    </row>
    <row r="1189" spans="1:29" ht="30" customHeight="1" x14ac:dyDescent="0.25">
      <c r="A1189" s="73" t="str">
        <f>VLOOKUP(N1189,'Linien - BU'!A:B,2,FALSE)</f>
        <v>BU1</v>
      </c>
      <c r="B1189" s="74">
        <f t="shared" si="142"/>
        <v>5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76" t="str">
        <f>IFERROR(VLOOKUP(Abfalldokumentation!$O1189,Artikel!A:C,3,FALSE),Abfalldokumentation!$O1189)</f>
        <v>VOS-ABS ENTSORGUNG</v>
      </c>
      <c r="F1189" s="76" t="str">
        <f>VLOOKUP(T1189,'Liste Gründe'!A:D,2,FALSE)</f>
        <v>Rest</v>
      </c>
      <c r="G1189" s="75" t="str">
        <f>IF(ISBLANK(V1189),VLOOKUP(Abfalldokumentation!$P1189,'Liste Gründe'!A:D,3,FALSE),V1189)</f>
        <v>geschälte Rinde</v>
      </c>
      <c r="H1189" s="76" t="str">
        <f>IF(ISBLANK(Abfalldokumentation!$W1189),"-",Abfalldokumentation!$W1189)</f>
        <v>-</v>
      </c>
      <c r="I1189" s="76">
        <f t="shared" si="143"/>
        <v>42</v>
      </c>
      <c r="J1189" s="76" t="str">
        <f t="shared" si="144"/>
        <v>Produkte</v>
      </c>
      <c r="K1189" s="76" t="str">
        <f t="shared" si="145"/>
        <v>BUs</v>
      </c>
      <c r="L1189" s="76" t="str">
        <f t="shared" si="146"/>
        <v>Symptome</v>
      </c>
      <c r="M1189" s="76">
        <f>IFERROR(VLOOKUP(Abfalldokumentation!$O1189,Kennzahlen!S:U,3,FALSE)*Abfalldokumentation!$B1189,"0")</f>
        <v>0.05</v>
      </c>
      <c r="N1189" s="76" t="str">
        <f>IF(ISBLANK(Q1189),VLOOKUP(Abfalldokumentation!$O1189,'Linien - BU'!R:S,2,FALSE),Q1189)</f>
        <v>RWV</v>
      </c>
      <c r="O1189" s="77">
        <f t="shared" si="147"/>
        <v>29500917</v>
      </c>
      <c r="P1189" s="77">
        <f t="shared" si="148"/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Y1189"/>
      <c r="AA1189" s="2"/>
      <c r="AB1189" s="2"/>
      <c r="AC1189" s="2"/>
    </row>
    <row r="1190" spans="1:29" ht="30" customHeight="1" x14ac:dyDescent="0.25">
      <c r="A1190" s="78" t="str">
        <f>VLOOKUP(N1190,'Linien - BU'!A:B,2,FALSE)</f>
        <v>BU1</v>
      </c>
      <c r="B1190" s="79">
        <f t="shared" si="142"/>
        <v>6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81" t="str">
        <f>IFERROR(VLOOKUP(Abfalldokumentation!$O1190,Artikel!A:C,3,FALSE),Abfalldokumentation!$O1190)</f>
        <v>VOS-ABS ENTSORGUNG</v>
      </c>
      <c r="F1190" s="81" t="str">
        <f>VLOOKUP(T1190,'Liste Gründe'!A:D,2,FALSE)</f>
        <v>Rest</v>
      </c>
      <c r="G1190" s="80" t="str">
        <f>IF(ISBLANK(V1190),VLOOKUP(Abfalldokumentation!$P1190,'Liste Gründe'!A:D,3,FALSE),V1190)</f>
        <v>geschälte Rinde</v>
      </c>
      <c r="H1190" s="81" t="str">
        <f>IF(ISBLANK(Abfalldokumentation!$W1190),"-",Abfalldokumentation!$W1190)</f>
        <v>-</v>
      </c>
      <c r="I1190" s="81">
        <f t="shared" si="143"/>
        <v>42</v>
      </c>
      <c r="J1190" s="81" t="str">
        <f t="shared" si="144"/>
        <v>Produkte</v>
      </c>
      <c r="K1190" s="81" t="str">
        <f t="shared" si="145"/>
        <v>BUs</v>
      </c>
      <c r="L1190" s="81" t="str">
        <f t="shared" si="146"/>
        <v>Symptome</v>
      </c>
      <c r="M1190" s="81">
        <f>IFERROR(VLOOKUP(Abfalldokumentation!$O1190,Kennzahlen!S:U,3,FALSE)*Abfalldokumentation!$B1190,"0")</f>
        <v>0.06</v>
      </c>
      <c r="N1190" s="81" t="str">
        <f>IF(ISBLANK(Q1190),VLOOKUP(Abfalldokumentation!$O1190,'Linien - BU'!R:S,2,FALSE),Q1190)</f>
        <v>RWV</v>
      </c>
      <c r="O1190" s="77">
        <f t="shared" si="147"/>
        <v>29500917</v>
      </c>
      <c r="P1190" s="77">
        <f t="shared" si="148"/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Y1190"/>
      <c r="AA1190" s="2"/>
      <c r="AB1190" s="2"/>
      <c r="AC1190" s="2"/>
    </row>
    <row r="1191" spans="1:29" ht="30" customHeight="1" x14ac:dyDescent="0.25">
      <c r="A1191" s="73" t="str">
        <f>VLOOKUP(N1191,'Linien - BU'!A:B,2,FALSE)</f>
        <v>BU1</v>
      </c>
      <c r="B1191" s="74">
        <f t="shared" si="142"/>
        <v>3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76" t="str">
        <f>IFERROR(VLOOKUP(Abfalldokumentation!$O1191,Artikel!A:C,3,FALSE),Abfalldokumentation!$O1191)</f>
        <v>VOS-ABS ENTSORGUNG</v>
      </c>
      <c r="F1191" s="76" t="str">
        <f>VLOOKUP(T1191,'Liste Gründe'!A:D,2,FALSE)</f>
        <v>Rest</v>
      </c>
      <c r="G1191" s="75" t="str">
        <f>IF(ISBLANK(V1191),VLOOKUP(Abfalldokumentation!$P1191,'Liste Gründe'!A:D,3,FALSE),V1191)</f>
        <v>geschälte Rinde</v>
      </c>
      <c r="H1191" s="76" t="str">
        <f>IF(ISBLANK(Abfalldokumentation!$W1191),"-",Abfalldokumentation!$W1191)</f>
        <v>-</v>
      </c>
      <c r="I1191" s="76">
        <f t="shared" si="143"/>
        <v>42</v>
      </c>
      <c r="J1191" s="76" t="str">
        <f t="shared" si="144"/>
        <v>Produkte</v>
      </c>
      <c r="K1191" s="76" t="str">
        <f t="shared" si="145"/>
        <v>BUs</v>
      </c>
      <c r="L1191" s="76" t="str">
        <f t="shared" si="146"/>
        <v>Symptome</v>
      </c>
      <c r="M1191" s="76">
        <f>IFERROR(VLOOKUP(Abfalldokumentation!$O1191,Kennzahlen!S:U,3,FALSE)*Abfalldokumentation!$B1191,"0")</f>
        <v>0.03</v>
      </c>
      <c r="N1191" s="76" t="str">
        <f>IF(ISBLANK(Q1191),VLOOKUP(Abfalldokumentation!$O1191,'Linien - BU'!R:S,2,FALSE),Q1191)</f>
        <v>RWV</v>
      </c>
      <c r="O1191" s="77">
        <f t="shared" si="147"/>
        <v>29500917</v>
      </c>
      <c r="P1191" s="77">
        <f t="shared" si="148"/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Y1191"/>
      <c r="AA1191" s="2"/>
      <c r="AB1191" s="2"/>
      <c r="AC1191" s="2"/>
    </row>
    <row r="1192" spans="1:29" ht="30" customHeight="1" x14ac:dyDescent="0.25">
      <c r="A1192" s="78" t="str">
        <f>VLOOKUP(N1192,'Linien - BU'!A:B,2,FALSE)</f>
        <v>Rest</v>
      </c>
      <c r="B1192" s="79">
        <f t="shared" si="142"/>
        <v>1.4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81" t="str">
        <f>IFERROR(VLOOKUP(Abfalldokumentation!$O1192,Artikel!A:C,3,FALSE),Abfalldokumentation!$O1192)</f>
        <v>VOS-ABS ENTSORGUNG</v>
      </c>
      <c r="F1192" s="81" t="str">
        <f>VLOOKUP(T1192,'Liste Gründe'!A:D,2,FALSE)</f>
        <v>Qualitätssicherung</v>
      </c>
      <c r="G1192" s="80" t="str">
        <f>IF(ISBLANK(V1192),VLOOKUP(Abfalldokumentation!$P1192,'Liste Gründe'!A:D,3,FALSE),V1192)</f>
        <v>Sensorik</v>
      </c>
      <c r="H1192" s="81" t="str">
        <f>IF(ISBLANK(Abfalldokumentation!$W1192),"-",Abfalldokumentation!$W1192)</f>
        <v>-</v>
      </c>
      <c r="I1192" s="81">
        <f t="shared" si="143"/>
        <v>42</v>
      </c>
      <c r="J1192" s="81" t="str">
        <f t="shared" si="144"/>
        <v>Produkte</v>
      </c>
      <c r="K1192" s="81" t="str">
        <f t="shared" si="145"/>
        <v>BUs</v>
      </c>
      <c r="L1192" s="81" t="str">
        <f t="shared" si="146"/>
        <v>Symptome</v>
      </c>
      <c r="M1192" s="81">
        <f>IFERROR(VLOOKUP(Abfalldokumentation!$O1192,Kennzahlen!S:U,3,FALSE)*Abfalldokumentation!$B1192,"0")</f>
        <v>1.3999999999999999E-2</v>
      </c>
      <c r="N1192" s="81" t="str">
        <f>IF(ISBLANK(Q1192),VLOOKUP(Abfalldokumentation!$O1192,'Linien - BU'!R:S,2,FALSE),Q1192)</f>
        <v>Labor</v>
      </c>
      <c r="O1192" s="77">
        <f t="shared" si="147"/>
        <v>29500917</v>
      </c>
      <c r="P1192" s="77">
        <f t="shared" si="148"/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Y1192"/>
      <c r="AA1192" s="2"/>
      <c r="AB1192" s="2"/>
      <c r="AC1192" s="2"/>
    </row>
    <row r="1193" spans="1:29" ht="30" customHeight="1" x14ac:dyDescent="0.25">
      <c r="A1193" s="73" t="str">
        <f>VLOOKUP(N1193,'Linien - BU'!A:B,2,FALSE)</f>
        <v>BU4</v>
      </c>
      <c r="B1193" s="74">
        <f t="shared" si="142"/>
        <v>17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Crémeux</v>
      </c>
      <c r="F1193" s="76" t="str">
        <f>VLOOKUP(T1193,'Liste Gründe'!A:D,2,FALSE)</f>
        <v>Schimmel</v>
      </c>
      <c r="G1193" s="75" t="str">
        <f>IF(ISBLANK(V1193),VLOOKUP(Abfalldokumentation!$P1193,'Liste Gründe'!A:D,3,FALSE),V1193)</f>
        <v>Schimmel</v>
      </c>
      <c r="H1193" s="76" t="str">
        <f>IF(ISBLANK(Abfalldokumentation!$W1193),"-",Abfalldokumentation!$W1193)</f>
        <v>-</v>
      </c>
      <c r="I1193" s="76">
        <f t="shared" si="143"/>
        <v>42</v>
      </c>
      <c r="J1193" s="76" t="str">
        <f t="shared" si="144"/>
        <v>Produkte</v>
      </c>
      <c r="K1193" s="76" t="str">
        <f t="shared" si="145"/>
        <v>BUs</v>
      </c>
      <c r="L1193" s="76" t="str">
        <f t="shared" si="146"/>
        <v>Symptome</v>
      </c>
      <c r="M1193" s="76">
        <f>IFERROR(VLOOKUP(Abfalldokumentation!$O1193,Kennzahlen!S:U,3,FALSE)*Abfalldokumentation!$B1193,"0")</f>
        <v>0.17</v>
      </c>
      <c r="N1193" s="76" t="str">
        <f>IF(ISBLANK(Q1193),VLOOKUP(Abfalldokumentation!$O1193,'Linien - BU'!R:S,2,FALSE),Q1193)</f>
        <v>BU4</v>
      </c>
      <c r="O1193" s="77">
        <f t="shared" si="147"/>
        <v>29500957</v>
      </c>
      <c r="P1193" s="77">
        <f t="shared" si="148"/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Y1193"/>
      <c r="AA1193" s="2"/>
      <c r="AB1193" s="2"/>
      <c r="AC1193" s="2"/>
    </row>
    <row r="1194" spans="1:29" ht="30" customHeight="1" x14ac:dyDescent="0.25">
      <c r="A1194" s="78" t="str">
        <f>VLOOKUP(N1194,'Linien - BU'!A:B,2,FALSE)</f>
        <v>BU4</v>
      </c>
      <c r="B1194" s="79">
        <f t="shared" si="142"/>
        <v>28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Crémeux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43"/>
        <v>42</v>
      </c>
      <c r="J1194" s="81" t="str">
        <f t="shared" si="144"/>
        <v>Produkte</v>
      </c>
      <c r="K1194" s="81" t="str">
        <f t="shared" si="145"/>
        <v>BUs</v>
      </c>
      <c r="L1194" s="81" t="str">
        <f t="shared" si="146"/>
        <v>Symptome</v>
      </c>
      <c r="M1194" s="81">
        <f>IFERROR(VLOOKUP(Abfalldokumentation!$O1194,Kennzahlen!S:U,3,FALSE)*Abfalldokumentation!$B1194,"0")</f>
        <v>0.28000000000000003</v>
      </c>
      <c r="N1194" s="81" t="str">
        <f>IF(ISBLANK(Q1194),VLOOKUP(Abfalldokumentation!$O1194,'Linien - BU'!R:S,2,FALSE),Q1194)</f>
        <v>BU4</v>
      </c>
      <c r="O1194" s="77">
        <f t="shared" si="147"/>
        <v>29500957</v>
      </c>
      <c r="P1194" s="77">
        <f t="shared" si="148"/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Y1194"/>
      <c r="AA1194" s="2"/>
      <c r="AB1194" s="2"/>
      <c r="AC1194" s="2"/>
    </row>
    <row r="1195" spans="1:29" ht="30" customHeight="1" x14ac:dyDescent="0.25">
      <c r="A1195" s="73" t="str">
        <f>VLOOKUP(N1195,'Linien - BU'!A:B,2,FALSE)</f>
        <v>BU4</v>
      </c>
      <c r="B1195" s="74">
        <f t="shared" si="142"/>
        <v>5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Whisky-Nuts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43"/>
        <v>42</v>
      </c>
      <c r="J1195" s="76" t="str">
        <f t="shared" si="144"/>
        <v>Produkte</v>
      </c>
      <c r="K1195" s="76" t="str">
        <f t="shared" si="145"/>
        <v>BUs</v>
      </c>
      <c r="L1195" s="76" t="str">
        <f t="shared" si="146"/>
        <v>Symptome</v>
      </c>
      <c r="M1195" s="76">
        <f>IFERROR(VLOOKUP(Abfalldokumentation!$O1195,Kennzahlen!S:U,3,FALSE)*Abfalldokumentation!$B1195,"0")</f>
        <v>7.5</v>
      </c>
      <c r="N1195" s="76" t="str">
        <f>IF(ISBLANK(Q1195),VLOOKUP(Abfalldokumentation!$O1195,'Linien - BU'!R:S,2,FALSE),Q1195)</f>
        <v>BU4</v>
      </c>
      <c r="O1195" s="77">
        <f t="shared" si="147"/>
        <v>29501009</v>
      </c>
      <c r="P1195" s="77">
        <f t="shared" si="148"/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Y1195"/>
      <c r="AA1195" s="2"/>
      <c r="AB1195" s="2"/>
      <c r="AC1195" s="2"/>
    </row>
    <row r="1196" spans="1:29" ht="30" customHeight="1" x14ac:dyDescent="0.25">
      <c r="A1196" s="78" t="str">
        <f>VLOOKUP(N1196,'Linien - BU'!A:B,2,FALSE)</f>
        <v>BU4</v>
      </c>
      <c r="B1196" s="79">
        <f t="shared" si="142"/>
        <v>7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AT-ROTWEIN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43"/>
        <v>42</v>
      </c>
      <c r="J1196" s="81" t="str">
        <f t="shared" si="144"/>
        <v>Produkte</v>
      </c>
      <c r="K1196" s="81" t="str">
        <f t="shared" si="145"/>
        <v>BUs</v>
      </c>
      <c r="L1196" s="81" t="str">
        <f t="shared" si="146"/>
        <v>Symptome</v>
      </c>
      <c r="M1196" s="81">
        <f>IFERROR(VLOOKUP(Abfalldokumentation!$O1196,Kennzahlen!S:U,3,FALSE)*Abfalldokumentation!$B1196,"0")</f>
        <v>6.9999999999999999E-4</v>
      </c>
      <c r="N1196" s="81" t="str">
        <f>IF(ISBLANK(Q1196),VLOOKUP(Abfalldokumentation!$O1196,'Linien - BU'!R:S,2,FALSE),Q1196)</f>
        <v>BU4</v>
      </c>
      <c r="O1196" s="77">
        <f t="shared" si="147"/>
        <v>29501013</v>
      </c>
      <c r="P1196" s="77">
        <f t="shared" si="148"/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Y1196"/>
      <c r="AA1196" s="2"/>
      <c r="AB1196" s="2"/>
      <c r="AC1196" s="2"/>
    </row>
    <row r="1197" spans="1:29" ht="30" customHeight="1" x14ac:dyDescent="0.25">
      <c r="A1197" s="73" t="str">
        <f>VLOOKUP(N1197,'Linien - BU'!A:B,2,FALSE)</f>
        <v>BU3</v>
      </c>
      <c r="B1197" s="74">
        <f t="shared" si="142"/>
        <v>101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Pfeffer-Bruch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43"/>
        <v>42</v>
      </c>
      <c r="J1197" s="76" t="str">
        <f t="shared" si="144"/>
        <v>Produkte</v>
      </c>
      <c r="K1197" s="76" t="str">
        <f t="shared" si="145"/>
        <v>BUs</v>
      </c>
      <c r="L1197" s="76" t="str">
        <f t="shared" si="146"/>
        <v>Symptome</v>
      </c>
      <c r="M1197" s="76">
        <f>IFERROR(VLOOKUP(Abfalldokumentation!$O1197,Kennzahlen!S:U,3,FALSE)*Abfalldokumentation!$B1197,"0")</f>
        <v>1.0100000000000001E-2</v>
      </c>
      <c r="N1197" s="76" t="str">
        <f>IF(ISBLANK(Q1197),VLOOKUP(Abfalldokumentation!$O1197,'Linien - BU'!R:S,2,FALSE),Q1197)</f>
        <v>BU3</v>
      </c>
      <c r="O1197" s="77">
        <f t="shared" si="147"/>
        <v>29501017</v>
      </c>
      <c r="P1197" s="77">
        <f t="shared" si="148"/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Y1197"/>
      <c r="AA1197" s="2"/>
      <c r="AB1197" s="2"/>
      <c r="AC1197" s="2"/>
    </row>
    <row r="1198" spans="1:29" ht="30" customHeight="1" x14ac:dyDescent="0.25">
      <c r="A1198" s="78" t="str">
        <f>VLOOKUP(N1198,'Linien - BU'!A:B,2,FALSE)</f>
        <v>BU4</v>
      </c>
      <c r="B1198" s="79">
        <f t="shared" si="142"/>
        <v>170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CAMBOZOLA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43"/>
        <v>42</v>
      </c>
      <c r="J1198" s="81" t="str">
        <f t="shared" si="144"/>
        <v>Produkte</v>
      </c>
      <c r="K1198" s="81" t="str">
        <f t="shared" si="145"/>
        <v>BUs</v>
      </c>
      <c r="L1198" s="81" t="str">
        <f t="shared" si="146"/>
        <v>Symptome</v>
      </c>
      <c r="M1198" s="81">
        <f>IFERROR(VLOOKUP(Abfalldokumentation!$O1198,Kennzahlen!S:U,3,FALSE)*Abfalldokumentation!$B1198,"0")</f>
        <v>1.7000000000000001E-2</v>
      </c>
      <c r="N1198" s="81" t="str">
        <f>IF(ISBLANK(Q1198),VLOOKUP(Abfalldokumentation!$O1198,'Linien - BU'!R:S,2,FALSE),Q1198)</f>
        <v>BU4</v>
      </c>
      <c r="O1198" s="77">
        <f t="shared" si="147"/>
        <v>29501023</v>
      </c>
      <c r="P1198" s="77">
        <f t="shared" si="148"/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Y1198"/>
      <c r="AA1198" s="2"/>
      <c r="AB1198" s="2"/>
      <c r="AC1198" s="2"/>
    </row>
    <row r="1199" spans="1:29" ht="30" customHeight="1" x14ac:dyDescent="0.25">
      <c r="A1199" s="73" t="str">
        <f>VLOOKUP(N1199,'Linien - BU'!A:B,2,FALSE)</f>
        <v>BU4</v>
      </c>
      <c r="B1199" s="74">
        <f t="shared" si="142"/>
        <v>91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KELLERGEIST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43"/>
        <v>42</v>
      </c>
      <c r="J1199" s="76" t="str">
        <f t="shared" si="144"/>
        <v>Produkte</v>
      </c>
      <c r="K1199" s="76" t="str">
        <f t="shared" si="145"/>
        <v>BUs</v>
      </c>
      <c r="L1199" s="76" t="str">
        <f t="shared" si="146"/>
        <v>Symptome</v>
      </c>
      <c r="M1199" s="76">
        <f>IFERROR(VLOOKUP(Abfalldokumentation!$O1199,Kennzahlen!S:U,3,FALSE)*Abfalldokumentation!$B1199,"0")</f>
        <v>9.1000000000000004E-3</v>
      </c>
      <c r="N1199" s="76" t="str">
        <f>IF(ISBLANK(Q1199),VLOOKUP(Abfalldokumentation!$O1199,'Linien - BU'!R:S,2,FALSE),Q1199)</f>
        <v>BU4</v>
      </c>
      <c r="O1199" s="77">
        <f t="shared" si="147"/>
        <v>29501028</v>
      </c>
      <c r="P1199" s="77">
        <f t="shared" si="148"/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Y1199"/>
      <c r="AA1199" s="2"/>
      <c r="AB1199" s="2"/>
      <c r="AC1199" s="2"/>
    </row>
    <row r="1200" spans="1:29" ht="30" customHeight="1" x14ac:dyDescent="0.25">
      <c r="A1200" s="78" t="str">
        <f>VLOOKUP(N1200,'Linien - BU'!A:B,2,FALSE)</f>
        <v>BU4</v>
      </c>
      <c r="B1200" s="79">
        <f t="shared" si="142"/>
        <v>11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81" t="str">
        <f>IFERROR(VLOOKUP(Abfalldokumentation!$O1200,Artikel!A:C,3,FALSE),Abfalldokumentation!$O1200)</f>
        <v>ABS BRUSCHETTA</v>
      </c>
      <c r="F1200" s="81" t="str">
        <f>VLOOKUP(T1200,'Liste Gründe'!A:D,2,FALSE)</f>
        <v>keinen Verwendungszweck</v>
      </c>
      <c r="G1200" s="80" t="str">
        <f>IF(ISBLANK(V1200),VLOOKUP(Abfalldokumentation!$P1200,'Liste Gründe'!A:D,3,FALSE),V1200)</f>
        <v>keinen Verwendungszweck</v>
      </c>
      <c r="H1200" s="81" t="str">
        <f>IF(ISBLANK(Abfalldokumentation!$W1200),"-",Abfalldokumentation!$W1200)</f>
        <v>-</v>
      </c>
      <c r="I1200" s="81">
        <f t="shared" si="143"/>
        <v>42</v>
      </c>
      <c r="J1200" s="81" t="str">
        <f t="shared" si="144"/>
        <v>Produkte</v>
      </c>
      <c r="K1200" s="81" t="str">
        <f t="shared" si="145"/>
        <v>BUs</v>
      </c>
      <c r="L1200" s="81" t="str">
        <f t="shared" si="146"/>
        <v>Symptome</v>
      </c>
      <c r="M1200" s="81">
        <f>IFERROR(VLOOKUP(Abfalldokumentation!$O1200,Kennzahlen!S:U,3,FALSE)*Abfalldokumentation!$B1200,"0")</f>
        <v>16.5</v>
      </c>
      <c r="N1200" s="81" t="str">
        <f>IF(ISBLANK(Q1200),VLOOKUP(Abfalldokumentation!$O1200,'Linien - BU'!R:S,2,FALSE),Q1200)</f>
        <v>BU4</v>
      </c>
      <c r="O1200" s="77">
        <f t="shared" si="147"/>
        <v>29501029</v>
      </c>
      <c r="P1200" s="77">
        <f t="shared" si="148"/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Y1200"/>
      <c r="AA1200" s="2"/>
      <c r="AB1200" s="2"/>
      <c r="AC1200" s="2"/>
    </row>
    <row r="1201" spans="1:29" ht="30" customHeight="1" x14ac:dyDescent="0.25">
      <c r="A1201" s="73" t="str">
        <f>VLOOKUP(N1201,'Linien - BU'!A:B,2,FALSE)</f>
        <v>BU4</v>
      </c>
      <c r="B1201" s="74">
        <f t="shared" si="142"/>
        <v>132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BRUSCHETTA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43"/>
        <v>42</v>
      </c>
      <c r="J1201" s="76" t="str">
        <f t="shared" si="144"/>
        <v>Produkte</v>
      </c>
      <c r="K1201" s="76" t="str">
        <f t="shared" si="145"/>
        <v>BUs</v>
      </c>
      <c r="L1201" s="76" t="str">
        <f t="shared" si="146"/>
        <v>Symptome</v>
      </c>
      <c r="M1201" s="76">
        <f>IFERROR(VLOOKUP(Abfalldokumentation!$O1201,Kennzahlen!S:U,3,FALSE)*Abfalldokumentation!$B1201,"0")</f>
        <v>198</v>
      </c>
      <c r="N1201" s="76" t="str">
        <f>IF(ISBLANK(Q1201),VLOOKUP(Abfalldokumentation!$O1201,'Linien - BU'!R:S,2,FALSE),Q1201)</f>
        <v>BU4</v>
      </c>
      <c r="O1201" s="77">
        <f t="shared" si="147"/>
        <v>29501029</v>
      </c>
      <c r="P1201" s="77">
        <f t="shared" si="148"/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Y1201"/>
      <c r="AA1201" s="2"/>
      <c r="AB1201" s="2"/>
      <c r="AC1201" s="2"/>
    </row>
    <row r="1202" spans="1:29" ht="30" customHeight="1" x14ac:dyDescent="0.25">
      <c r="A1202" s="78" t="str">
        <f>VLOOKUP(N1202,'Linien - BU'!A:B,2,FALSE)</f>
        <v>BU4</v>
      </c>
      <c r="B1202" s="79">
        <f t="shared" si="142"/>
        <v>27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81" t="str">
        <f>IFERROR(VLOOKUP(Abfalldokumentation!$O1202,Artikel!A:C,3,FALSE),Abfalldokumentation!$O1202)</f>
        <v>ABS OLD-AMSTERDAM</v>
      </c>
      <c r="F1202" s="81" t="str">
        <f>VLOOKUP(T1202,'Liste Gründe'!A:D,2,FALSE)</f>
        <v>keinen Verwendungszweck</v>
      </c>
      <c r="G1202" s="80" t="str">
        <f>IF(ISBLANK(V1202),VLOOKUP(Abfalldokumentation!$P1202,'Liste Gründe'!A:D,3,FALSE),V1202)</f>
        <v>keinen Verwendungszweck</v>
      </c>
      <c r="H1202" s="81" t="str">
        <f>IF(ISBLANK(Abfalldokumentation!$W1202),"-",Abfalldokumentation!$W1202)</f>
        <v>-</v>
      </c>
      <c r="I1202" s="81">
        <f t="shared" si="143"/>
        <v>42</v>
      </c>
      <c r="J1202" s="81" t="str">
        <f t="shared" si="144"/>
        <v>Produkte</v>
      </c>
      <c r="K1202" s="81" t="str">
        <f t="shared" si="145"/>
        <v>BUs</v>
      </c>
      <c r="L1202" s="81" t="str">
        <f t="shared" si="146"/>
        <v>Symptome</v>
      </c>
      <c r="M1202" s="81">
        <f>IFERROR(VLOOKUP(Abfalldokumentation!$O1202,Kennzahlen!S:U,3,FALSE)*Abfalldokumentation!$B1202,"0")</f>
        <v>2.7000000000000001E-3</v>
      </c>
      <c r="N1202" s="81" t="str">
        <f>IF(ISBLANK(Q1202),VLOOKUP(Abfalldokumentation!$O1202,'Linien - BU'!R:S,2,FALSE),Q1202)</f>
        <v>BU4</v>
      </c>
      <c r="O1202" s="77">
        <f t="shared" si="147"/>
        <v>29501039</v>
      </c>
      <c r="P1202" s="77">
        <f t="shared" si="148"/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Y1202"/>
      <c r="AA1202" s="2"/>
      <c r="AB1202" s="2"/>
      <c r="AC1202" s="2"/>
    </row>
    <row r="1203" spans="1:29" ht="30" customHeight="1" x14ac:dyDescent="0.25">
      <c r="A1203" s="73" t="str">
        <f>VLOOKUP(N1203,'Linien - BU'!A:B,2,FALSE)</f>
        <v>BU4</v>
      </c>
      <c r="B1203" s="74">
        <f t="shared" si="142"/>
        <v>20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76" t="str">
        <f>IFERROR(VLOOKUP(Abfalldokumentation!$O1203,Artikel!A:C,3,FALSE),Abfalldokumentation!$O1203)</f>
        <v>ABS MUNSTER</v>
      </c>
      <c r="F1203" s="76" t="str">
        <f>VLOOKUP(T1203,'Liste Gründe'!A:D,2,FALSE)</f>
        <v>keinen Verwendungszweck</v>
      </c>
      <c r="G1203" s="75" t="str">
        <f>IF(ISBLANK(V1203),VLOOKUP(Abfalldokumentation!$P1203,'Liste Gründe'!A:D,3,FALSE),V1203)</f>
        <v>keinen Verwendungszweck</v>
      </c>
      <c r="H1203" s="76" t="str">
        <f>IF(ISBLANK(Abfalldokumentation!$W1203),"-",Abfalldokumentation!$W1203)</f>
        <v>-</v>
      </c>
      <c r="I1203" s="76">
        <f t="shared" si="143"/>
        <v>42</v>
      </c>
      <c r="J1203" s="76" t="str">
        <f t="shared" si="144"/>
        <v>Produkte</v>
      </c>
      <c r="K1203" s="76" t="str">
        <f t="shared" si="145"/>
        <v>BUs</v>
      </c>
      <c r="L1203" s="76" t="str">
        <f t="shared" si="146"/>
        <v>Symptome</v>
      </c>
      <c r="M1203" s="76">
        <f>IFERROR(VLOOKUP(Abfalldokumentation!$O1203,Kennzahlen!S:U,3,FALSE)*Abfalldokumentation!$B1203,"0")</f>
        <v>2E-3</v>
      </c>
      <c r="N1203" s="76" t="str">
        <f>IF(ISBLANK(Q1203),VLOOKUP(Abfalldokumentation!$O1203,'Linien - BU'!R:S,2,FALSE),Q1203)</f>
        <v>BU4</v>
      </c>
      <c r="O1203" s="77">
        <f t="shared" si="147"/>
        <v>29501040</v>
      </c>
      <c r="P1203" s="77">
        <f t="shared" si="148"/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Y1203"/>
      <c r="AA1203" s="2"/>
      <c r="AB1203" s="2"/>
      <c r="AC1203" s="2"/>
    </row>
    <row r="1204" spans="1:29" ht="30" customHeight="1" x14ac:dyDescent="0.25">
      <c r="A1204" s="78" t="str">
        <f>VLOOKUP(N1204,'Linien - BU'!A:B,2,FALSE)</f>
        <v>Verkauf</v>
      </c>
      <c r="B1204" s="79">
        <f t="shared" si="142"/>
        <v>56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81" t="str">
        <f>IFERROR(VLOOKUP(Abfalldokumentation!$O1204,Artikel!A:C,3,FALSE),Abfalldokumentation!$O1204)</f>
        <v>VOS GRW-NATUR ZIPFEL 35</v>
      </c>
      <c r="F1204" s="81" t="str">
        <f>VLOOKUP(T1204,'Liste Gründe'!A:D,2,FALSE)</f>
        <v>Schimmel</v>
      </c>
      <c r="G1204" s="80" t="str">
        <f>IF(ISBLANK(V1204),VLOOKUP(Abfalldokumentation!$P1204,'Liste Gründe'!A:D,3,FALSE),V1204)</f>
        <v>keinen Abnehmer/kein Schälpersonal</v>
      </c>
      <c r="H1204" s="81" t="str">
        <f>IF(ISBLANK(Abfalldokumentation!$W1204),"-",Abfalldokumentation!$W1204)</f>
        <v>-</v>
      </c>
      <c r="I1204" s="81">
        <f t="shared" si="143"/>
        <v>42</v>
      </c>
      <c r="J1204" s="81" t="str">
        <f t="shared" si="144"/>
        <v>Produkte</v>
      </c>
      <c r="K1204" s="81" t="str">
        <f t="shared" si="145"/>
        <v>BUs</v>
      </c>
      <c r="L1204" s="81" t="str">
        <f t="shared" si="146"/>
        <v>Symptome</v>
      </c>
      <c r="M1204" s="81">
        <f>IFERROR(VLOOKUP(Abfalldokumentation!$O1204,Kennzahlen!S:U,3,FALSE)*Abfalldokumentation!$B1204,"0")</f>
        <v>28</v>
      </c>
      <c r="N1204" s="81" t="str">
        <f>IF(ISBLANK(Q1204),VLOOKUP(Abfalldokumentation!$O1204,'Linien - BU'!R:S,2,FALSE),Q1204)</f>
        <v>Verkauf</v>
      </c>
      <c r="O1204" s="77">
        <f t="shared" si="147"/>
        <v>29501063</v>
      </c>
      <c r="P1204" s="77">
        <f t="shared" si="148"/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Y1204"/>
      <c r="AA1204" s="2"/>
      <c r="AB1204" s="2"/>
      <c r="AC1204" s="2"/>
    </row>
    <row r="1205" spans="1:29" ht="30" customHeight="1" x14ac:dyDescent="0.25">
      <c r="A1205" s="73" t="str">
        <f>VLOOKUP(N1205,'Linien - BU'!A:B,2,FALSE)</f>
        <v>BU4</v>
      </c>
      <c r="B1205" s="74">
        <f t="shared" si="142"/>
        <v>30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76" t="str">
        <f>IFERROR(VLOOKUP(Abfalldokumentation!$O1205,Artikel!A:C,3,FALSE),Abfalldokumentation!$O1205)</f>
        <v>ABS Simmentaler</v>
      </c>
      <c r="F1205" s="76" t="str">
        <f>VLOOKUP(T1205,'Liste Gründe'!A:D,2,FALSE)</f>
        <v>keinen Verwendungszweck</v>
      </c>
      <c r="G1205" s="75" t="str">
        <f>IF(ISBLANK(V1205),VLOOKUP(Abfalldokumentation!$P1205,'Liste Gründe'!A:D,3,FALSE),V1205)</f>
        <v>keinen Verwendungszweck</v>
      </c>
      <c r="H1205" s="76" t="str">
        <f>IF(ISBLANK(Abfalldokumentation!$W1205),"-",Abfalldokumentation!$W1205)</f>
        <v>-</v>
      </c>
      <c r="I1205" s="76">
        <f t="shared" si="143"/>
        <v>42</v>
      </c>
      <c r="J1205" s="76" t="str">
        <f t="shared" si="144"/>
        <v>Produkte</v>
      </c>
      <c r="K1205" s="76" t="str">
        <f t="shared" si="145"/>
        <v>BUs</v>
      </c>
      <c r="L1205" s="76" t="str">
        <f t="shared" si="146"/>
        <v>Symptome</v>
      </c>
      <c r="M1205" s="76">
        <f>IFERROR(VLOOKUP(Abfalldokumentation!$O1205,Kennzahlen!S:U,3,FALSE)*Abfalldokumentation!$B1205,"0")</f>
        <v>0.3</v>
      </c>
      <c r="N1205" s="76" t="str">
        <f>IF(ISBLANK(Q1205),VLOOKUP(Abfalldokumentation!$O1205,'Linien - BU'!R:S,2,FALSE),Q1205)</f>
        <v>BU4</v>
      </c>
      <c r="O1205" s="77">
        <f t="shared" si="147"/>
        <v>29501099</v>
      </c>
      <c r="P1205" s="77">
        <f t="shared" si="148"/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Y1205"/>
      <c r="AA1205" s="2"/>
      <c r="AB1205" s="2"/>
      <c r="AC1205" s="2"/>
    </row>
    <row r="1206" spans="1:29" ht="30" customHeight="1" x14ac:dyDescent="0.25">
      <c r="A1206" s="78" t="str">
        <f>VLOOKUP(N1206,'Linien - BU'!A:B,2,FALSE)</f>
        <v>BU1</v>
      </c>
      <c r="B1206" s="79">
        <f t="shared" si="142"/>
        <v>207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81" t="str">
        <f>IFERROR(VLOOKUP(Abfalldokumentation!$O1206,Artikel!A:C,3,FALSE),Abfalldokumentation!$O1206)</f>
        <v>ABS 45-48% Konventionel</v>
      </c>
      <c r="F1206" s="81" t="str">
        <f>VLOOKUP(T1206,'Liste Gründe'!A:D,2,FALSE)</f>
        <v>Schimmel</v>
      </c>
      <c r="G1206" s="80" t="str">
        <f>IF(ISBLANK(V1206),VLOOKUP(Abfalldokumentation!$P1206,'Liste Gründe'!A:D,3,FALSE),V1206)</f>
        <v>keine Verarbeitung</v>
      </c>
      <c r="H1206" s="81" t="str">
        <f>IF(ISBLANK(Abfalldokumentation!$W1206),"-",Abfalldokumentation!$W1206)</f>
        <v>-</v>
      </c>
      <c r="I1206" s="81">
        <f t="shared" si="143"/>
        <v>42</v>
      </c>
      <c r="J1206" s="81" t="str">
        <f t="shared" si="144"/>
        <v>Produkte</v>
      </c>
      <c r="K1206" s="81" t="str">
        <f t="shared" si="145"/>
        <v>BUs</v>
      </c>
      <c r="L1206" s="81" t="str">
        <f t="shared" si="146"/>
        <v>Symptome</v>
      </c>
      <c r="M1206" s="81">
        <f>IFERROR(VLOOKUP(Abfalldokumentation!$O1206,Kennzahlen!S:U,3,FALSE)*Abfalldokumentation!$B1206,"0")</f>
        <v>417.64319999999998</v>
      </c>
      <c r="N1206" s="81" t="str">
        <f>IF(ISBLANK(Q1206),VLOOKUP(Abfalldokumentation!$O1206,'Linien - BU'!R:S,2,FALSE),Q1206)</f>
        <v>Schmelze</v>
      </c>
      <c r="O1206" s="77">
        <f t="shared" si="147"/>
        <v>29600004</v>
      </c>
      <c r="P1206" s="77">
        <f t="shared" si="148"/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Y1206"/>
      <c r="AA1206" s="2"/>
      <c r="AB1206" s="2"/>
      <c r="AC1206" s="2"/>
    </row>
    <row r="1207" spans="1:29" ht="30" customHeight="1" x14ac:dyDescent="0.25">
      <c r="A1207" s="73" t="str">
        <f>VLOOKUP(N1207,'Linien - BU'!A:B,2,FALSE)</f>
        <v>BU1</v>
      </c>
      <c r="B1207" s="74">
        <f t="shared" si="142"/>
        <v>701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76" t="str">
        <f>IFERROR(VLOOKUP(Abfalldokumentation!$O1207,Artikel!A:C,3,FALSE),Abfalldokumentation!$O1207)</f>
        <v>VS SKZ Premium Würfel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Schimmel</v>
      </c>
      <c r="H1207" s="76" t="str">
        <f>IF(ISBLANK(Abfalldokumentation!$W1207),"-",Abfalldokumentation!$W1207)</f>
        <v>-</v>
      </c>
      <c r="I1207" s="76">
        <f t="shared" si="143"/>
        <v>42</v>
      </c>
      <c r="J1207" s="76" t="str">
        <f t="shared" si="144"/>
        <v>Produkte</v>
      </c>
      <c r="K1207" s="76" t="str">
        <f t="shared" si="145"/>
        <v>BUs</v>
      </c>
      <c r="L1207" s="76" t="str">
        <f t="shared" si="146"/>
        <v>Symptome</v>
      </c>
      <c r="M1207" s="76">
        <f>IFERROR(VLOOKUP(Abfalldokumentation!$O1207,Kennzahlen!S:U,3,FALSE)*Abfalldokumentation!$B1207,"0")</f>
        <v>402.37399999999997</v>
      </c>
      <c r="N1207" s="76" t="str">
        <f>IF(ISBLANK(Q1207),VLOOKUP(Abfalldokumentation!$O1207,'Linien - BU'!R:S,2,FALSE),Q1207)</f>
        <v>RWV</v>
      </c>
      <c r="O1207" s="77">
        <f t="shared" si="147"/>
        <v>29600030</v>
      </c>
      <c r="P1207" s="77">
        <f t="shared" si="148"/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Y1207"/>
      <c r="AA1207" s="2"/>
      <c r="AB1207" s="2"/>
      <c r="AC1207" s="2"/>
    </row>
    <row r="1208" spans="1:29" ht="30" customHeight="1" x14ac:dyDescent="0.25">
      <c r="A1208" s="78" t="str">
        <f>VLOOKUP(N1208,'Linien - BU'!A:B,2,FALSE)</f>
        <v>BU3</v>
      </c>
      <c r="B1208" s="79">
        <f t="shared" si="142"/>
        <v>303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81" t="str">
        <f>IFERROR(VLOOKUP(Abfalldokumentation!$O1208,Artikel!A:C,3,FALSE),Abfalldokumentation!$O1208)</f>
        <v>VOS VEG-SCH MILD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keinen Verwendungszweck</v>
      </c>
      <c r="H1208" s="81" t="str">
        <f>IF(ISBLANK(Abfalldokumentation!$W1208),"-",Abfalldokumentation!$W1208)</f>
        <v>-</v>
      </c>
      <c r="I1208" s="81">
        <f t="shared" si="143"/>
        <v>42</v>
      </c>
      <c r="J1208" s="81" t="str">
        <f t="shared" si="144"/>
        <v>Produkte</v>
      </c>
      <c r="K1208" s="81" t="str">
        <f t="shared" si="145"/>
        <v>BUs</v>
      </c>
      <c r="L1208" s="81" t="str">
        <f t="shared" si="146"/>
        <v>Symptome</v>
      </c>
      <c r="M1208" s="81">
        <f>IFERROR(VLOOKUP(Abfalldokumentation!$O1208,Kennzahlen!S:U,3,FALSE)*Abfalldokumentation!$B1208,"0")</f>
        <v>151.5</v>
      </c>
      <c r="N1208" s="81" t="str">
        <f>IF(ISBLANK(Q1208),VLOOKUP(Abfalldokumentation!$O1208,'Linien - BU'!R:S,2,FALSE),Q1208)</f>
        <v>BU3</v>
      </c>
      <c r="O1208" s="77">
        <f t="shared" si="147"/>
        <v>29900002</v>
      </c>
      <c r="P1208" s="77">
        <f t="shared" si="148"/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Y1208"/>
      <c r="AA1208" s="2"/>
      <c r="AB1208" s="2"/>
      <c r="AC1208" s="2"/>
    </row>
    <row r="1209" spans="1:29" ht="30" customHeight="1" x14ac:dyDescent="0.25">
      <c r="A1209" s="73" t="str">
        <f>VLOOKUP(N1209,'Linien - BU'!A:B,2,FALSE)</f>
        <v>BU3</v>
      </c>
      <c r="B1209" s="74">
        <f t="shared" si="142"/>
        <v>74.400000000000006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76" t="str">
        <f>IFERROR(VLOOKUP(Abfalldokumentation!$O1209,Artikel!A:C,3,FALSE),Abfalldokumentation!$O1209)</f>
        <v>VOS VEG-SCH MILD</v>
      </c>
      <c r="F1209" s="76" t="str">
        <f>VLOOKUP(T1209,'Liste Gründe'!A:D,2,FALSE)</f>
        <v>Rest</v>
      </c>
      <c r="G1209" s="75" t="str">
        <f>IF(ISBLANK(V1209),VLOOKUP(Abfalldokumentation!$P1209,'Liste Gründe'!A:D,3,FALSE),V1209)</f>
        <v>Retoure</v>
      </c>
      <c r="H1209" s="76" t="str">
        <f>IF(ISBLANK(Abfalldokumentation!$W1209),"-",Abfalldokumentation!$W1209)</f>
        <v>-</v>
      </c>
      <c r="I1209" s="76">
        <f t="shared" si="143"/>
        <v>42</v>
      </c>
      <c r="J1209" s="76" t="str">
        <f t="shared" si="144"/>
        <v>Produkte</v>
      </c>
      <c r="K1209" s="76" t="str">
        <f t="shared" si="145"/>
        <v>BUs</v>
      </c>
      <c r="L1209" s="76" t="str">
        <f t="shared" si="146"/>
        <v>Symptome</v>
      </c>
      <c r="M1209" s="76">
        <f>IFERROR(VLOOKUP(Abfalldokumentation!$O1209,Kennzahlen!S:U,3,FALSE)*Abfalldokumentation!$B1209,"0")</f>
        <v>37.200000000000003</v>
      </c>
      <c r="N1209" s="76" t="str">
        <f>IF(ISBLANK(Q1209),VLOOKUP(Abfalldokumentation!$O1209,'Linien - BU'!R:S,2,FALSE),Q1209)</f>
        <v>BU3</v>
      </c>
      <c r="O1209" s="77">
        <f t="shared" si="147"/>
        <v>29900002</v>
      </c>
      <c r="P1209" s="77">
        <f t="shared" si="148"/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Y1209"/>
      <c r="AA1209" s="2"/>
      <c r="AB1209" s="2"/>
      <c r="AC1209" s="2"/>
    </row>
    <row r="1210" spans="1:29" ht="30" customHeight="1" x14ac:dyDescent="0.25">
      <c r="A1210" s="78" t="str">
        <f>VLOOKUP(N1210,'Linien - BU'!A:B,2,FALSE)</f>
        <v>BU3</v>
      </c>
      <c r="B1210" s="79">
        <f t="shared" si="142"/>
        <v>640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81" t="str">
        <f>IFERROR(VLOOKUP(Abfalldokumentation!$O1210,Artikel!A:C,3,FALSE),Abfalldokumentation!$O1210)</f>
        <v>VOS VEG-SCH WÜRZIG</v>
      </c>
      <c r="F1210" s="81" t="str">
        <f>VLOOKUP(T1210,'Liste Gründe'!A:D,2,FALSE)</f>
        <v>keinen Verwendungszweck</v>
      </c>
      <c r="G1210" s="80" t="str">
        <f>IF(ISBLANK(V1210),VLOOKUP(Abfalldokumentation!$P1210,'Liste Gründe'!A:D,3,FALSE),V1210)</f>
        <v>keinen Verwendungszweck</v>
      </c>
      <c r="H1210" s="81" t="str">
        <f>IF(ISBLANK(Abfalldokumentation!$W1210),"-",Abfalldokumentation!$W1210)</f>
        <v>-</v>
      </c>
      <c r="I1210" s="81">
        <f t="shared" si="143"/>
        <v>42</v>
      </c>
      <c r="J1210" s="81" t="str">
        <f t="shared" si="144"/>
        <v>Produkte</v>
      </c>
      <c r="K1210" s="81" t="str">
        <f t="shared" si="145"/>
        <v>BUs</v>
      </c>
      <c r="L1210" s="81" t="str">
        <f t="shared" si="146"/>
        <v>Symptome</v>
      </c>
      <c r="M1210" s="81">
        <f>IFERROR(VLOOKUP(Abfalldokumentation!$O1210,Kennzahlen!S:U,3,FALSE)*Abfalldokumentation!$B1210,"0")</f>
        <v>320</v>
      </c>
      <c r="N1210" s="81" t="str">
        <f>IF(ISBLANK(Q1210),VLOOKUP(Abfalldokumentation!$O1210,'Linien - BU'!R:S,2,FALSE),Q1210)</f>
        <v>BU3</v>
      </c>
      <c r="O1210" s="77">
        <f t="shared" si="147"/>
        <v>29900003</v>
      </c>
      <c r="P1210" s="77">
        <f t="shared" si="148"/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Y1210"/>
      <c r="AA1210" s="2"/>
      <c r="AB1210" s="2"/>
      <c r="AC1210" s="2"/>
    </row>
    <row r="1211" spans="1:29" ht="30" customHeight="1" x14ac:dyDescent="0.25">
      <c r="A1211" s="73" t="str">
        <f>VLOOKUP(N1211,'Linien - BU'!A:B,2,FALSE)</f>
        <v>BU1</v>
      </c>
      <c r="B1211" s="74">
        <f t="shared" si="142"/>
        <v>312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76" t="str">
        <f>IFERROR(VLOOKUP(Abfalldokumentation!$O1211,Artikel!A:C,3,FALSE),Abfalldokumentation!$O1211)</f>
        <v>ABS PROV-VAKU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Luftzieher</v>
      </c>
      <c r="H1211" s="76" t="str">
        <f>IF(ISBLANK(Abfalldokumentation!$W1211),"-",Abfalldokumentation!$W1211)</f>
        <v>-</v>
      </c>
      <c r="I1211" s="76">
        <f t="shared" si="143"/>
        <v>42</v>
      </c>
      <c r="J1211" s="76" t="str">
        <f t="shared" si="144"/>
        <v>Produkte</v>
      </c>
      <c r="K1211" s="76" t="str">
        <f t="shared" si="145"/>
        <v>BUs</v>
      </c>
      <c r="L1211" s="76" t="str">
        <f t="shared" si="146"/>
        <v>Symptome</v>
      </c>
      <c r="M1211" s="76">
        <f>IFERROR(VLOOKUP(Abfalldokumentation!$O1211,Kennzahlen!S:U,3,FALSE)*Abfalldokumentation!$B1211,"0")</f>
        <v>160.36799999999999</v>
      </c>
      <c r="N1211" s="76" t="str">
        <f>IF(ISBLANK(Q1211),VLOOKUP(Abfalldokumentation!$O1211,'Linien - BU'!R:S,2,FALSE),Q1211)</f>
        <v>RWV</v>
      </c>
      <c r="O1211" s="77">
        <f t="shared" si="147"/>
        <v>49500055</v>
      </c>
      <c r="P1211" s="77">
        <f t="shared" si="148"/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Y1211"/>
      <c r="AA1211" s="2"/>
      <c r="AB1211" s="2"/>
      <c r="AC1211" s="2"/>
    </row>
    <row r="1212" spans="1:29" ht="30" customHeight="1" x14ac:dyDescent="0.25">
      <c r="A1212" s="78" t="str">
        <f>VLOOKUP(N1212,'Linien - BU'!A:B,2,FALSE)</f>
        <v>BU3</v>
      </c>
      <c r="B1212" s="79">
        <f t="shared" si="142"/>
        <v>100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81" t="str">
        <f>IFERROR(VLOOKUP(Abfalldokumentation!$O1212,Artikel!A:C,3,FALSE),Abfalldokumentation!$O1212)</f>
        <v>VOS VEG-SCH-MILD-VAKU</v>
      </c>
      <c r="F1212" s="81" t="str">
        <f>VLOOKUP(T1212,'Liste Gründe'!A:D,2,FALSE)</f>
        <v>keinen Verwendungszweck</v>
      </c>
      <c r="G1212" s="80" t="str">
        <f>IF(ISBLANK(V1212),VLOOKUP(Abfalldokumentation!$P1212,'Liste Gründe'!A:D,3,FALSE),V1212)</f>
        <v>VOS &gt; Einsatz</v>
      </c>
      <c r="H1212" s="81" t="str">
        <f>IF(ISBLANK(Abfalldokumentation!$W1212),"-",Abfalldokumentation!$W1212)</f>
        <v>-</v>
      </c>
      <c r="I1212" s="81">
        <f t="shared" si="143"/>
        <v>42</v>
      </c>
      <c r="J1212" s="81" t="str">
        <f t="shared" si="144"/>
        <v>Produkte</v>
      </c>
      <c r="K1212" s="81" t="str">
        <f t="shared" si="145"/>
        <v>BUs</v>
      </c>
      <c r="L1212" s="81" t="str">
        <f t="shared" si="146"/>
        <v>Symptome</v>
      </c>
      <c r="M1212" s="81">
        <f>IFERROR(VLOOKUP(Abfalldokumentation!$O1212,Kennzahlen!S:U,3,FALSE)*Abfalldokumentation!$B1212,"0")</f>
        <v>51.4</v>
      </c>
      <c r="N1212" s="81" t="str">
        <f>IF(ISBLANK(Q1212),VLOOKUP(Abfalldokumentation!$O1212,'Linien - BU'!R:S,2,FALSE),Q1212)</f>
        <v>BU3</v>
      </c>
      <c r="O1212" s="77">
        <f t="shared" si="147"/>
        <v>49900001</v>
      </c>
      <c r="P1212" s="77">
        <f t="shared" si="148"/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Y1212"/>
      <c r="AA1212" s="2"/>
      <c r="AB1212" s="2"/>
      <c r="AC1212" s="2"/>
    </row>
    <row r="1213" spans="1:29" ht="30" customHeight="1" x14ac:dyDescent="0.25">
      <c r="A1213" s="73" t="str">
        <f>VLOOKUP(N1213,'Linien - BU'!A:B,2,FALSE)</f>
        <v>Verkauf</v>
      </c>
      <c r="B1213" s="74">
        <f t="shared" si="142"/>
        <v>1500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76" t="str">
        <f>IFERROR(VLOOKUP(Abfalldokumentation!$O1213,Artikel!A:C,3,FALSE),Abfalldokumentation!$O1213)</f>
        <v>Räucher-Endstücke 3kg S</v>
      </c>
      <c r="F1213" s="76" t="str">
        <f>VLOOKUP(T1213,'Liste Gründe'!A:D,2,FALSE)</f>
        <v>Schimmel</v>
      </c>
      <c r="G1213" s="75" t="str">
        <f>IF(ISBLANK(V1213),VLOOKUP(Abfalldokumentation!$P1213,'Liste Gründe'!A:D,3,FALSE),V1213)</f>
        <v>keinen Abnehmer</v>
      </c>
      <c r="H1213" s="76" t="str">
        <f>IF(ISBLANK(Abfalldokumentation!$W1213),"-",Abfalldokumentation!$W1213)</f>
        <v>hätte im Juni verkauft werden sollen</v>
      </c>
      <c r="I1213" s="76">
        <f t="shared" si="143"/>
        <v>42</v>
      </c>
      <c r="J1213" s="76" t="str">
        <f t="shared" si="144"/>
        <v>Produkte</v>
      </c>
      <c r="K1213" s="76" t="str">
        <f t="shared" si="145"/>
        <v>BUs</v>
      </c>
      <c r="L1213" s="76" t="str">
        <f t="shared" si="146"/>
        <v>Symptome</v>
      </c>
      <c r="M1213" s="76">
        <f>IFERROR(VLOOKUP(Abfalldokumentation!$O1213,Kennzahlen!S:U,3,FALSE)*Abfalldokumentation!$B1213,"0")</f>
        <v>3952.65</v>
      </c>
      <c r="N1213" s="76" t="str">
        <f>IF(ISBLANK(Q1213),VLOOKUP(Abfalldokumentation!$O1213,'Linien - BU'!R:S,2,FALSE),Q1213)</f>
        <v>Verkauf</v>
      </c>
      <c r="O1213" s="77">
        <f t="shared" si="147"/>
        <v>59500021</v>
      </c>
      <c r="P1213" s="77">
        <f t="shared" si="148"/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Y1213"/>
      <c r="AA1213" s="2"/>
      <c r="AB1213" s="2"/>
      <c r="AC1213" s="2"/>
    </row>
    <row r="1214" spans="1:29" ht="30" customHeight="1" x14ac:dyDescent="0.25">
      <c r="A1214" s="78" t="str">
        <f>VLOOKUP(N1214,'Linien - BU'!A:B,2,FALSE)</f>
        <v>BU1</v>
      </c>
      <c r="B1214" s="79">
        <f t="shared" si="142"/>
        <v>163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-</v>
      </c>
      <c r="F1214" s="81" t="str">
        <f>VLOOKUP(T1214,'Liste Gründe'!A:D,2,FALSE)</f>
        <v>Schimmel</v>
      </c>
      <c r="G1214" s="80" t="str">
        <f>IF(ISBLANK(V1214),VLOOKUP(Abfalldokumentation!$P1214,'Liste Gründe'!A:D,3,FALSE),V1214)</f>
        <v>VOS &gt; Einsatz</v>
      </c>
      <c r="H1214" s="81" t="str">
        <f>IF(ISBLANK(Abfalldokumentation!$W1214),"-",Abfalldokumentation!$W1214)</f>
        <v>-</v>
      </c>
      <c r="I1214" s="81">
        <f t="shared" si="143"/>
        <v>42</v>
      </c>
      <c r="J1214" s="81" t="str">
        <f t="shared" si="144"/>
        <v>Produkte</v>
      </c>
      <c r="K1214" s="81" t="str">
        <f t="shared" si="145"/>
        <v>BUs</v>
      </c>
      <c r="L1214" s="81" t="str">
        <f t="shared" si="146"/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RWV</v>
      </c>
      <c r="O1214" s="77" t="str">
        <f t="shared" si="147"/>
        <v>-</v>
      </c>
      <c r="P1214" s="77">
        <f t="shared" si="148"/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Y1214"/>
      <c r="AA1214" s="2"/>
      <c r="AB1214" s="2"/>
      <c r="AC1214" s="2"/>
    </row>
    <row r="1215" spans="1:29" ht="30" customHeight="1" x14ac:dyDescent="0.25">
      <c r="A1215" s="73" t="str">
        <f>VLOOKUP(N1215,'Linien - BU'!A:B,2,FALSE)</f>
        <v>BU1</v>
      </c>
      <c r="B1215" s="74">
        <f t="shared" si="142"/>
        <v>346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Schimmel</v>
      </c>
      <c r="G1215" s="75" t="str">
        <f>IF(ISBLANK(V1215),VLOOKUP(Abfalldokumentation!$P1215,'Liste Gründe'!A:D,3,FALSE),V1215)</f>
        <v>VOS &gt; Einsatz</v>
      </c>
      <c r="H1215" s="76" t="str">
        <f>IF(ISBLANK(Abfalldokumentation!$W1215),"-",Abfalldokumentation!$W1215)</f>
        <v>-</v>
      </c>
      <c r="I1215" s="76">
        <f t="shared" si="143"/>
        <v>42</v>
      </c>
      <c r="J1215" s="76" t="str">
        <f t="shared" si="144"/>
        <v>Produkte</v>
      </c>
      <c r="K1215" s="76" t="str">
        <f t="shared" si="145"/>
        <v>BUs</v>
      </c>
      <c r="L1215" s="76" t="str">
        <f t="shared" si="146"/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47"/>
        <v>-</v>
      </c>
      <c r="P1215" s="77">
        <f t="shared" si="148"/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Y1215"/>
      <c r="AA1215" s="2"/>
      <c r="AB1215" s="2"/>
      <c r="AC1215" s="2"/>
    </row>
    <row r="1216" spans="1:29" ht="30" customHeight="1" x14ac:dyDescent="0.25">
      <c r="A1216" s="78" t="str">
        <f>VLOOKUP(N1216,'Linien - BU'!A:B,2,FALSE)</f>
        <v>BU1</v>
      </c>
      <c r="B1216" s="79">
        <f t="shared" si="142"/>
        <v>28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43"/>
        <v>42</v>
      </c>
      <c r="J1216" s="81" t="str">
        <f t="shared" si="144"/>
        <v>Produkte</v>
      </c>
      <c r="K1216" s="81" t="str">
        <f t="shared" si="145"/>
        <v>BUs</v>
      </c>
      <c r="L1216" s="81" t="str">
        <f t="shared" si="146"/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47"/>
        <v>-</v>
      </c>
      <c r="P1216" s="77">
        <f t="shared" si="148"/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Y1216"/>
      <c r="AA1216" s="2"/>
      <c r="AB1216" s="2"/>
      <c r="AC1216" s="2"/>
    </row>
    <row r="1217" spans="1:29" ht="30" customHeight="1" x14ac:dyDescent="0.25">
      <c r="A1217" s="73" t="str">
        <f>VLOOKUP(N1217,'Linien - BU'!A:B,2,FALSE)</f>
        <v>BU2</v>
      </c>
      <c r="B1217" s="74">
        <f t="shared" si="142"/>
        <v>20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Linienbezogen</v>
      </c>
      <c r="G1217" s="75" t="str">
        <f>IF(ISBLANK(V1217),VLOOKUP(Abfalldokumentation!$P1217,'Liste Gründe'!A:D,3,FALSE),V1217)</f>
        <v>Maschinenabfall</v>
      </c>
      <c r="H1217" s="76" t="str">
        <f>IF(ISBLANK(Abfalldokumentation!$W1217),"-",Abfalldokumentation!$W1217)</f>
        <v>-</v>
      </c>
      <c r="I1217" s="76">
        <f t="shared" si="143"/>
        <v>42</v>
      </c>
      <c r="J1217" s="76" t="str">
        <f t="shared" si="144"/>
        <v>Produkte</v>
      </c>
      <c r="K1217" s="76" t="str">
        <f t="shared" si="145"/>
        <v>BUs</v>
      </c>
      <c r="L1217" s="76" t="str">
        <f t="shared" si="146"/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BU2</v>
      </c>
      <c r="O1217" s="77" t="str">
        <f t="shared" si="147"/>
        <v>-</v>
      </c>
      <c r="P1217" s="77">
        <f t="shared" si="148"/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Y1217"/>
      <c r="AA1217" s="2"/>
      <c r="AB1217" s="2"/>
      <c r="AC1217" s="2"/>
    </row>
    <row r="1218" spans="1:29" ht="30" customHeight="1" x14ac:dyDescent="0.25">
      <c r="A1218" s="78" t="str">
        <f>VLOOKUP(N1218,'Linien - BU'!A:B,2,FALSE)</f>
        <v>BU3</v>
      </c>
      <c r="B1218" s="79">
        <f t="shared" ref="B1218:B1281" si="149">S1218</f>
        <v>24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keinen Verwendungszweck</v>
      </c>
      <c r="G1218" s="80" t="str">
        <f>IF(ISBLANK(V1218),VLOOKUP(Abfalldokumentation!$P1218,'Liste Gründe'!A:D,3,FALSE),V1218)</f>
        <v>keinen Verwendungszweck</v>
      </c>
      <c r="H1218" s="81" t="str">
        <f>IF(ISBLANK(Abfalldokumentation!$W1218),"-",Abfalldokumentation!$W1218)</f>
        <v>-</v>
      </c>
      <c r="I1218" s="81">
        <f t="shared" ref="I1218:I1281" si="150">_xlfn.ISOWEEKNUM(C1218)</f>
        <v>42</v>
      </c>
      <c r="J1218" s="81" t="str">
        <f t="shared" ref="J1218:J1281" si="151">"Produkte"</f>
        <v>Produkte</v>
      </c>
      <c r="K1218" s="81" t="str">
        <f t="shared" ref="K1218:K1281" si="152">"BUs"</f>
        <v>BUs</v>
      </c>
      <c r="L1218" s="81" t="str">
        <f t="shared" ref="L1218:L1281" si="153"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L16</v>
      </c>
      <c r="O1218" s="77" t="str">
        <f t="shared" ref="O1218:O1281" si="154">R1218</f>
        <v>-</v>
      </c>
      <c r="P1218" s="77">
        <f t="shared" ref="P1218:P1281" si="155"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Y1218"/>
      <c r="AA1218" s="2"/>
      <c r="AB1218" s="2"/>
      <c r="AC1218" s="2"/>
    </row>
    <row r="1219" spans="1:29" ht="30" customHeight="1" x14ac:dyDescent="0.25">
      <c r="A1219" s="73" t="str">
        <f>VLOOKUP(N1219,'Linien - BU'!A:B,2,FALSE)</f>
        <v>BU1</v>
      </c>
      <c r="B1219" s="74">
        <f t="shared" si="149"/>
        <v>35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76" t="str">
        <f>IFERROR(VLOOKUP(Abfalldokumentation!$O1219,Artikel!A:C,3,FALSE),Abfalldokumentation!$O1219)</f>
        <v>-</v>
      </c>
      <c r="F1219" s="76" t="str">
        <f>VLOOKUP(T1219,'Liste Gründe'!A:D,2,FALSE)</f>
        <v>Rest</v>
      </c>
      <c r="G1219" s="75" t="str">
        <f>IF(ISBLANK(V1219),VLOOKUP(Abfalldokumentation!$P1219,'Liste Gründe'!A:D,3,FALSE),V1219)</f>
        <v>geschälte Rinde</v>
      </c>
      <c r="H1219" s="76" t="str">
        <f>IF(ISBLANK(Abfalldokumentation!$W1219),"-",Abfalldokumentation!$W1219)</f>
        <v>-</v>
      </c>
      <c r="I1219" s="76">
        <f t="shared" si="150"/>
        <v>42</v>
      </c>
      <c r="J1219" s="76" t="str">
        <f t="shared" si="151"/>
        <v>Produkte</v>
      </c>
      <c r="K1219" s="76" t="str">
        <f t="shared" si="152"/>
        <v>BUs</v>
      </c>
      <c r="L1219" s="76" t="str">
        <f t="shared" si="153"/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RWV</v>
      </c>
      <c r="O1219" s="77" t="str">
        <f t="shared" si="154"/>
        <v>-</v>
      </c>
      <c r="P1219" s="77">
        <f t="shared" si="155"/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Y1219"/>
      <c r="AA1219" s="2"/>
      <c r="AB1219" s="2"/>
      <c r="AC1219" s="2"/>
    </row>
    <row r="1220" spans="1:29" ht="30" customHeight="1" x14ac:dyDescent="0.25">
      <c r="A1220" s="78" t="str">
        <f>VLOOKUP(N1220,'Linien - BU'!A:B,2,FALSE)</f>
        <v>BU1</v>
      </c>
      <c r="B1220" s="79">
        <f t="shared" si="149"/>
        <v>42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81" t="str">
        <f>IFERROR(VLOOKUP(Abfalldokumentation!$O1220,Artikel!A:C,3,FALSE),Abfalldokumentation!$O1220)</f>
        <v>-</v>
      </c>
      <c r="F1220" s="81" t="str">
        <f>VLOOKUP(T1220,'Liste Gründe'!A:D,2,FALSE)</f>
        <v>Rest</v>
      </c>
      <c r="G1220" s="80" t="str">
        <f>IF(ISBLANK(V1220),VLOOKUP(Abfalldokumentation!$P1220,'Liste Gründe'!A:D,3,FALSE),V1220)</f>
        <v>Metall</v>
      </c>
      <c r="H1220" s="81" t="str">
        <f>IF(ISBLANK(Abfalldokumentation!$W1220),"-",Abfalldokumentation!$W1220)</f>
        <v>-</v>
      </c>
      <c r="I1220" s="81">
        <f t="shared" si="150"/>
        <v>42</v>
      </c>
      <c r="J1220" s="81" t="str">
        <f t="shared" si="151"/>
        <v>Produkte</v>
      </c>
      <c r="K1220" s="81" t="str">
        <f t="shared" si="152"/>
        <v>BUs</v>
      </c>
      <c r="L1220" s="81" t="str">
        <f t="shared" si="153"/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Abfüllung</v>
      </c>
      <c r="O1220" s="77" t="str">
        <f t="shared" si="154"/>
        <v>-</v>
      </c>
      <c r="P1220" s="77">
        <f t="shared" si="155"/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Y1220"/>
      <c r="AA1220" s="2"/>
      <c r="AB1220" s="2"/>
      <c r="AC1220" s="2"/>
    </row>
    <row r="1221" spans="1:29" ht="30" customHeight="1" x14ac:dyDescent="0.25">
      <c r="A1221" s="73" t="str">
        <f>VLOOKUP(N1221,'Linien - BU'!A:B,2,FALSE)</f>
        <v>BU3</v>
      </c>
      <c r="B1221" s="74">
        <f t="shared" si="149"/>
        <v>184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76" t="str">
        <f>IFERROR(VLOOKUP(Abfalldokumentation!$O1221,Artikel!A:C,3,FALSE),Abfalldokumentation!$O1221)</f>
        <v>-</v>
      </c>
      <c r="F1221" s="76" t="str">
        <f>VLOOKUP(T1221,'Liste Gründe'!A:D,2,FALSE)</f>
        <v>Qualitätssicherung</v>
      </c>
      <c r="G1221" s="75" t="str">
        <f>IF(ISBLANK(V1221),VLOOKUP(Abfalldokumentation!$P1221,'Liste Gründe'!A:D,3,FALSE),V1221)</f>
        <v>Muster</v>
      </c>
      <c r="H1221" s="76" t="str">
        <f>IF(ISBLANK(Abfalldokumentation!$W1221),"-",Abfalldokumentation!$W1221)</f>
        <v>-</v>
      </c>
      <c r="I1221" s="76">
        <f t="shared" si="150"/>
        <v>42</v>
      </c>
      <c r="J1221" s="76" t="str">
        <f t="shared" si="151"/>
        <v>Produkte</v>
      </c>
      <c r="K1221" s="76" t="str">
        <f t="shared" si="152"/>
        <v>BUs</v>
      </c>
      <c r="L1221" s="76" t="str">
        <f t="shared" si="153"/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WVP</v>
      </c>
      <c r="O1221" s="77" t="str">
        <f t="shared" si="154"/>
        <v>-</v>
      </c>
      <c r="P1221" s="77">
        <f t="shared" si="155"/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Y1221"/>
      <c r="AA1221" s="2"/>
      <c r="AB1221" s="2"/>
      <c r="AC1221" s="2"/>
    </row>
    <row r="1222" spans="1:29" ht="30" customHeight="1" x14ac:dyDescent="0.25">
      <c r="A1222" s="78" t="str">
        <f>VLOOKUP(N1222,'Linien - BU'!A:B,2,FALSE)</f>
        <v>Rest</v>
      </c>
      <c r="B1222" s="79">
        <f t="shared" si="149"/>
        <v>4</v>
      </c>
      <c r="C1222" s="80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81" t="str">
        <f>IFERROR(VLOOKUP(Abfalldokumentation!$O1222,Artikel!A:C,3,FALSE),Abfalldokumentation!$O1222)</f>
        <v>-</v>
      </c>
      <c r="F1222" s="81" t="str">
        <f>VLOOKUP(T1222,'Liste Gründe'!A:D,2,FALSE)</f>
        <v>Qualitätssicherung</v>
      </c>
      <c r="G1222" s="80" t="str">
        <f>IF(ISBLANK(V1222),VLOOKUP(Abfalldokumentation!$P1222,'Liste Gründe'!A:D,3,FALSE),V1222)</f>
        <v>Sensorik</v>
      </c>
      <c r="H1222" s="81" t="str">
        <f>IF(ISBLANK(Abfalldokumentation!$W1222),"-",Abfalldokumentation!$W1222)</f>
        <v>-</v>
      </c>
      <c r="I1222" s="81">
        <f t="shared" si="150"/>
        <v>42</v>
      </c>
      <c r="J1222" s="81" t="str">
        <f t="shared" si="151"/>
        <v>Produkte</v>
      </c>
      <c r="K1222" s="81" t="str">
        <f t="shared" si="152"/>
        <v>BUs</v>
      </c>
      <c r="L1222" s="81" t="str">
        <f t="shared" si="153"/>
        <v>Symptome</v>
      </c>
      <c r="M1222" s="81" t="str">
        <f>IFERROR(VLOOKUP(Abfalldokumentation!$O1222,Kennzahlen!S:U,3,FALSE)*Abfalldokumentation!$B1222,"0")</f>
        <v>0</v>
      </c>
      <c r="N1222" s="81" t="str">
        <f>IF(ISBLANK(Q1222),VLOOKUP(Abfalldokumentation!$O1222,'Linien - BU'!R:S,2,FALSE),Q1222)</f>
        <v>QM</v>
      </c>
      <c r="O1222" s="77" t="str">
        <f t="shared" si="154"/>
        <v>-</v>
      </c>
      <c r="P1222" s="77">
        <f t="shared" si="155"/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Y1222"/>
      <c r="AA1222" s="2"/>
      <c r="AB1222" s="2"/>
      <c r="AC1222" s="2"/>
    </row>
    <row r="1223" spans="1:29" ht="30" customHeight="1" x14ac:dyDescent="0.25">
      <c r="A1223" s="73" t="str">
        <f>VLOOKUP(N1223,'Linien - BU'!A:B,2,FALSE)</f>
        <v>BU4</v>
      </c>
      <c r="B1223" s="74">
        <f t="shared" si="149"/>
        <v>42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76" t="str">
        <f>IFERROR(VLOOKUP(Abfalldokumentation!$O1223,Artikel!A:C,3,FALSE),Abfalldokumentation!$O1223)</f>
        <v>-</v>
      </c>
      <c r="F1223" s="76" t="str">
        <f>VLOOKUP(T1223,'Liste Gründe'!A:D,2,FALSE)</f>
        <v>Linienbezogen</v>
      </c>
      <c r="G1223" s="75" t="str">
        <f>IF(ISBLANK(V1223),VLOOKUP(Abfalldokumentation!$P1223,'Liste Gründe'!A:D,3,FALSE),V1223)</f>
        <v>Maschinenabfall</v>
      </c>
      <c r="H1223" s="76" t="str">
        <f>IF(ISBLANK(Abfalldokumentation!$W1223),"-",Abfalldokumentation!$W1223)</f>
        <v>-</v>
      </c>
      <c r="I1223" s="76">
        <f t="shared" si="150"/>
        <v>42</v>
      </c>
      <c r="J1223" s="76" t="str">
        <f t="shared" si="151"/>
        <v>Produkte</v>
      </c>
      <c r="K1223" s="76" t="str">
        <f t="shared" si="152"/>
        <v>BUs</v>
      </c>
      <c r="L1223" s="76" t="str">
        <f t="shared" si="153"/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BU4</v>
      </c>
      <c r="O1223" s="77" t="str">
        <f t="shared" si="154"/>
        <v>-</v>
      </c>
      <c r="P1223" s="77">
        <f t="shared" si="155"/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Y1223"/>
      <c r="AA1223" s="2"/>
      <c r="AB1223" s="2"/>
      <c r="AC1223" s="2"/>
    </row>
    <row r="1224" spans="1:29" ht="30" customHeight="1" x14ac:dyDescent="0.25">
      <c r="A1224" s="78" t="str">
        <f>VLOOKUP(N1224,'Linien - BU'!A:B,2,FALSE)</f>
        <v>BU3</v>
      </c>
      <c r="B1224" s="79">
        <f t="shared" si="149"/>
        <v>39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-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50"/>
        <v>42</v>
      </c>
      <c r="J1224" s="81" t="str">
        <f t="shared" si="151"/>
        <v>Produkte</v>
      </c>
      <c r="K1224" s="81" t="str">
        <f t="shared" si="152"/>
        <v>BUs</v>
      </c>
      <c r="L1224" s="81" t="str">
        <f t="shared" si="153"/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L35</v>
      </c>
      <c r="O1224" s="77" t="str">
        <f t="shared" si="154"/>
        <v>-</v>
      </c>
      <c r="P1224" s="77">
        <f t="shared" si="155"/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Y1224"/>
      <c r="AA1224" s="2"/>
      <c r="AB1224" s="2"/>
      <c r="AC1224" s="2"/>
    </row>
    <row r="1225" spans="1:29" ht="30" customHeight="1" x14ac:dyDescent="0.25">
      <c r="A1225" s="73" t="str">
        <f>VLOOKUP(N1225,'Linien - BU'!A:B,2,FALSE)</f>
        <v>BU2</v>
      </c>
      <c r="B1225" s="74">
        <f t="shared" si="149"/>
        <v>117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76" t="str">
        <f>IFERROR(VLOOKUP(Abfalldokumentation!$O1225,Artikel!A:C,3,FALSE),Abfalldokumentation!$O1225)</f>
        <v>-</v>
      </c>
      <c r="F1225" s="76" t="str">
        <f>VLOOKUP(T1225,'Liste Gründe'!A:D,2,FALSE)</f>
        <v>Linienbezogen</v>
      </c>
      <c r="G1225" s="75" t="str">
        <f>IF(ISBLANK(V1225),VLOOKUP(Abfalldokumentation!$P1225,'Liste Gründe'!A:D,3,FALSE),V1225)</f>
        <v>Maschinenabfall</v>
      </c>
      <c r="H1225" s="76" t="str">
        <f>IF(ISBLANK(Abfalldokumentation!$W1225),"-",Abfalldokumentation!$W1225)</f>
        <v>-</v>
      </c>
      <c r="I1225" s="76">
        <f t="shared" si="150"/>
        <v>42</v>
      </c>
      <c r="J1225" s="76" t="str">
        <f t="shared" si="151"/>
        <v>Produkte</v>
      </c>
      <c r="K1225" s="76" t="str">
        <f t="shared" si="152"/>
        <v>BUs</v>
      </c>
      <c r="L1225" s="76" t="str">
        <f t="shared" si="153"/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BU2</v>
      </c>
      <c r="O1225" s="77" t="str">
        <f t="shared" si="154"/>
        <v>-</v>
      </c>
      <c r="P1225" s="77">
        <f t="shared" si="155"/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Y1225"/>
      <c r="AA1225" s="2"/>
      <c r="AB1225" s="2"/>
      <c r="AC1225" s="2"/>
    </row>
    <row r="1226" spans="1:29" ht="30" customHeight="1" x14ac:dyDescent="0.25">
      <c r="A1226" s="78" t="str">
        <f>VLOOKUP(N1226,'Linien - BU'!A:B,2,FALSE)</f>
        <v>BU3</v>
      </c>
      <c r="B1226" s="79">
        <f t="shared" si="149"/>
        <v>418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81" t="str">
        <f>IFERROR(VLOOKUP(Abfalldokumentation!$O1226,Artikel!A:C,3,FALSE),Abfalldokumentation!$O1226)</f>
        <v>-</v>
      </c>
      <c r="F1226" s="81" t="str">
        <f>VLOOKUP(T1226,'Liste Gründe'!A:D,2,FALSE)</f>
        <v>Rest</v>
      </c>
      <c r="G1226" s="80" t="str">
        <f>IF(ISBLANK(V1226),VLOOKUP(Abfalldokumentation!$P1226,'Liste Gründe'!A:D,3,FALSE),V1226)</f>
        <v>Retoure</v>
      </c>
      <c r="H1226" s="81" t="str">
        <f>IF(ISBLANK(Abfalldokumentation!$W1226),"-",Abfalldokumentation!$W1226)</f>
        <v>-</v>
      </c>
      <c r="I1226" s="81">
        <f t="shared" si="150"/>
        <v>42</v>
      </c>
      <c r="J1226" s="81" t="str">
        <f t="shared" si="151"/>
        <v>Produkte</v>
      </c>
      <c r="K1226" s="81" t="str">
        <f t="shared" si="152"/>
        <v>BUs</v>
      </c>
      <c r="L1226" s="81" t="str">
        <f t="shared" si="153"/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L1</v>
      </c>
      <c r="O1226" s="77" t="str">
        <f t="shared" si="154"/>
        <v>-</v>
      </c>
      <c r="P1226" s="77">
        <f t="shared" si="155"/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Y1226"/>
      <c r="AA1226" s="2"/>
      <c r="AB1226" s="2"/>
      <c r="AC1226" s="2"/>
    </row>
    <row r="1227" spans="1:29" ht="30" customHeight="1" x14ac:dyDescent="0.25">
      <c r="A1227" s="73" t="str">
        <f>VLOOKUP(N1227,'Linien - BU'!A:B,2,FALSE)</f>
        <v>BU1</v>
      </c>
      <c r="B1227" s="74">
        <f t="shared" si="149"/>
        <v>100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76" t="str">
        <f>IFERROR(VLOOKUP(Abfalldokumentation!$O1227,Artikel!A:C,3,FALSE),Abfalldokumentation!$O1227)</f>
        <v>-</v>
      </c>
      <c r="F1227" s="76" t="str">
        <f>VLOOKUP(T1227,'Liste Gründe'!A:D,2,FALSE)</f>
        <v>Linienbezogen</v>
      </c>
      <c r="G1227" s="75" t="str">
        <f>IF(ISBLANK(V1227),VLOOKUP(Abfalldokumentation!$P1227,'Liste Gründe'!A:D,3,FALSE),V1227)</f>
        <v>Reinigung</v>
      </c>
      <c r="H1227" s="76" t="str">
        <f>IF(ISBLANK(Abfalldokumentation!$W1227),"-",Abfalldokumentation!$W1227)</f>
        <v>-</v>
      </c>
      <c r="I1227" s="76">
        <f t="shared" si="150"/>
        <v>42</v>
      </c>
      <c r="J1227" s="76" t="str">
        <f t="shared" si="151"/>
        <v>Produkte</v>
      </c>
      <c r="K1227" s="76" t="str">
        <f t="shared" si="152"/>
        <v>BUs</v>
      </c>
      <c r="L1227" s="76" t="str">
        <f t="shared" si="153"/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Abfüllung</v>
      </c>
      <c r="O1227" s="77" t="str">
        <f t="shared" si="154"/>
        <v>-</v>
      </c>
      <c r="P1227" s="77">
        <f t="shared" si="155"/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Y1227"/>
      <c r="AA1227" s="2"/>
      <c r="AB1227" s="2"/>
      <c r="AC1227" s="2"/>
    </row>
    <row r="1228" spans="1:29" ht="30" customHeight="1" x14ac:dyDescent="0.25">
      <c r="A1228" s="78" t="str">
        <f>VLOOKUP(N1228,'Linien - BU'!A:B,2,FALSE)</f>
        <v>BU3</v>
      </c>
      <c r="B1228" s="79">
        <f t="shared" si="149"/>
        <v>40</v>
      </c>
      <c r="C1228" s="80">
        <f>Abfalldokumentation!$U1228</f>
        <v>44488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81" t="str">
        <f>IFERROR(VLOOKUP(Abfalldokumentation!$O1228,Artikel!A:C,3,FALSE),Abfalldokumentation!$O1228)</f>
        <v>Provolla Fertigware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50"/>
        <v>42</v>
      </c>
      <c r="J1228" s="81" t="str">
        <f t="shared" si="151"/>
        <v>Produkte</v>
      </c>
      <c r="K1228" s="81" t="str">
        <f t="shared" si="152"/>
        <v>BUs</v>
      </c>
      <c r="L1228" s="81" t="str">
        <f t="shared" si="153"/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L4</v>
      </c>
      <c r="O1228" s="77" t="str">
        <f t="shared" si="154"/>
        <v>Provolla Fertigware</v>
      </c>
      <c r="P1228" s="77">
        <f t="shared" si="155"/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Y1228"/>
      <c r="AA1228" s="2"/>
      <c r="AB1228" s="2"/>
      <c r="AC1228" s="2"/>
    </row>
    <row r="1229" spans="1:29" ht="30" customHeight="1" x14ac:dyDescent="0.25">
      <c r="A1229" s="73" t="str">
        <f>VLOOKUP(N1229,'Linien - BU'!A:B,2,FALSE)</f>
        <v>Rest</v>
      </c>
      <c r="B1229" s="74">
        <f t="shared" si="149"/>
        <v>21</v>
      </c>
      <c r="C1229" s="75">
        <f>Abfalldokumentation!$U1229</f>
        <v>44488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76" t="str">
        <f>IFERROR(VLOOKUP(Abfalldokumentation!$O1229,Artikel!A:C,3,FALSE),Abfalldokumentation!$O1229)</f>
        <v>Räucher Retoure</v>
      </c>
      <c r="F1229" s="76" t="str">
        <f>VLOOKUP(T1229,'Liste Gründe'!A:D,2,FALSE)</f>
        <v>Rest</v>
      </c>
      <c r="G1229" s="75" t="str">
        <f>IF(ISBLANK(V1229),VLOOKUP(Abfalldokumentation!$P1229,'Liste Gründe'!A:D,3,FALSE),V1229)</f>
        <v>Retoure</v>
      </c>
      <c r="H1229" s="76" t="str">
        <f>IF(ISBLANK(Abfalldokumentation!$W1229),"-",Abfalldokumentation!$W1229)</f>
        <v>-</v>
      </c>
      <c r="I1229" s="76">
        <f t="shared" si="150"/>
        <v>42</v>
      </c>
      <c r="J1229" s="76" t="str">
        <f t="shared" si="151"/>
        <v>Produkte</v>
      </c>
      <c r="K1229" s="76" t="str">
        <f t="shared" si="152"/>
        <v>BUs</v>
      </c>
      <c r="L1229" s="76" t="str">
        <f t="shared" si="153"/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Externe</v>
      </c>
      <c r="O1229" s="77" t="str">
        <f t="shared" si="154"/>
        <v>Räucher Retoure</v>
      </c>
      <c r="P1229" s="77">
        <f t="shared" si="155"/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Y1229"/>
      <c r="AA1229" s="2"/>
      <c r="AB1229" s="2"/>
      <c r="AC1229" s="2"/>
    </row>
    <row r="1230" spans="1:29" ht="30" customHeight="1" x14ac:dyDescent="0.25">
      <c r="A1230" s="78" t="str">
        <f>VLOOKUP(N1230,'Linien - BU'!A:B,2,FALSE)</f>
        <v>BU1</v>
      </c>
      <c r="B1230" s="79">
        <f t="shared" si="149"/>
        <v>29</v>
      </c>
      <c r="C1230" s="80">
        <f>Abfalldokumentation!$U1230</f>
        <v>44488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Rinde</v>
      </c>
      <c r="F1230" s="81" t="str">
        <f>VLOOKUP(T1230,'Liste Gründe'!A:D,2,FALSE)</f>
        <v>Linienbezogen</v>
      </c>
      <c r="G1230" s="80" t="str">
        <f>IF(ISBLANK(V1230),VLOOKUP(Abfalldokumentation!$P1230,'Liste Gründe'!A:D,3,FALSE),V1230)</f>
        <v>Maschinenabfall</v>
      </c>
      <c r="H1230" s="81" t="str">
        <f>IF(ISBLANK(Abfalldokumentation!$W1230),"-",Abfalldokumentation!$W1230)</f>
        <v>-</v>
      </c>
      <c r="I1230" s="81">
        <f t="shared" si="150"/>
        <v>42</v>
      </c>
      <c r="J1230" s="81" t="str">
        <f t="shared" si="151"/>
        <v>Produkte</v>
      </c>
      <c r="K1230" s="81" t="str">
        <f t="shared" si="152"/>
        <v>BUs</v>
      </c>
      <c r="L1230" s="81" t="str">
        <f t="shared" si="153"/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Strudelline</v>
      </c>
      <c r="O1230" s="77" t="str">
        <f t="shared" si="154"/>
        <v>Rinde</v>
      </c>
      <c r="P1230" s="77">
        <f t="shared" si="155"/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Y1230"/>
      <c r="AA1230" s="2"/>
      <c r="AB1230" s="2"/>
      <c r="AC1230" s="2"/>
    </row>
    <row r="1231" spans="1:29" ht="30" customHeight="1" x14ac:dyDescent="0.25">
      <c r="A1231" s="73" t="str">
        <f>VLOOKUP(N1231,'Linien - BU'!A:B,2,FALSE)</f>
        <v>Rest</v>
      </c>
      <c r="B1231" s="74">
        <f t="shared" si="149"/>
        <v>10</v>
      </c>
      <c r="C1231" s="75">
        <f>Abfalldokumentation!$U1231</f>
        <v>44488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76" t="str">
        <f>IFERROR(VLOOKUP(Abfalldokumentation!$O1231,Artikel!A:C,3,FALSE),Abfalldokumentation!$O1231)</f>
        <v>Rückstellproben</v>
      </c>
      <c r="F1231" s="76" t="str">
        <f>VLOOKUP(T1231,'Liste Gründe'!A:D,2,FALSE)</f>
        <v>Qualitätssicherung</v>
      </c>
      <c r="G1231" s="75" t="str">
        <f>IF(ISBLANK(V1231),VLOOKUP(Abfalldokumentation!$P1231,'Liste Gründe'!A:D,3,FALSE),V1231)</f>
        <v>Rückstellproben</v>
      </c>
      <c r="H1231" s="76" t="str">
        <f>IF(ISBLANK(Abfalldokumentation!$W1231),"-",Abfalldokumentation!$W1231)</f>
        <v>-</v>
      </c>
      <c r="I1231" s="76">
        <f t="shared" si="150"/>
        <v>42</v>
      </c>
      <c r="J1231" s="76" t="str">
        <f t="shared" si="151"/>
        <v>Produkte</v>
      </c>
      <c r="K1231" s="76" t="str">
        <f t="shared" si="152"/>
        <v>BUs</v>
      </c>
      <c r="L1231" s="76" t="str">
        <f t="shared" si="153"/>
        <v>Symptome</v>
      </c>
      <c r="M1231" s="76" t="str">
        <f>IFERROR(VLOOKUP(Abfalldokumentation!$O1231,Kennzahlen!S:U,3,FALSE)*Abfalldokumentation!$B1231,"0")</f>
        <v>0</v>
      </c>
      <c r="N1231" s="76" t="str">
        <f>IF(ISBLANK(Q1231),VLOOKUP(Abfalldokumentation!$O1231,'Linien - BU'!R:S,2,FALSE),Q1231)</f>
        <v>Labor</v>
      </c>
      <c r="O1231" s="77" t="str">
        <f t="shared" si="154"/>
        <v>Rückstellproben</v>
      </c>
      <c r="P1231" s="77">
        <f t="shared" si="155"/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Y1231"/>
      <c r="AA1231" s="2"/>
      <c r="AB1231" s="2"/>
      <c r="AC1231" s="2"/>
    </row>
    <row r="1232" spans="1:29" ht="30" customHeight="1" x14ac:dyDescent="0.25">
      <c r="A1232" s="78" t="str">
        <f>VLOOKUP(N1232,'Linien - BU'!A:B,2,FALSE)</f>
        <v>Rest</v>
      </c>
      <c r="B1232" s="79">
        <f t="shared" si="149"/>
        <v>24</v>
      </c>
      <c r="C1232" s="80">
        <f>Abfalldokumentation!$U1232</f>
        <v>44488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81" t="str">
        <f>IFERROR(VLOOKUP(Abfalldokumentation!$O1232,Artikel!A:C,3,FALSE),Abfalldokumentation!$O1232)</f>
        <v>Rückstellproben</v>
      </c>
      <c r="F1232" s="81" t="str">
        <f>VLOOKUP(T1232,'Liste Gründe'!A:D,2,FALSE)</f>
        <v>Qualitätssicherung</v>
      </c>
      <c r="G1232" s="80" t="str">
        <f>IF(ISBLANK(V1232),VLOOKUP(Abfalldokumentation!$P1232,'Liste Gründe'!A:D,3,FALSE),V1232)</f>
        <v>Rückstellproben</v>
      </c>
      <c r="H1232" s="81" t="str">
        <f>IF(ISBLANK(Abfalldokumentation!$W1232),"-",Abfalldokumentation!$W1232)</f>
        <v>-</v>
      </c>
      <c r="I1232" s="81">
        <f t="shared" si="150"/>
        <v>42</v>
      </c>
      <c r="J1232" s="81" t="str">
        <f t="shared" si="151"/>
        <v>Produkte</v>
      </c>
      <c r="K1232" s="81" t="str">
        <f t="shared" si="152"/>
        <v>BUs</v>
      </c>
      <c r="L1232" s="81" t="str">
        <f t="shared" si="153"/>
        <v>Symptome</v>
      </c>
      <c r="M1232" s="81" t="str">
        <f>IFERROR(VLOOKUP(Abfalldokumentation!$O1232,Kennzahlen!S:U,3,FALSE)*Abfalldokumentation!$B1232,"0")</f>
        <v>0</v>
      </c>
      <c r="N1232" s="81" t="str">
        <f>IF(ISBLANK(Q1232),VLOOKUP(Abfalldokumentation!$O1232,'Linien - BU'!R:S,2,FALSE),Q1232)</f>
        <v>Labor</v>
      </c>
      <c r="O1232" s="77" t="str">
        <f t="shared" si="154"/>
        <v>Rückstellproben</v>
      </c>
      <c r="P1232" s="77">
        <f t="shared" si="155"/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Y1232"/>
      <c r="AA1232" s="2"/>
      <c r="AB1232" s="2"/>
      <c r="AC1232" s="2"/>
    </row>
    <row r="1233" spans="1:29" ht="30" customHeight="1" x14ac:dyDescent="0.25">
      <c r="A1233" s="73" t="str">
        <f>VLOOKUP(N1233,'Linien - BU'!A:B,2,FALSE)</f>
        <v>Rest</v>
      </c>
      <c r="B1233" s="74">
        <f t="shared" si="149"/>
        <v>230</v>
      </c>
      <c r="C1233" s="75">
        <f>Abfalldokumentation!$U1233</f>
        <v>44488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76" t="str">
        <f>IFERROR(VLOOKUP(Abfalldokumentation!$O1233,Artikel!A:C,3,FALSE),Abfalldokumentation!$O1233)</f>
        <v>Rückstellproben</v>
      </c>
      <c r="F1233" s="76" t="str">
        <f>VLOOKUP(T1233,'Liste Gründe'!A:D,2,FALSE)</f>
        <v>Qualitätssicherung</v>
      </c>
      <c r="G1233" s="75" t="str">
        <f>IF(ISBLANK(V1233),VLOOKUP(Abfalldokumentation!$P1233,'Liste Gründe'!A:D,3,FALSE),V1233)</f>
        <v>Rückstellproben</v>
      </c>
      <c r="H1233" s="76" t="str">
        <f>IF(ISBLANK(Abfalldokumentation!$W1233),"-",Abfalldokumentation!$W1233)</f>
        <v>-</v>
      </c>
      <c r="I1233" s="76">
        <f t="shared" si="150"/>
        <v>42</v>
      </c>
      <c r="J1233" s="76" t="str">
        <f t="shared" si="151"/>
        <v>Produkte</v>
      </c>
      <c r="K1233" s="76" t="str">
        <f t="shared" si="152"/>
        <v>BUs</v>
      </c>
      <c r="L1233" s="76" t="str">
        <f t="shared" si="153"/>
        <v>Symptome</v>
      </c>
      <c r="M1233" s="76" t="str">
        <f>IFERROR(VLOOKUP(Abfalldokumentation!$O1233,Kennzahlen!S:U,3,FALSE)*Abfalldokumentation!$B1233,"0")</f>
        <v>0</v>
      </c>
      <c r="N1233" s="76" t="str">
        <f>IF(ISBLANK(Q1233),VLOOKUP(Abfalldokumentation!$O1233,'Linien - BU'!R:S,2,FALSE),Q1233)</f>
        <v>Labor</v>
      </c>
      <c r="O1233" s="77" t="str">
        <f t="shared" si="154"/>
        <v>Rückstellproben</v>
      </c>
      <c r="P1233" s="77">
        <f t="shared" si="155"/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Y1233"/>
      <c r="AA1233" s="2"/>
      <c r="AB1233" s="2"/>
      <c r="AC1233" s="2"/>
    </row>
    <row r="1234" spans="1:29" ht="30" customHeight="1" x14ac:dyDescent="0.25">
      <c r="A1234" s="78" t="str">
        <f>VLOOKUP(N1234,'Linien - BU'!A:B,2,FALSE)</f>
        <v>BU3</v>
      </c>
      <c r="B1234" s="79">
        <f t="shared" si="149"/>
        <v>10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81" t="str">
        <f>IFERROR(VLOOKUP(Abfalldokumentation!$O1234,Artikel!A:C,3,FALSE),Abfalldokumentation!$O1234)</f>
        <v>Butterkäse 45 % F.i.Tr.</v>
      </c>
      <c r="F1234" s="81" t="str">
        <f>VLOOKUP(T1234,'Liste Gründe'!A:D,2,FALSE)</f>
        <v>Linienbezogen</v>
      </c>
      <c r="G1234" s="80" t="str">
        <f>IF(ISBLANK(V1234),VLOOKUP(Abfalldokumentation!$P1234,'Liste Gründe'!A:D,3,FALSE),V1234)</f>
        <v>Maschinenabfall</v>
      </c>
      <c r="H1234" s="81" t="str">
        <f>IF(ISBLANK(Abfalldokumentation!$W1234),"-",Abfalldokumentation!$W1234)</f>
        <v>-</v>
      </c>
      <c r="I1234" s="81">
        <f t="shared" si="150"/>
        <v>42</v>
      </c>
      <c r="J1234" s="81" t="str">
        <f t="shared" si="151"/>
        <v>Produkte</v>
      </c>
      <c r="K1234" s="81" t="str">
        <f t="shared" si="152"/>
        <v>BUs</v>
      </c>
      <c r="L1234" s="81" t="str">
        <f t="shared" si="153"/>
        <v>Symptome</v>
      </c>
      <c r="M1234" s="81" t="str">
        <f>IFERROR(VLOOKUP(Abfalldokumentation!$O1234,Kennzahlen!S:U,3,FALSE)*Abfalldokumentation!$B1234,"0")</f>
        <v>0</v>
      </c>
      <c r="N1234" s="81" t="str">
        <f>IF(ISBLANK(Q1234),VLOOKUP(Abfalldokumentation!$O1234,'Linien - BU'!R:S,2,FALSE),Q1234)</f>
        <v>L35</v>
      </c>
      <c r="O1234" s="77">
        <f t="shared" si="154"/>
        <v>23000188</v>
      </c>
      <c r="P1234" s="77">
        <f t="shared" si="155"/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Y1234"/>
      <c r="AA1234" s="2"/>
      <c r="AB1234" s="2"/>
      <c r="AC1234" s="2"/>
    </row>
    <row r="1235" spans="1:29" ht="30" customHeight="1" x14ac:dyDescent="0.25">
      <c r="A1235" s="73" t="str">
        <f>VLOOKUP(N1235,'Linien - BU'!A:B,2,FALSE)</f>
        <v>BU3</v>
      </c>
      <c r="B1235" s="74">
        <f t="shared" si="149"/>
        <v>15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76" t="str">
        <f>IFERROR(VLOOKUP(Abfalldokumentation!$O1235,Artikel!A:C,3,FALSE),Abfalldokumentation!$O1235)</f>
        <v>Edamer 45% Fett i.Tr. O</v>
      </c>
      <c r="F1235" s="76" t="str">
        <f>VLOOKUP(T1235,'Liste Gründe'!A:D,2,FALSE)</f>
        <v>Linienbezogen</v>
      </c>
      <c r="G1235" s="75" t="str">
        <f>IF(ISBLANK(V1235),VLOOKUP(Abfalldokumentation!$P1235,'Liste Gründe'!A:D,3,FALSE),V1235)</f>
        <v>Maschinenabfall</v>
      </c>
      <c r="H1235" s="76" t="str">
        <f>IF(ISBLANK(Abfalldokumentation!$W1235),"-",Abfalldokumentation!$W1235)</f>
        <v>-</v>
      </c>
      <c r="I1235" s="76">
        <f t="shared" si="150"/>
        <v>42</v>
      </c>
      <c r="J1235" s="76" t="str">
        <f t="shared" si="151"/>
        <v>Produkte</v>
      </c>
      <c r="K1235" s="76" t="str">
        <f t="shared" si="152"/>
        <v>BUs</v>
      </c>
      <c r="L1235" s="76" t="str">
        <f t="shared" si="153"/>
        <v>Symptome</v>
      </c>
      <c r="M1235" s="76" t="str">
        <f>IFERROR(VLOOKUP(Abfalldokumentation!$O1235,Kennzahlen!S:U,3,FALSE)*Abfalldokumentation!$B1235,"0")</f>
        <v>0</v>
      </c>
      <c r="N1235" s="76" t="str">
        <f>IF(ISBLANK(Q1235),VLOOKUP(Abfalldokumentation!$O1235,'Linien - BU'!R:S,2,FALSE),Q1235)</f>
        <v>L35</v>
      </c>
      <c r="O1235" s="77">
        <f t="shared" si="154"/>
        <v>23000198</v>
      </c>
      <c r="P1235" s="77">
        <f t="shared" si="155"/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Y1235"/>
      <c r="AA1235" s="2"/>
      <c r="AB1235" s="2"/>
      <c r="AC1235" s="2"/>
    </row>
    <row r="1236" spans="1:29" ht="30" customHeight="1" x14ac:dyDescent="0.25">
      <c r="A1236" s="78" t="str">
        <f>VLOOKUP(N1236,'Linien - BU'!A:B,2,FALSE)</f>
        <v>BU2</v>
      </c>
      <c r="B1236" s="79">
        <f t="shared" si="149"/>
        <v>60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81">
        <f>IFERROR(VLOOKUP(Abfalldokumentation!$O1236,Artikel!A:C,3,FALSE),Abfalldokumentation!$O1236)</f>
        <v>29500631</v>
      </c>
      <c r="F1236" s="81" t="str">
        <f>VLOOKUP(T1236,'Liste Gründe'!A:D,2,FALSE)</f>
        <v>Schimmel</v>
      </c>
      <c r="G1236" s="80" t="str">
        <f>IF(ISBLANK(V1236),VLOOKUP(Abfalldokumentation!$P1236,'Liste Gründe'!A:D,3,FALSE),V1236)</f>
        <v>Schimmel</v>
      </c>
      <c r="H1236" s="81" t="str">
        <f>IF(ISBLANK(Abfalldokumentation!$W1236),"-",Abfalldokumentation!$W1236)</f>
        <v>-</v>
      </c>
      <c r="I1236" s="81">
        <f t="shared" si="150"/>
        <v>42</v>
      </c>
      <c r="J1236" s="81" t="str">
        <f t="shared" si="151"/>
        <v>Produkte</v>
      </c>
      <c r="K1236" s="81" t="str">
        <f t="shared" si="152"/>
        <v>BUs</v>
      </c>
      <c r="L1236" s="81" t="str">
        <f t="shared" si="153"/>
        <v>Symptome</v>
      </c>
      <c r="M1236" s="81" t="str">
        <f>IFERROR(VLOOKUP(Abfalldokumentation!$O1236,Kennzahlen!S:U,3,FALSE)*Abfalldokumentation!$B1236,"0")</f>
        <v>0</v>
      </c>
      <c r="N1236" s="81" t="str">
        <f>IF(ISBLANK(Q1236),VLOOKUP(Abfalldokumentation!$O1236,'Linien - BU'!R:S,2,FALSE),Q1236)</f>
        <v>BU2</v>
      </c>
      <c r="O1236" s="77">
        <f t="shared" si="154"/>
        <v>29500631</v>
      </c>
      <c r="P1236" s="77">
        <f t="shared" si="155"/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Y1236"/>
      <c r="AA1236" s="2"/>
      <c r="AB1236" s="2"/>
      <c r="AC1236" s="2"/>
    </row>
    <row r="1237" spans="1:29" ht="30" customHeight="1" x14ac:dyDescent="0.25">
      <c r="A1237" s="73" t="str">
        <f>VLOOKUP(N1237,'Linien - BU'!A:B,2,FALSE)</f>
        <v>BU1</v>
      </c>
      <c r="B1237" s="74">
        <f t="shared" si="149"/>
        <v>102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Butterkäse 45% OGT</v>
      </c>
      <c r="F1237" s="76" t="str">
        <f>VLOOKUP(T1237,'Liste Gründe'!A:D,2,FALSE)</f>
        <v>Schimmel</v>
      </c>
      <c r="G1237" s="75" t="str">
        <f>IF(ISBLANK(V1237),VLOOKUP(Abfalldokumentation!$P1237,'Liste Gründe'!A:D,3,FALSE),V1237)</f>
        <v>keine Verarbeitung</v>
      </c>
      <c r="H1237" s="76" t="str">
        <f>IF(ISBLANK(Abfalldokumentation!$W1237),"-",Abfalldokumentation!$W1237)</f>
        <v>-</v>
      </c>
      <c r="I1237" s="76">
        <f t="shared" si="150"/>
        <v>42</v>
      </c>
      <c r="J1237" s="76" t="str">
        <f t="shared" si="151"/>
        <v>Produkte</v>
      </c>
      <c r="K1237" s="76" t="str">
        <f t="shared" si="152"/>
        <v>BUs</v>
      </c>
      <c r="L1237" s="76" t="str">
        <f t="shared" si="153"/>
        <v>Symptome</v>
      </c>
      <c r="M1237" s="76">
        <f>IFERROR(VLOOKUP(Abfalldokumentation!$O1237,Kennzahlen!S:U,3,FALSE)*Abfalldokumentation!$B1237,"0")</f>
        <v>204</v>
      </c>
      <c r="N1237" s="76" t="str">
        <f>IF(ISBLANK(Q1237),VLOOKUP(Abfalldokumentation!$O1237,'Linien - BU'!R:S,2,FALSE),Q1237)</f>
        <v>Schmelze</v>
      </c>
      <c r="O1237" s="77">
        <f t="shared" si="154"/>
        <v>29500823</v>
      </c>
      <c r="P1237" s="77">
        <f t="shared" si="155"/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Y1237"/>
      <c r="AA1237" s="2"/>
      <c r="AB1237" s="2"/>
      <c r="AC1237" s="2"/>
    </row>
    <row r="1238" spans="1:29" ht="30" customHeight="1" x14ac:dyDescent="0.25">
      <c r="A1238" s="78" t="str">
        <f>VLOOKUP(N1238,'Linien - BU'!A:B,2,FALSE)</f>
        <v>BU4</v>
      </c>
      <c r="B1238" s="79">
        <f t="shared" si="149"/>
        <v>15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HEUBL</v>
      </c>
      <c r="F1238" s="81" t="str">
        <f>VLOOKUP(T1238,'Liste Gründe'!A:D,2,FALSE)</f>
        <v>keinen Verwendungszweck</v>
      </c>
      <c r="G1238" s="80" t="str">
        <f>IF(ISBLANK(V1238),VLOOKUP(Abfalldokumentation!$P1238,'Liste Gründe'!A:D,3,FALSE),V1238)</f>
        <v>keinen Verwendungszweck</v>
      </c>
      <c r="H1238" s="81" t="str">
        <f>IF(ISBLANK(Abfalldokumentation!$W1238),"-",Abfalldokumentation!$W1238)</f>
        <v>-</v>
      </c>
      <c r="I1238" s="81">
        <f t="shared" si="150"/>
        <v>42</v>
      </c>
      <c r="J1238" s="81" t="str">
        <f t="shared" si="151"/>
        <v>Produkte</v>
      </c>
      <c r="K1238" s="81" t="str">
        <f t="shared" si="152"/>
        <v>BUs</v>
      </c>
      <c r="L1238" s="81" t="str">
        <f t="shared" si="153"/>
        <v>Symptome</v>
      </c>
      <c r="M1238" s="81">
        <f>IFERROR(VLOOKUP(Abfalldokumentation!$O1238,Kennzahlen!S:U,3,FALSE)*Abfalldokumentation!$B1238,"0")</f>
        <v>0.15</v>
      </c>
      <c r="N1238" s="81" t="str">
        <f>IF(ISBLANK(Q1238),VLOOKUP(Abfalldokumentation!$O1238,'Linien - BU'!R:S,2,FALSE),Q1238)</f>
        <v>Bu4</v>
      </c>
      <c r="O1238" s="77">
        <f t="shared" si="154"/>
        <v>29500885</v>
      </c>
      <c r="P1238" s="77">
        <f t="shared" si="155"/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Y1238"/>
      <c r="AA1238" s="2"/>
      <c r="AB1238" s="2"/>
      <c r="AC1238" s="2"/>
    </row>
    <row r="1239" spans="1:29" ht="30" customHeight="1" x14ac:dyDescent="0.25">
      <c r="A1239" s="73" t="str">
        <f>VLOOKUP(N1239,'Linien - BU'!A:B,2,FALSE)</f>
        <v>BU4</v>
      </c>
      <c r="B1239" s="74">
        <f t="shared" si="149"/>
        <v>123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76" t="str">
        <f>IFERROR(VLOOKUP(Abfalldokumentation!$O1239,Artikel!A:C,3,FALSE),Abfalldokumentation!$O1239)</f>
        <v>ABS MEDI-KRÄUK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</v>
      </c>
      <c r="H1239" s="76" t="str">
        <f>IF(ISBLANK(Abfalldokumentation!$W1239),"-",Abfalldokumentation!$W1239)</f>
        <v>-</v>
      </c>
      <c r="I1239" s="76">
        <f t="shared" si="150"/>
        <v>42</v>
      </c>
      <c r="J1239" s="76" t="str">
        <f t="shared" si="151"/>
        <v>Produkte</v>
      </c>
      <c r="K1239" s="76" t="str">
        <f t="shared" si="152"/>
        <v>BUs</v>
      </c>
      <c r="L1239" s="76" t="str">
        <f t="shared" si="153"/>
        <v>Symptome</v>
      </c>
      <c r="M1239" s="76">
        <f>IFERROR(VLOOKUP(Abfalldokumentation!$O1239,Kennzahlen!S:U,3,FALSE)*Abfalldokumentation!$B1239,"0")</f>
        <v>184.5</v>
      </c>
      <c r="N1239" s="76" t="str">
        <f>IF(ISBLANK(Q1239),VLOOKUP(Abfalldokumentation!$O1239,'Linien - BU'!R:S,2,FALSE),Q1239)</f>
        <v>BU4</v>
      </c>
      <c r="O1239" s="77">
        <f t="shared" si="154"/>
        <v>29500886</v>
      </c>
      <c r="P1239" s="77">
        <f t="shared" si="155"/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Y1239"/>
      <c r="AA1239" s="2"/>
      <c r="AB1239" s="2"/>
      <c r="AC1239" s="2"/>
    </row>
    <row r="1240" spans="1:29" ht="30" customHeight="1" x14ac:dyDescent="0.25">
      <c r="A1240" s="78" t="str">
        <f>VLOOKUP(N1240,'Linien - BU'!A:B,2,FALSE)</f>
        <v>BU3</v>
      </c>
      <c r="B1240" s="79">
        <f t="shared" si="149"/>
        <v>24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81" t="str">
        <f>IFERROR(VLOOKUP(Abfalldokumentation!$O1240,Artikel!A:C,3,FALSE),Abfalldokumentation!$O1240)</f>
        <v>ABS Unser Blütenkäse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keinen Verwendungszweck</v>
      </c>
      <c r="H1240" s="81" t="str">
        <f>IF(ISBLANK(Abfalldokumentation!$W1240),"-",Abfalldokumentation!$W1240)</f>
        <v>-</v>
      </c>
      <c r="I1240" s="81">
        <f t="shared" si="150"/>
        <v>42</v>
      </c>
      <c r="J1240" s="81" t="str">
        <f t="shared" si="151"/>
        <v>Produkte</v>
      </c>
      <c r="K1240" s="81" t="str">
        <f t="shared" si="152"/>
        <v>BUs</v>
      </c>
      <c r="L1240" s="81" t="str">
        <f t="shared" si="153"/>
        <v>Symptome</v>
      </c>
      <c r="M1240" s="81">
        <f>IFERROR(VLOOKUP(Abfalldokumentation!$O1240,Kennzahlen!S:U,3,FALSE)*Abfalldokumentation!$B1240,"0")</f>
        <v>0.24</v>
      </c>
      <c r="N1240" s="81" t="str">
        <f>IF(ISBLANK(Q1240),VLOOKUP(Abfalldokumentation!$O1240,'Linien - BU'!R:S,2,FALSE),Q1240)</f>
        <v>BU3</v>
      </c>
      <c r="O1240" s="77">
        <f t="shared" si="154"/>
        <v>29500910</v>
      </c>
      <c r="P1240" s="77">
        <f t="shared" si="155"/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Y1240"/>
      <c r="AA1240" s="2"/>
      <c r="AB1240" s="2"/>
      <c r="AC1240" s="2"/>
    </row>
    <row r="1241" spans="1:29" ht="30" customHeight="1" x14ac:dyDescent="0.25">
      <c r="A1241" s="73" t="str">
        <f>VLOOKUP(N1241,'Linien - BU'!A:B,2,FALSE)</f>
        <v>BU1</v>
      </c>
      <c r="B1241" s="74">
        <f t="shared" si="149"/>
        <v>21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76" t="str">
        <f>IFERROR(VLOOKUP(Abfalldokumentation!$O1241,Artikel!A:C,3,FALSE),Abfalldokumentation!$O1241)</f>
        <v>VOS-ABS ENTSORGUNG</v>
      </c>
      <c r="F1241" s="76" t="str">
        <f>VLOOKUP(T1241,'Liste Gründe'!A:D,2,FALSE)</f>
        <v>Rest</v>
      </c>
      <c r="G1241" s="75" t="str">
        <f>IF(ISBLANK(V1241),VLOOKUP(Abfalldokumentation!$P1241,'Liste Gründe'!A:D,3,FALSE),V1241)</f>
        <v>geschälte Rinde</v>
      </c>
      <c r="H1241" s="76" t="str">
        <f>IF(ISBLANK(Abfalldokumentation!$W1241),"-",Abfalldokumentation!$W1241)</f>
        <v>-</v>
      </c>
      <c r="I1241" s="76">
        <f t="shared" si="150"/>
        <v>42</v>
      </c>
      <c r="J1241" s="76" t="str">
        <f t="shared" si="151"/>
        <v>Produkte</v>
      </c>
      <c r="K1241" s="76" t="str">
        <f t="shared" si="152"/>
        <v>BUs</v>
      </c>
      <c r="L1241" s="76" t="str">
        <f t="shared" si="153"/>
        <v>Symptome</v>
      </c>
      <c r="M1241" s="76">
        <f>IFERROR(VLOOKUP(Abfalldokumentation!$O1241,Kennzahlen!S:U,3,FALSE)*Abfalldokumentation!$B1241,"0")</f>
        <v>0.21</v>
      </c>
      <c r="N1241" s="76" t="str">
        <f>IF(ISBLANK(Q1241),VLOOKUP(Abfalldokumentation!$O1241,'Linien - BU'!R:S,2,FALSE),Q1241)</f>
        <v>RWV</v>
      </c>
      <c r="O1241" s="77">
        <f t="shared" si="154"/>
        <v>29500917</v>
      </c>
      <c r="P1241" s="77">
        <f t="shared" si="155"/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Y1241"/>
      <c r="AA1241" s="2"/>
      <c r="AB1241" s="2"/>
      <c r="AC1241" s="2"/>
    </row>
    <row r="1242" spans="1:29" ht="30" customHeight="1" x14ac:dyDescent="0.25">
      <c r="A1242" s="78" t="str">
        <f>VLOOKUP(N1242,'Linien - BU'!A:B,2,FALSE)</f>
        <v>BU1</v>
      </c>
      <c r="B1242" s="79">
        <f t="shared" si="149"/>
        <v>21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81" t="str">
        <f>IFERROR(VLOOKUP(Abfalldokumentation!$O1242,Artikel!A:C,3,FALSE),Abfalldokumentation!$O1242)</f>
        <v>VOS-ABS ENTSORGUNG</v>
      </c>
      <c r="F1242" s="81" t="str">
        <f>VLOOKUP(T1242,'Liste Gründe'!A:D,2,FALSE)</f>
        <v>Rest</v>
      </c>
      <c r="G1242" s="80" t="str">
        <f>IF(ISBLANK(V1242),VLOOKUP(Abfalldokumentation!$P1242,'Liste Gründe'!A:D,3,FALSE),V1242)</f>
        <v>geschälte Rinde</v>
      </c>
      <c r="H1242" s="81" t="str">
        <f>IF(ISBLANK(Abfalldokumentation!$W1242),"-",Abfalldokumentation!$W1242)</f>
        <v>-</v>
      </c>
      <c r="I1242" s="81">
        <f t="shared" si="150"/>
        <v>42</v>
      </c>
      <c r="J1242" s="81" t="str">
        <f t="shared" si="151"/>
        <v>Produkte</v>
      </c>
      <c r="K1242" s="81" t="str">
        <f t="shared" si="152"/>
        <v>BUs</v>
      </c>
      <c r="L1242" s="81" t="str">
        <f t="shared" si="153"/>
        <v>Symptome</v>
      </c>
      <c r="M1242" s="81">
        <f>IFERROR(VLOOKUP(Abfalldokumentation!$O1242,Kennzahlen!S:U,3,FALSE)*Abfalldokumentation!$B1242,"0")</f>
        <v>0.21</v>
      </c>
      <c r="N1242" s="81" t="str">
        <f>IF(ISBLANK(Q1242),VLOOKUP(Abfalldokumentation!$O1242,'Linien - BU'!R:S,2,FALSE),Q1242)</f>
        <v>RWV</v>
      </c>
      <c r="O1242" s="77">
        <f t="shared" si="154"/>
        <v>29500917</v>
      </c>
      <c r="P1242" s="77">
        <f t="shared" si="155"/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Y1242"/>
      <c r="AA1242" s="2"/>
      <c r="AB1242" s="2"/>
      <c r="AC1242" s="2"/>
    </row>
    <row r="1243" spans="1:29" ht="30" customHeight="1" x14ac:dyDescent="0.25">
      <c r="A1243" s="73" t="str">
        <f>VLOOKUP(N1243,'Linien - BU'!A:B,2,FALSE)</f>
        <v>BU3</v>
      </c>
      <c r="B1243" s="74">
        <f t="shared" si="149"/>
        <v>51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76" t="str">
        <f>IFERROR(VLOOKUP(Abfalldokumentation!$O1243,Artikel!A:C,3,FALSE),Abfalldokumentation!$O1243)</f>
        <v>ABS CHED-PF-KRÄUK gemis</v>
      </c>
      <c r="F1243" s="76" t="str">
        <f>VLOOKUP(T1243,'Liste Gründe'!A:D,2,FALSE)</f>
        <v>Linienbezogen</v>
      </c>
      <c r="G1243" s="75" t="str">
        <f>IF(ISBLANK(V1243),VLOOKUP(Abfalldokumentation!$P1243,'Liste Gründe'!A:D,3,FALSE),V1243)</f>
        <v>gemischtes Produkt</v>
      </c>
      <c r="H1243" s="76" t="str">
        <f>IF(ISBLANK(Abfalldokumentation!$W1243),"-",Abfalldokumentation!$W1243)</f>
        <v>-</v>
      </c>
      <c r="I1243" s="76">
        <f t="shared" si="150"/>
        <v>42</v>
      </c>
      <c r="J1243" s="76" t="str">
        <f t="shared" si="151"/>
        <v>Produkte</v>
      </c>
      <c r="K1243" s="76" t="str">
        <f t="shared" si="152"/>
        <v>BUs</v>
      </c>
      <c r="L1243" s="76" t="str">
        <f t="shared" si="153"/>
        <v>Symptome</v>
      </c>
      <c r="M1243" s="76">
        <f>IFERROR(VLOOKUP(Abfalldokumentation!$O1243,Kennzahlen!S:U,3,FALSE)*Abfalldokumentation!$B1243,"0")</f>
        <v>51</v>
      </c>
      <c r="N1243" s="76" t="str">
        <f>IF(ISBLANK(Q1243),VLOOKUP(Abfalldokumentation!$O1243,'Linien - BU'!R:S,2,FALSE),Q1243)</f>
        <v>L33</v>
      </c>
      <c r="O1243" s="77">
        <f t="shared" si="154"/>
        <v>29501003</v>
      </c>
      <c r="P1243" s="77">
        <f t="shared" si="155"/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Y1243"/>
      <c r="AA1243" s="2"/>
      <c r="AB1243" s="2"/>
      <c r="AC1243" s="2"/>
    </row>
    <row r="1244" spans="1:29" ht="30" customHeight="1" x14ac:dyDescent="0.25">
      <c r="A1244" s="78" t="str">
        <f>VLOOKUP(N1244,'Linien - BU'!A:B,2,FALSE)</f>
        <v>BU3</v>
      </c>
      <c r="B1244" s="79">
        <f t="shared" si="149"/>
        <v>31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81" t="str">
        <f>IFERROR(VLOOKUP(Abfalldokumentation!$O1244,Artikel!A:C,3,FALSE),Abfalldokumentation!$O1244)</f>
        <v>ABS Pfeffer-Bruch</v>
      </c>
      <c r="F1244" s="81" t="str">
        <f>VLOOKUP(T1244,'Liste Gründe'!A:D,2,FALSE)</f>
        <v>keinen Verwendungszweck</v>
      </c>
      <c r="G1244" s="80" t="str">
        <f>IF(ISBLANK(V1244),VLOOKUP(Abfalldokumentation!$P1244,'Liste Gründe'!A:D,3,FALSE),V1244)</f>
        <v>keinen Verwendungszweck</v>
      </c>
      <c r="H1244" s="81" t="str">
        <f>IF(ISBLANK(Abfalldokumentation!$W1244),"-",Abfalldokumentation!$W1244)</f>
        <v>-</v>
      </c>
      <c r="I1244" s="81">
        <f t="shared" si="150"/>
        <v>42</v>
      </c>
      <c r="J1244" s="81" t="str">
        <f t="shared" si="151"/>
        <v>Produkte</v>
      </c>
      <c r="K1244" s="81" t="str">
        <f t="shared" si="152"/>
        <v>BUs</v>
      </c>
      <c r="L1244" s="81" t="str">
        <f t="shared" si="153"/>
        <v>Symptome</v>
      </c>
      <c r="M1244" s="81">
        <f>IFERROR(VLOOKUP(Abfalldokumentation!$O1244,Kennzahlen!S:U,3,FALSE)*Abfalldokumentation!$B1244,"0")</f>
        <v>3.1000000000000003E-3</v>
      </c>
      <c r="N1244" s="81" t="str">
        <f>IF(ISBLANK(Q1244),VLOOKUP(Abfalldokumentation!$O1244,'Linien - BU'!R:S,2,FALSE),Q1244)</f>
        <v>Spezialitäten</v>
      </c>
      <c r="O1244" s="77">
        <f t="shared" si="154"/>
        <v>29501017</v>
      </c>
      <c r="P1244" s="77">
        <f t="shared" si="155"/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Y1244"/>
      <c r="AA1244" s="2"/>
      <c r="AB1244" s="2"/>
      <c r="AC1244" s="2"/>
    </row>
    <row r="1245" spans="1:29" ht="30" customHeight="1" x14ac:dyDescent="0.25">
      <c r="A1245" s="73" t="str">
        <f>VLOOKUP(N1245,'Linien - BU'!A:B,2,FALSE)</f>
        <v>Verkauf</v>
      </c>
      <c r="B1245" s="74">
        <f t="shared" si="149"/>
        <v>249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76" t="str">
        <f>IFERROR(VLOOKUP(Abfalldokumentation!$O1245,Artikel!A:C,3,FALSE),Abfalldokumentation!$O1245)</f>
        <v>VOS RW-NUSS-ENDSTÜCK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keinen Abnehmer/kein Schälpersonal</v>
      </c>
      <c r="H1245" s="76" t="str">
        <f>IF(ISBLANK(Abfalldokumentation!$W1245),"-",Abfalldokumentation!$W1245)</f>
        <v>-</v>
      </c>
      <c r="I1245" s="76">
        <f t="shared" si="150"/>
        <v>42</v>
      </c>
      <c r="J1245" s="76" t="str">
        <f t="shared" si="151"/>
        <v>Produkte</v>
      </c>
      <c r="K1245" s="76" t="str">
        <f t="shared" si="152"/>
        <v>BUs</v>
      </c>
      <c r="L1245" s="76" t="str">
        <f t="shared" si="153"/>
        <v>Symptome</v>
      </c>
      <c r="M1245" s="76">
        <f>IFERROR(VLOOKUP(Abfalldokumentation!$O1245,Kennzahlen!S:U,3,FALSE)*Abfalldokumentation!$B1245,"0")</f>
        <v>124.5</v>
      </c>
      <c r="N1245" s="76" t="str">
        <f>IF(ISBLANK(Q1245),VLOOKUP(Abfalldokumentation!$O1245,'Linien - BU'!R:S,2,FALSE),Q1245)</f>
        <v>Verkauf</v>
      </c>
      <c r="O1245" s="77">
        <f t="shared" si="154"/>
        <v>29501076</v>
      </c>
      <c r="P1245" s="77">
        <f t="shared" si="155"/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Y1245"/>
      <c r="AA1245" s="2"/>
      <c r="AB1245" s="2"/>
      <c r="AC1245" s="2"/>
    </row>
    <row r="1246" spans="1:29" ht="30" customHeight="1" x14ac:dyDescent="0.25">
      <c r="A1246" s="78" t="str">
        <f>VLOOKUP(N1246,'Linien - BU'!A:B,2,FALSE)</f>
        <v>BU3</v>
      </c>
      <c r="B1246" s="79">
        <f t="shared" si="149"/>
        <v>138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81" t="str">
        <f>IFERROR(VLOOKUP(Abfalldokumentation!$O1246,Artikel!A:C,3,FALSE),Abfalldokumentation!$O1246)</f>
        <v>VOS VEG-SCH MILD</v>
      </c>
      <c r="F1246" s="81" t="str">
        <f>VLOOKUP(T1246,'Liste Gründe'!A:D,2,FALSE)</f>
        <v>keinen Verwendungszweck</v>
      </c>
      <c r="G1246" s="80" t="str">
        <f>IF(ISBLANK(V1246),VLOOKUP(Abfalldokumentation!$P1246,'Liste Gründe'!A:D,3,FALSE),V1246)</f>
        <v>keinen Verwendungszweck</v>
      </c>
      <c r="H1246" s="81" t="str">
        <f>IF(ISBLANK(Abfalldokumentation!$W1246),"-",Abfalldokumentation!$W1246)</f>
        <v>-</v>
      </c>
      <c r="I1246" s="81">
        <f t="shared" si="150"/>
        <v>42</v>
      </c>
      <c r="J1246" s="81" t="str">
        <f t="shared" si="151"/>
        <v>Produkte</v>
      </c>
      <c r="K1246" s="81" t="str">
        <f t="shared" si="152"/>
        <v>BUs</v>
      </c>
      <c r="L1246" s="81" t="str">
        <f t="shared" si="153"/>
        <v>Symptome</v>
      </c>
      <c r="M1246" s="81">
        <f>IFERROR(VLOOKUP(Abfalldokumentation!$O1246,Kennzahlen!S:U,3,FALSE)*Abfalldokumentation!$B1246,"0")</f>
        <v>69</v>
      </c>
      <c r="N1246" s="81" t="str">
        <f>IF(ISBLANK(Q1246),VLOOKUP(Abfalldokumentation!$O1246,'Linien - BU'!R:S,2,FALSE),Q1246)</f>
        <v>BU3</v>
      </c>
      <c r="O1246" s="77">
        <f t="shared" si="154"/>
        <v>29900002</v>
      </c>
      <c r="P1246" s="77">
        <f t="shared" si="155"/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Y1246"/>
      <c r="AA1246" s="2"/>
      <c r="AB1246" s="2"/>
      <c r="AC1246" s="2"/>
    </row>
    <row r="1247" spans="1:29" ht="30" customHeight="1" x14ac:dyDescent="0.25">
      <c r="A1247" s="73" t="str">
        <f>VLOOKUP(N1247,'Linien - BU'!A:B,2,FALSE)</f>
        <v>BU3</v>
      </c>
      <c r="B1247" s="74">
        <f t="shared" si="149"/>
        <v>70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76" t="str">
        <f>IFERROR(VLOOKUP(Abfalldokumentation!$O1247,Artikel!A:C,3,FALSE),Abfalldokumentation!$O1247)</f>
        <v>VOS VEG-SCH WÜRZIG</v>
      </c>
      <c r="F1247" s="76" t="str">
        <f>VLOOKUP(T1247,'Liste Gründe'!A:D,2,FALSE)</f>
        <v>keinen Verwendungszweck</v>
      </c>
      <c r="G1247" s="75" t="str">
        <f>IF(ISBLANK(V1247),VLOOKUP(Abfalldokumentation!$P1247,'Liste Gründe'!A:D,3,FALSE),V1247)</f>
        <v>keinen Verwendungszweck</v>
      </c>
      <c r="H1247" s="76" t="str">
        <f>IF(ISBLANK(Abfalldokumentation!$W1247),"-",Abfalldokumentation!$W1247)</f>
        <v>-</v>
      </c>
      <c r="I1247" s="76">
        <f t="shared" si="150"/>
        <v>42</v>
      </c>
      <c r="J1247" s="76" t="str">
        <f t="shared" si="151"/>
        <v>Produkte</v>
      </c>
      <c r="K1247" s="76" t="str">
        <f t="shared" si="152"/>
        <v>BUs</v>
      </c>
      <c r="L1247" s="76" t="str">
        <f t="shared" si="153"/>
        <v>Symptome</v>
      </c>
      <c r="M1247" s="76">
        <f>IFERROR(VLOOKUP(Abfalldokumentation!$O1247,Kennzahlen!S:U,3,FALSE)*Abfalldokumentation!$B1247,"0")</f>
        <v>35</v>
      </c>
      <c r="N1247" s="76" t="str">
        <f>IF(ISBLANK(Q1247),VLOOKUP(Abfalldokumentation!$O1247,'Linien - BU'!R:S,2,FALSE),Q1247)</f>
        <v>BU3</v>
      </c>
      <c r="O1247" s="77">
        <f t="shared" si="154"/>
        <v>29900003</v>
      </c>
      <c r="P1247" s="77">
        <f t="shared" si="155"/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Y1247"/>
      <c r="AA1247" s="2"/>
      <c r="AB1247" s="2"/>
      <c r="AC1247" s="2"/>
    </row>
    <row r="1248" spans="1:29" ht="30" customHeight="1" x14ac:dyDescent="0.25">
      <c r="A1248" s="78" t="str">
        <f>VLOOKUP(N1248,'Linien - BU'!A:B,2,FALSE)</f>
        <v>BU1</v>
      </c>
      <c r="B1248" s="79">
        <f t="shared" si="149"/>
        <v>230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SKZ PF 10KG</v>
      </c>
      <c r="F1248" s="81" t="str">
        <f>VLOOKUP(T1248,'Liste Gründe'!A:D,2,FALSE)</f>
        <v>Qualitätsprobleme</v>
      </c>
      <c r="G1248" s="80" t="str">
        <f>IF(ISBLANK(V1248),VLOOKUP(Abfalldokumentation!$P1248,'Liste Gründe'!A:D,3,FALSE),V1248)</f>
        <v>zu fest</v>
      </c>
      <c r="H1248" s="81" t="str">
        <f>IF(ISBLANK(Abfalldokumentation!$W1248),"-",Abfalldokumentation!$W1248)</f>
        <v>-</v>
      </c>
      <c r="I1248" s="81">
        <f t="shared" si="150"/>
        <v>42</v>
      </c>
      <c r="J1248" s="81" t="str">
        <f t="shared" si="151"/>
        <v>Produkte</v>
      </c>
      <c r="K1248" s="81" t="str">
        <f t="shared" si="152"/>
        <v>BUs</v>
      </c>
      <c r="L1248" s="81" t="str">
        <f t="shared" si="153"/>
        <v>Symptome</v>
      </c>
      <c r="M1248" s="81">
        <f>IFERROR(VLOOKUP(Abfalldokumentation!$O1248,Kennzahlen!S:U,3,FALSE)*Abfalldokumentation!$B1248,"0")</f>
        <v>5421.33</v>
      </c>
      <c r="N1248" s="81" t="str">
        <f>IF(ISBLANK(Q1248),VLOOKUP(Abfalldokumentation!$O1248,'Linien - BU'!R:S,2,FALSE),Q1248)</f>
        <v>Schmelze</v>
      </c>
      <c r="O1248" s="77">
        <f t="shared" si="154"/>
        <v>31000161</v>
      </c>
      <c r="P1248" s="77">
        <f t="shared" si="155"/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Y1248"/>
      <c r="AA1248" s="2"/>
      <c r="AB1248" s="2"/>
      <c r="AC1248" s="2"/>
    </row>
    <row r="1249" spans="1:29" ht="30" customHeight="1" x14ac:dyDescent="0.25">
      <c r="A1249" s="73" t="str">
        <f>VLOOKUP(N1249,'Linien - BU'!A:B,2,FALSE)</f>
        <v>BU1</v>
      </c>
      <c r="B1249" s="74">
        <f t="shared" si="149"/>
        <v>22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76" t="str">
        <f>IFERROR(VLOOKUP(Abfalldokumentation!$O1249,Artikel!A:C,3,FALSE),Abfalldokumentation!$O1249)</f>
        <v>RW NUSS 10,0KG AN</v>
      </c>
      <c r="F1249" s="76" t="str">
        <f>VLOOKUP(T1249,'Liste Gründe'!A:D,2,FALSE)</f>
        <v>Rest</v>
      </c>
      <c r="G1249" s="75" t="str">
        <f>IF(ISBLANK(V1249),VLOOKUP(Abfalldokumentation!$P1249,'Liste Gründe'!A:D,3,FALSE),V1249)</f>
        <v>Metall</v>
      </c>
      <c r="H1249" s="76" t="str">
        <f>IF(ISBLANK(Abfalldokumentation!$W1249),"-",Abfalldokumentation!$W1249)</f>
        <v>-</v>
      </c>
      <c r="I1249" s="76">
        <f t="shared" si="150"/>
        <v>42</v>
      </c>
      <c r="J1249" s="76" t="str">
        <f t="shared" si="151"/>
        <v>Produkte</v>
      </c>
      <c r="K1249" s="76" t="str">
        <f t="shared" si="152"/>
        <v>BUs</v>
      </c>
      <c r="L1249" s="76" t="str">
        <f t="shared" si="153"/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>
        <f t="shared" si="154"/>
        <v>32000070</v>
      </c>
      <c r="P1249" s="77">
        <f t="shared" si="155"/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Y1249"/>
      <c r="AA1249" s="2"/>
      <c r="AB1249" s="2"/>
      <c r="AC1249" s="2"/>
    </row>
    <row r="1250" spans="1:29" ht="30" customHeight="1" x14ac:dyDescent="0.25">
      <c r="A1250" s="78" t="str">
        <f>VLOOKUP(N1250,'Linien - BU'!A:B,2,FALSE)</f>
        <v>BU1</v>
      </c>
      <c r="B1250" s="79">
        <f t="shared" si="149"/>
        <v>24.8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81" t="str">
        <f>IFERROR(VLOOKUP(Abfalldokumentation!$O1250,Artikel!A:C,3,FALSE),Abfalldokumentation!$O1250)</f>
        <v>-</v>
      </c>
      <c r="F1250" s="81" t="str">
        <f>VLOOKUP(T1250,'Liste Gründe'!A:D,2,FALSE)</f>
        <v>Schimmel</v>
      </c>
      <c r="G1250" s="80" t="str">
        <f>IF(ISBLANK(V1250),VLOOKUP(Abfalldokumentation!$P1250,'Liste Gründe'!A:D,3,FALSE),V1250)</f>
        <v>VOS &gt; Einsatz</v>
      </c>
      <c r="H1250" s="81" t="str">
        <f>IF(ISBLANK(Abfalldokumentation!$W1250),"-",Abfalldokumentation!$W1250)</f>
        <v>-</v>
      </c>
      <c r="I1250" s="81">
        <f t="shared" si="150"/>
        <v>42</v>
      </c>
      <c r="J1250" s="81" t="str">
        <f t="shared" si="151"/>
        <v>Produkte</v>
      </c>
      <c r="K1250" s="81" t="str">
        <f t="shared" si="152"/>
        <v>BUs</v>
      </c>
      <c r="L1250" s="81" t="str">
        <f t="shared" si="153"/>
        <v>Symptome</v>
      </c>
      <c r="M1250" s="81" t="str">
        <f>IFERROR(VLOOKUP(Abfalldokumentation!$O1250,Kennzahlen!S:U,3,FALSE)*Abfalldokumentation!$B1250,"0")</f>
        <v>0</v>
      </c>
      <c r="N1250" s="81" t="str">
        <f>IF(ISBLANK(Q1250),VLOOKUP(Abfalldokumentation!$O1250,'Linien - BU'!R:S,2,FALSE),Q1250)</f>
        <v>RWV</v>
      </c>
      <c r="O1250" s="77" t="str">
        <f t="shared" si="154"/>
        <v>-</v>
      </c>
      <c r="P1250" s="77">
        <f t="shared" si="155"/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Y1250"/>
      <c r="AA1250" s="2"/>
      <c r="AB1250" s="2"/>
      <c r="AC1250" s="2"/>
    </row>
    <row r="1251" spans="1:29" ht="30" customHeight="1" x14ac:dyDescent="0.25">
      <c r="A1251" s="73" t="str">
        <f>VLOOKUP(N1251,'Linien - BU'!A:B,2,FALSE)</f>
        <v>BU1</v>
      </c>
      <c r="B1251" s="74">
        <f t="shared" si="149"/>
        <v>123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76" t="str">
        <f>IFERROR(VLOOKUP(Abfalldokumentation!$O1251,Artikel!A:C,3,FALSE),Abfalldokumentation!$O1251)</f>
        <v>-</v>
      </c>
      <c r="F1251" s="76" t="str">
        <f>VLOOKUP(T1251,'Liste Gründe'!A:D,2,FALSE)</f>
        <v>Schimmel</v>
      </c>
      <c r="G1251" s="75" t="str">
        <f>IF(ISBLANK(V1251),VLOOKUP(Abfalldokumentation!$P1251,'Liste Gründe'!A:D,3,FALSE),V1251)</f>
        <v>VOS &gt; Einsatz</v>
      </c>
      <c r="H1251" s="76" t="str">
        <f>IF(ISBLANK(Abfalldokumentation!$W1251),"-",Abfalldokumentation!$W1251)</f>
        <v>-</v>
      </c>
      <c r="I1251" s="76">
        <f t="shared" si="150"/>
        <v>42</v>
      </c>
      <c r="J1251" s="76" t="str">
        <f t="shared" si="151"/>
        <v>Produkte</v>
      </c>
      <c r="K1251" s="76" t="str">
        <f t="shared" si="152"/>
        <v>BUs</v>
      </c>
      <c r="L1251" s="76" t="str">
        <f t="shared" si="153"/>
        <v>Symptome</v>
      </c>
      <c r="M1251" s="76" t="str">
        <f>IFERROR(VLOOKUP(Abfalldokumentation!$O1251,Kennzahlen!S:U,3,FALSE)*Abfalldokumentation!$B1251,"0")</f>
        <v>0</v>
      </c>
      <c r="N1251" s="76" t="str">
        <f>IF(ISBLANK(Q1251),VLOOKUP(Abfalldokumentation!$O1251,'Linien - BU'!R:S,2,FALSE),Q1251)</f>
        <v>RWV</v>
      </c>
      <c r="O1251" s="77" t="str">
        <f t="shared" si="154"/>
        <v>-</v>
      </c>
      <c r="P1251" s="77">
        <f t="shared" si="155"/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Y1251"/>
      <c r="AA1251" s="2"/>
      <c r="AB1251" s="2"/>
      <c r="AC1251" s="2"/>
    </row>
    <row r="1252" spans="1:29" ht="30" customHeight="1" x14ac:dyDescent="0.25">
      <c r="A1252" s="78" t="str">
        <f>VLOOKUP(N1252,'Linien - BU'!A:B,2,FALSE)</f>
        <v>BU1</v>
      </c>
      <c r="B1252" s="79">
        <f t="shared" si="149"/>
        <v>84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Schimmel</v>
      </c>
      <c r="G1252" s="80" t="str">
        <f>IF(ISBLANK(V1252),VLOOKUP(Abfalldokumentation!$P1252,'Liste Gründe'!A:D,3,FALSE),V1252)</f>
        <v>VOS &gt; Einsatz</v>
      </c>
      <c r="H1252" s="81" t="str">
        <f>IF(ISBLANK(Abfalldokumentation!$W1252),"-",Abfalldokumentation!$W1252)</f>
        <v>-</v>
      </c>
      <c r="I1252" s="81">
        <f t="shared" si="150"/>
        <v>42</v>
      </c>
      <c r="J1252" s="81" t="str">
        <f t="shared" si="151"/>
        <v>Produkte</v>
      </c>
      <c r="K1252" s="81" t="str">
        <f t="shared" si="152"/>
        <v>BUs</v>
      </c>
      <c r="L1252" s="81" t="str">
        <f t="shared" si="153"/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RWV</v>
      </c>
      <c r="O1252" s="77" t="str">
        <f t="shared" si="154"/>
        <v>-</v>
      </c>
      <c r="P1252" s="77">
        <f t="shared" si="155"/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Y1252"/>
      <c r="AA1252" s="2"/>
      <c r="AB1252" s="2"/>
      <c r="AC1252" s="2"/>
    </row>
    <row r="1253" spans="1:29" ht="30" customHeight="1" x14ac:dyDescent="0.25">
      <c r="A1253" s="73" t="str">
        <f>VLOOKUP(N1253,'Linien - BU'!A:B,2,FALSE)</f>
        <v>BU1</v>
      </c>
      <c r="B1253" s="74">
        <f t="shared" si="149"/>
        <v>90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76" t="str">
        <f>IFERROR(VLOOKUP(Abfalldokumentation!$O1253,Artikel!A:C,3,FALSE),Abfalldokumentation!$O1253)</f>
        <v>-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50"/>
        <v>42</v>
      </c>
      <c r="J1253" s="76" t="str">
        <f t="shared" si="151"/>
        <v>Produkte</v>
      </c>
      <c r="K1253" s="76" t="str">
        <f t="shared" si="152"/>
        <v>BUs</v>
      </c>
      <c r="L1253" s="76" t="str">
        <f t="shared" si="153"/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BU1</v>
      </c>
      <c r="O1253" s="77" t="str">
        <f t="shared" si="154"/>
        <v>-</v>
      </c>
      <c r="P1253" s="77">
        <f t="shared" si="155"/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Y1253"/>
      <c r="AA1253" s="2"/>
      <c r="AB1253" s="2"/>
      <c r="AC1253" s="2"/>
    </row>
    <row r="1254" spans="1:29" ht="30" customHeight="1" x14ac:dyDescent="0.25">
      <c r="A1254" s="78" t="str">
        <f>VLOOKUP(N1254,'Linien - BU'!A:B,2,FALSE)</f>
        <v>BU2</v>
      </c>
      <c r="B1254" s="79">
        <f t="shared" si="149"/>
        <v>52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81" t="str">
        <f>IFERROR(VLOOKUP(Abfalldokumentation!$O1254,Artikel!A:C,3,FALSE),Abfalldokumentation!$O1254)</f>
        <v>-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50"/>
        <v>42</v>
      </c>
      <c r="J1254" s="81" t="str">
        <f t="shared" si="151"/>
        <v>Produkte</v>
      </c>
      <c r="K1254" s="81" t="str">
        <f t="shared" si="152"/>
        <v>BUs</v>
      </c>
      <c r="L1254" s="81" t="str">
        <f t="shared" si="153"/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Bu2</v>
      </c>
      <c r="O1254" s="77" t="str">
        <f t="shared" si="154"/>
        <v>-</v>
      </c>
      <c r="P1254" s="77">
        <f t="shared" si="155"/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Y1254"/>
      <c r="AA1254" s="2"/>
      <c r="AB1254" s="2"/>
      <c r="AC1254" s="2"/>
    </row>
    <row r="1255" spans="1:29" ht="30" customHeight="1" x14ac:dyDescent="0.25">
      <c r="A1255" s="73" t="str">
        <f>VLOOKUP(N1255,'Linien - BU'!A:B,2,FALSE)</f>
        <v>BU1</v>
      </c>
      <c r="B1255" s="74">
        <f t="shared" si="149"/>
        <v>29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76" t="str">
        <f>IFERROR(VLOOKUP(Abfalldokumentation!$O1255,Artikel!A:C,3,FALSE),Abfalldokumentation!$O1255)</f>
        <v>-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Bodenabfall Abfüllung</v>
      </c>
      <c r="H1255" s="76" t="str">
        <f>IF(ISBLANK(Abfalldokumentation!$W1255),"-",Abfalldokumentation!$W1255)</f>
        <v>-</v>
      </c>
      <c r="I1255" s="76">
        <f t="shared" si="150"/>
        <v>42</v>
      </c>
      <c r="J1255" s="76" t="str">
        <f t="shared" si="151"/>
        <v>Produkte</v>
      </c>
      <c r="K1255" s="76" t="str">
        <f t="shared" si="152"/>
        <v>BUs</v>
      </c>
      <c r="L1255" s="76" t="str">
        <f t="shared" si="153"/>
        <v>Symptome</v>
      </c>
      <c r="M1255" s="76" t="str">
        <f>IFERROR(VLOOKUP(Abfalldokumentation!$O1255,Kennzahlen!S:U,3,FALSE)*Abfalldokumentation!$B1255,"0")</f>
        <v>0</v>
      </c>
      <c r="N1255" s="76">
        <f>IF(ISBLANK(Q1255),VLOOKUP(Abfalldokumentation!$O1255,'Linien - BU'!R:S,2,FALSE),Q1255)</f>
        <v>3020</v>
      </c>
      <c r="O1255" s="77" t="str">
        <f t="shared" si="154"/>
        <v>-</v>
      </c>
      <c r="P1255" s="77">
        <f t="shared" si="155"/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Y1255"/>
      <c r="AA1255" s="2"/>
      <c r="AB1255" s="2"/>
      <c r="AC1255" s="2"/>
    </row>
    <row r="1256" spans="1:29" ht="30" customHeight="1" x14ac:dyDescent="0.25">
      <c r="A1256" s="78" t="str">
        <f>VLOOKUP(N1256,'Linien - BU'!A:B,2,FALSE)</f>
        <v>BU1</v>
      </c>
      <c r="B1256" s="79">
        <f t="shared" si="149"/>
        <v>21.6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Maschinenabfall</v>
      </c>
      <c r="H1256" s="81" t="str">
        <f>IF(ISBLANK(Abfalldokumentation!$W1256),"-",Abfalldokumentation!$W1256)</f>
        <v>-</v>
      </c>
      <c r="I1256" s="81">
        <f t="shared" si="150"/>
        <v>42</v>
      </c>
      <c r="J1256" s="81" t="str">
        <f t="shared" si="151"/>
        <v>Produkte</v>
      </c>
      <c r="K1256" s="81" t="str">
        <f t="shared" si="152"/>
        <v>BUs</v>
      </c>
      <c r="L1256" s="81" t="str">
        <f t="shared" si="153"/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54"/>
        <v>-</v>
      </c>
      <c r="P1256" s="77">
        <f t="shared" si="155"/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Y1256"/>
      <c r="AA1256" s="2"/>
      <c r="AB1256" s="2"/>
      <c r="AC1256" s="2"/>
    </row>
    <row r="1257" spans="1:29" ht="30" customHeight="1" x14ac:dyDescent="0.25">
      <c r="A1257" s="73" t="str">
        <f>VLOOKUP(N1257,'Linien - BU'!A:B,2,FALSE)</f>
        <v>BU1</v>
      </c>
      <c r="B1257" s="74">
        <f t="shared" si="149"/>
        <v>58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Maschinenabfall</v>
      </c>
      <c r="H1257" s="76" t="str">
        <f>IF(ISBLANK(Abfalldokumentation!$W1257),"-",Abfalldokumentation!$W1257)</f>
        <v>-</v>
      </c>
      <c r="I1257" s="76">
        <f t="shared" si="150"/>
        <v>42</v>
      </c>
      <c r="J1257" s="76" t="str">
        <f t="shared" si="151"/>
        <v>Produkte</v>
      </c>
      <c r="K1257" s="76" t="str">
        <f t="shared" si="152"/>
        <v>BUs</v>
      </c>
      <c r="L1257" s="76" t="str">
        <f t="shared" si="153"/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54"/>
        <v>-</v>
      </c>
      <c r="P1257" s="77">
        <f t="shared" si="155"/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Y1257"/>
      <c r="AA1257" s="2"/>
      <c r="AB1257" s="2"/>
      <c r="AC1257" s="2"/>
    </row>
    <row r="1258" spans="1:29" ht="30" customHeight="1" x14ac:dyDescent="0.25">
      <c r="A1258" s="78" t="str">
        <f>VLOOKUP(N1258,'Linien - BU'!A:B,2,FALSE)</f>
        <v>Rest</v>
      </c>
      <c r="B1258" s="79">
        <f t="shared" si="149"/>
        <v>14.5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Qualitätssicherung</v>
      </c>
      <c r="G1258" s="80" t="str">
        <f>IF(ISBLANK(V1258),VLOOKUP(Abfalldokumentation!$P1258,'Liste Gründe'!A:D,3,FALSE),V1258)</f>
        <v>Sensorik</v>
      </c>
      <c r="H1258" s="81" t="str">
        <f>IF(ISBLANK(Abfalldokumentation!$W1258),"-",Abfalldokumentation!$W1258)</f>
        <v>-</v>
      </c>
      <c r="I1258" s="81">
        <f t="shared" si="150"/>
        <v>42</v>
      </c>
      <c r="J1258" s="81" t="str">
        <f t="shared" si="151"/>
        <v>Produkte</v>
      </c>
      <c r="K1258" s="81" t="str">
        <f t="shared" si="152"/>
        <v>BUs</v>
      </c>
      <c r="L1258" s="81" t="str">
        <f t="shared" si="153"/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QM</v>
      </c>
      <c r="O1258" s="77" t="str">
        <f t="shared" si="154"/>
        <v>-</v>
      </c>
      <c r="P1258" s="77">
        <f t="shared" si="155"/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Y1258"/>
      <c r="AA1258" s="2"/>
      <c r="AB1258" s="2"/>
      <c r="AC1258" s="2"/>
    </row>
    <row r="1259" spans="1:29" ht="30" customHeight="1" x14ac:dyDescent="0.25">
      <c r="A1259" s="73" t="str">
        <f>VLOOKUP(N1259,'Linien - BU'!A:B,2,FALSE)</f>
        <v>BU3</v>
      </c>
      <c r="B1259" s="74">
        <f t="shared" si="149"/>
        <v>2.2000000000000002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Linienbezogen</v>
      </c>
      <c r="G1259" s="75" t="str">
        <f>IF(ISBLANK(V1259),VLOOKUP(Abfalldokumentation!$P1259,'Liste Gründe'!A:D,3,FALSE),V1259)</f>
        <v>Maschinenabfall</v>
      </c>
      <c r="H1259" s="76" t="str">
        <f>IF(ISBLANK(Abfalldokumentation!$W1259),"-",Abfalldokumentation!$W1259)</f>
        <v>-</v>
      </c>
      <c r="I1259" s="76">
        <f t="shared" si="150"/>
        <v>42</v>
      </c>
      <c r="J1259" s="76" t="str">
        <f t="shared" si="151"/>
        <v>Produkte</v>
      </c>
      <c r="K1259" s="76" t="str">
        <f t="shared" si="152"/>
        <v>BUs</v>
      </c>
      <c r="L1259" s="76" t="str">
        <f t="shared" si="153"/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Spezialitäten</v>
      </c>
      <c r="O1259" s="77" t="str">
        <f t="shared" si="154"/>
        <v>-</v>
      </c>
      <c r="P1259" s="77">
        <f t="shared" si="155"/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Y1259"/>
      <c r="AA1259" s="2"/>
      <c r="AB1259" s="2"/>
      <c r="AC1259" s="2"/>
    </row>
    <row r="1260" spans="1:29" ht="30" customHeight="1" x14ac:dyDescent="0.25">
      <c r="A1260" s="78" t="str">
        <f>VLOOKUP(N1260,'Linien - BU'!A:B,2,FALSE)</f>
        <v>BU3</v>
      </c>
      <c r="B1260" s="79">
        <f t="shared" si="149"/>
        <v>8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81" t="str">
        <f>IFERROR(VLOOKUP(Abfalldokumentation!$O1260,Artikel!A:C,3,FALSE),Abfalldokumentation!$O1260)</f>
        <v>-</v>
      </c>
      <c r="F1260" s="81" t="str">
        <f>VLOOKUP(T1260,'Liste Gründe'!A:D,2,FALSE)</f>
        <v>Linienbezogen</v>
      </c>
      <c r="G1260" s="80" t="str">
        <f>IF(ISBLANK(V1260),VLOOKUP(Abfalldokumentation!$P1260,'Liste Gründe'!A:D,3,FALSE),V1260)</f>
        <v>Maschinenabfall</v>
      </c>
      <c r="H1260" s="81" t="str">
        <f>IF(ISBLANK(Abfalldokumentation!$W1260),"-",Abfalldokumentation!$W1260)</f>
        <v>-</v>
      </c>
      <c r="I1260" s="81">
        <f t="shared" si="150"/>
        <v>42</v>
      </c>
      <c r="J1260" s="81" t="str">
        <f t="shared" si="151"/>
        <v>Produkte</v>
      </c>
      <c r="K1260" s="81" t="str">
        <f t="shared" si="152"/>
        <v>BUs</v>
      </c>
      <c r="L1260" s="81" t="str">
        <f t="shared" si="153"/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L33</v>
      </c>
      <c r="O1260" s="77" t="str">
        <f t="shared" si="154"/>
        <v>-</v>
      </c>
      <c r="P1260" s="77">
        <f t="shared" si="155"/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Y1260"/>
      <c r="AA1260" s="2"/>
      <c r="AB1260" s="2"/>
      <c r="AC1260" s="2"/>
    </row>
    <row r="1261" spans="1:29" ht="30" customHeight="1" x14ac:dyDescent="0.25">
      <c r="A1261" s="73" t="str">
        <f>VLOOKUP(N1261,'Linien - BU'!A:B,2,FALSE)</f>
        <v>BU3</v>
      </c>
      <c r="B1261" s="74">
        <f t="shared" si="149"/>
        <v>7.6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-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Maschinenabfall</v>
      </c>
      <c r="H1261" s="76" t="str">
        <f>IF(ISBLANK(Abfalldokumentation!$W1261),"-",Abfalldokumentation!$W1261)</f>
        <v>-</v>
      </c>
      <c r="I1261" s="76">
        <f t="shared" si="150"/>
        <v>42</v>
      </c>
      <c r="J1261" s="76" t="str">
        <f t="shared" si="151"/>
        <v>Produkte</v>
      </c>
      <c r="K1261" s="76" t="str">
        <f t="shared" si="152"/>
        <v>BUs</v>
      </c>
      <c r="L1261" s="76" t="str">
        <f t="shared" si="153"/>
        <v>Symptome</v>
      </c>
      <c r="M1261" s="76" t="str">
        <f>IFERROR(VLOOKUP(Abfalldokumentation!$O1261,Kennzahlen!S:U,3,FALSE)*Abfalldokumentation!$B1261,"0")</f>
        <v>0</v>
      </c>
      <c r="N1261" s="76" t="str">
        <f>IF(ISBLANK(Q1261),VLOOKUP(Abfalldokumentation!$O1261,'Linien - BU'!R:S,2,FALSE),Q1261)</f>
        <v>Bu3</v>
      </c>
      <c r="O1261" s="77" t="str">
        <f t="shared" si="154"/>
        <v>-</v>
      </c>
      <c r="P1261" s="77">
        <f t="shared" si="155"/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Y1261"/>
      <c r="AA1261" s="2"/>
      <c r="AB1261" s="2"/>
      <c r="AC1261" s="2"/>
    </row>
    <row r="1262" spans="1:29" ht="30" customHeight="1" x14ac:dyDescent="0.25">
      <c r="A1262" s="78" t="str">
        <f>VLOOKUP(N1262,'Linien - BU'!A:B,2,FALSE)</f>
        <v>BU1</v>
      </c>
      <c r="B1262" s="79">
        <f t="shared" si="149"/>
        <v>80.400000000000006</v>
      </c>
      <c r="C1262" s="80">
        <f>Abfalldokumentation!$U1262</f>
        <v>44489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Linienbezogen</v>
      </c>
      <c r="G1262" s="80" t="str">
        <f>IF(ISBLANK(V1262),VLOOKUP(Abfalldokumentation!$P1262,'Liste Gründe'!A:D,3,FALSE),V1262)</f>
        <v>Reinigung</v>
      </c>
      <c r="H1262" s="81" t="str">
        <f>IF(ISBLANK(Abfalldokumentation!$W1262),"-",Abfalldokumentation!$W1262)</f>
        <v>-</v>
      </c>
      <c r="I1262" s="81">
        <f t="shared" si="150"/>
        <v>42</v>
      </c>
      <c r="J1262" s="81" t="str">
        <f t="shared" si="151"/>
        <v>Produkte</v>
      </c>
      <c r="K1262" s="81" t="str">
        <f t="shared" si="152"/>
        <v>BUs</v>
      </c>
      <c r="L1262" s="81" t="str">
        <f t="shared" si="153"/>
        <v>Symptome</v>
      </c>
      <c r="M1262" s="81" t="str">
        <f>IFERROR(VLOOKUP(Abfalldokumentation!$O1262,Kennzahlen!S:U,3,FALSE)*Abfalldokumentation!$B1262,"0")</f>
        <v>0</v>
      </c>
      <c r="N1262" s="81">
        <f>IF(ISBLANK(Q1262),VLOOKUP(Abfalldokumentation!$O1262,'Linien - BU'!R:S,2,FALSE),Q1262)</f>
        <v>3020</v>
      </c>
      <c r="O1262" s="77" t="str">
        <f t="shared" si="154"/>
        <v>-</v>
      </c>
      <c r="P1262" s="77">
        <f t="shared" si="155"/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Y1262"/>
      <c r="AA1262" s="2"/>
      <c r="AB1262" s="2"/>
      <c r="AC1262" s="2"/>
    </row>
    <row r="1263" spans="1:29" ht="30" customHeight="1" x14ac:dyDescent="0.25">
      <c r="A1263" s="73" t="str">
        <f>VLOOKUP(N1263,'Linien - BU'!A:B,2,FALSE)</f>
        <v>BU1</v>
      </c>
      <c r="B1263" s="74">
        <f t="shared" si="149"/>
        <v>50</v>
      </c>
      <c r="C1263" s="75">
        <f>Abfalldokumentation!$U1263</f>
        <v>44489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Linienbezogen</v>
      </c>
      <c r="G1263" s="75" t="str">
        <f>IF(ISBLANK(V1263),VLOOKUP(Abfalldokumentation!$P1263,'Liste Gründe'!A:D,3,FALSE),V1263)</f>
        <v>Reinigung</v>
      </c>
      <c r="H1263" s="76" t="str">
        <f>IF(ISBLANK(Abfalldokumentation!$W1263),"-",Abfalldokumentation!$W1263)</f>
        <v>-</v>
      </c>
      <c r="I1263" s="76">
        <f t="shared" si="150"/>
        <v>42</v>
      </c>
      <c r="J1263" s="76" t="str">
        <f t="shared" si="151"/>
        <v>Produkte</v>
      </c>
      <c r="K1263" s="76" t="str">
        <f t="shared" si="152"/>
        <v>BUs</v>
      </c>
      <c r="L1263" s="76" t="str">
        <f t="shared" si="153"/>
        <v>Symptome</v>
      </c>
      <c r="M1263" s="76" t="str">
        <f>IFERROR(VLOOKUP(Abfalldokumentation!$O1263,Kennzahlen!S:U,3,FALSE)*Abfalldokumentation!$B1263,"0")</f>
        <v>0</v>
      </c>
      <c r="N1263" s="76">
        <f>IF(ISBLANK(Q1263),VLOOKUP(Abfalldokumentation!$O1263,'Linien - BU'!R:S,2,FALSE),Q1263)</f>
        <v>3020</v>
      </c>
      <c r="O1263" s="77" t="str">
        <f t="shared" si="154"/>
        <v>-</v>
      </c>
      <c r="P1263" s="77">
        <f t="shared" si="155"/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Y1263"/>
      <c r="AA1263" s="2"/>
      <c r="AB1263" s="2"/>
      <c r="AC1263" s="2"/>
    </row>
    <row r="1264" spans="1:29" ht="30" customHeight="1" x14ac:dyDescent="0.25">
      <c r="A1264" s="78" t="str">
        <f>VLOOKUP(N1264,'Linien - BU'!A:B,2,FALSE)</f>
        <v>BU1</v>
      </c>
      <c r="B1264" s="79">
        <f t="shared" si="149"/>
        <v>173</v>
      </c>
      <c r="C1264" s="80">
        <f>Abfalldokumentation!$U1264</f>
        <v>44489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Linienbezogen</v>
      </c>
      <c r="G1264" s="80" t="str">
        <f>IF(ISBLANK(V1264),VLOOKUP(Abfalldokumentation!$P1264,'Liste Gründe'!A:D,3,FALSE),V1264)</f>
        <v>Reinigung</v>
      </c>
      <c r="H1264" s="81" t="str">
        <f>IF(ISBLANK(Abfalldokumentation!$W1264),"-",Abfalldokumentation!$W1264)</f>
        <v>-</v>
      </c>
      <c r="I1264" s="81">
        <f t="shared" si="150"/>
        <v>42</v>
      </c>
      <c r="J1264" s="81" t="str">
        <f t="shared" si="151"/>
        <v>Produkte</v>
      </c>
      <c r="K1264" s="81" t="str">
        <f t="shared" si="152"/>
        <v>BUs</v>
      </c>
      <c r="L1264" s="81" t="str">
        <f t="shared" si="153"/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Schmelze</v>
      </c>
      <c r="O1264" s="77" t="str">
        <f t="shared" si="154"/>
        <v>-</v>
      </c>
      <c r="P1264" s="77">
        <f t="shared" si="155"/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Y1264"/>
      <c r="AA1264" s="2"/>
      <c r="AB1264" s="2"/>
      <c r="AC1264" s="2"/>
    </row>
    <row r="1265" spans="1:29" ht="30" customHeight="1" x14ac:dyDescent="0.25">
      <c r="A1265" s="73" t="str">
        <f>VLOOKUP(N1265,'Linien - BU'!A:B,2,FALSE)</f>
        <v>Rest</v>
      </c>
      <c r="B1265" s="74">
        <f t="shared" si="149"/>
        <v>4.0999999999999996</v>
      </c>
      <c r="C1265" s="75">
        <f>Abfalldokumentation!$U1265</f>
        <v>44489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76" t="str">
        <f>IFERROR(VLOOKUP(Abfalldokumentation!$O1265,Artikel!A:C,3,FALSE),Abfalldokumentation!$O1265)</f>
        <v>-</v>
      </c>
      <c r="F1265" s="76" t="str">
        <f>VLOOKUP(T1265,'Liste Gründe'!A:D,2,FALSE)</f>
        <v>Qualitätssicherung</v>
      </c>
      <c r="G1265" s="75" t="str">
        <f>IF(ISBLANK(V1265),VLOOKUP(Abfalldokumentation!$P1265,'Liste Gründe'!A:D,3,FALSE),V1265)</f>
        <v>Sensorik</v>
      </c>
      <c r="H1265" s="76" t="str">
        <f>IF(ISBLANK(Abfalldokumentation!$W1265),"-",Abfalldokumentation!$W1265)</f>
        <v>-</v>
      </c>
      <c r="I1265" s="76">
        <f t="shared" si="150"/>
        <v>42</v>
      </c>
      <c r="J1265" s="76" t="str">
        <f t="shared" si="151"/>
        <v>Produkte</v>
      </c>
      <c r="K1265" s="76" t="str">
        <f t="shared" si="152"/>
        <v>BUs</v>
      </c>
      <c r="L1265" s="76" t="str">
        <f t="shared" si="153"/>
        <v>Symptome</v>
      </c>
      <c r="M1265" s="76" t="str">
        <f>IFERROR(VLOOKUP(Abfalldokumentation!$O1265,Kennzahlen!S:U,3,FALSE)*Abfalldokumentation!$B1265,"0")</f>
        <v>0</v>
      </c>
      <c r="N1265" s="76" t="str">
        <f>IF(ISBLANK(Q1265),VLOOKUP(Abfalldokumentation!$O1265,'Linien - BU'!R:S,2,FALSE),Q1265)</f>
        <v>Labor</v>
      </c>
      <c r="O1265" s="77" t="str">
        <f t="shared" si="154"/>
        <v>-</v>
      </c>
      <c r="P1265" s="77">
        <f t="shared" si="155"/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Y1265"/>
      <c r="AA1265" s="2"/>
      <c r="AB1265" s="2"/>
      <c r="AC1265" s="2"/>
    </row>
    <row r="1266" spans="1:29" ht="30" customHeight="1" x14ac:dyDescent="0.25">
      <c r="A1266" s="78" t="str">
        <f>VLOOKUP(N1266,'Linien - BU'!A:B,2,FALSE)</f>
        <v>BU2</v>
      </c>
      <c r="B1266" s="79">
        <f t="shared" si="149"/>
        <v>75</v>
      </c>
      <c r="C1266" s="80">
        <f>Abfalldokumentation!$U1266</f>
        <v>44489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Blöcke</v>
      </c>
      <c r="F1266" s="81" t="str">
        <f>VLOOKUP(T1266,'Liste Gründe'!A:D,2,FALSE)</f>
        <v>Schimmel</v>
      </c>
      <c r="G1266" s="80" t="str">
        <f>IF(ISBLANK(V1266),VLOOKUP(Abfalldokumentation!$P1266,'Liste Gründe'!A:D,3,FALSE),V1266)</f>
        <v>Luftzieher/Folienriss durch Transport</v>
      </c>
      <c r="H1266" s="81" t="str">
        <f>IF(ISBLANK(Abfalldokumentation!$W1266),"-",Abfalldokumentation!$W1266)</f>
        <v>-</v>
      </c>
      <c r="I1266" s="81">
        <f t="shared" si="150"/>
        <v>42</v>
      </c>
      <c r="J1266" s="81" t="str">
        <f t="shared" si="151"/>
        <v>Produkte</v>
      </c>
      <c r="K1266" s="81" t="str">
        <f t="shared" si="152"/>
        <v>BUs</v>
      </c>
      <c r="L1266" s="81" t="str">
        <f t="shared" si="153"/>
        <v>Symptome</v>
      </c>
      <c r="M1266" s="81" t="str">
        <f>IFERROR(VLOOKUP(Abfalldokumentation!$O1266,Kennzahlen!S:U,3,FALSE)*Abfalldokumentation!$B1266,"0")</f>
        <v>0</v>
      </c>
      <c r="N1266" s="81" t="str">
        <f>IF(ISBLANK(Q1266),VLOOKUP(Abfalldokumentation!$O1266,'Linien - BU'!R:S,2,FALSE),Q1266)</f>
        <v>BU2</v>
      </c>
      <c r="O1266" s="77" t="str">
        <f t="shared" si="154"/>
        <v>Blöcke</v>
      </c>
      <c r="P1266" s="77">
        <f t="shared" si="155"/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Y1266"/>
      <c r="AA1266" s="2"/>
      <c r="AB1266" s="2"/>
      <c r="AC1266" s="2"/>
    </row>
    <row r="1267" spans="1:29" ht="30" customHeight="1" x14ac:dyDescent="0.25">
      <c r="A1267" s="73" t="str">
        <f>VLOOKUP(N1267,'Linien - BU'!A:B,2,FALSE)</f>
        <v>BU1</v>
      </c>
      <c r="B1267" s="74">
        <f t="shared" si="149"/>
        <v>2.6</v>
      </c>
      <c r="C1267" s="75">
        <f>Abfalldokumentation!$U1267</f>
        <v>44489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76" t="str">
        <f>IFERROR(VLOOKUP(Abfalldokumentation!$O1267,Artikel!A:C,3,FALSE),Abfalldokumentation!$O1267)</f>
        <v>Reste Zipfel</v>
      </c>
      <c r="F1267" s="76" t="str">
        <f>VLOOKUP(T1267,'Liste Gründe'!A:D,2,FALSE)</f>
        <v>Linienbezogen</v>
      </c>
      <c r="G1267" s="75" t="str">
        <f>IF(ISBLANK(V1267),VLOOKUP(Abfalldokumentation!$P1267,'Liste Gründe'!A:D,3,FALSE),V1267)</f>
        <v>Maschinenabfall</v>
      </c>
      <c r="H1267" s="76" t="str">
        <f>IF(ISBLANK(Abfalldokumentation!$W1267),"-",Abfalldokumentation!$W1267)</f>
        <v>-</v>
      </c>
      <c r="I1267" s="76">
        <f t="shared" si="150"/>
        <v>42</v>
      </c>
      <c r="J1267" s="76" t="str">
        <f t="shared" si="151"/>
        <v>Produkte</v>
      </c>
      <c r="K1267" s="76" t="str">
        <f t="shared" si="152"/>
        <v>BUs</v>
      </c>
      <c r="L1267" s="76" t="str">
        <f t="shared" si="153"/>
        <v>Symptome</v>
      </c>
      <c r="M1267" s="76" t="str">
        <f>IFERROR(VLOOKUP(Abfalldokumentation!$O1267,Kennzahlen!S:U,3,FALSE)*Abfalldokumentation!$B1267,"0")</f>
        <v>0</v>
      </c>
      <c r="N1267" s="76">
        <f>IF(ISBLANK(Q1267),VLOOKUP(Abfalldokumentation!$O1267,'Linien - BU'!R:S,2,FALSE),Q1267)</f>
        <v>3020</v>
      </c>
      <c r="O1267" s="77" t="str">
        <f t="shared" si="154"/>
        <v>Reste Zipfel</v>
      </c>
      <c r="P1267" s="77">
        <f t="shared" si="155"/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Y1267"/>
      <c r="AA1267" s="2"/>
      <c r="AB1267" s="2"/>
      <c r="AC1267" s="2"/>
    </row>
    <row r="1268" spans="1:29" ht="30" customHeight="1" x14ac:dyDescent="0.25">
      <c r="A1268" s="78" t="str">
        <f>VLOOKUP(N1268,'Linien - BU'!A:B,2,FALSE)</f>
        <v>Rest</v>
      </c>
      <c r="B1268" s="79">
        <f t="shared" si="149"/>
        <v>11</v>
      </c>
      <c r="C1268" s="80">
        <f>Abfalldokumentation!$U1268</f>
        <v>44490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81" t="str">
        <f>IFERROR(VLOOKUP(Abfalldokumentation!$O1268,Artikel!A:C,3,FALSE),Abfalldokumentation!$O1268)</f>
        <v>-</v>
      </c>
      <c r="F1268" s="81" t="str">
        <f>VLOOKUP(T1268,'Liste Gründe'!A:D,2,FALSE)</f>
        <v>Qualitätssicherung</v>
      </c>
      <c r="G1268" s="80" t="str">
        <f>IF(ISBLANK(V1268),VLOOKUP(Abfalldokumentation!$P1268,'Liste Gründe'!A:D,3,FALSE),V1268)</f>
        <v>Laborproben</v>
      </c>
      <c r="H1268" s="81" t="str">
        <f>IF(ISBLANK(Abfalldokumentation!$W1268),"-",Abfalldokumentation!$W1268)</f>
        <v>-</v>
      </c>
      <c r="I1268" s="81">
        <f t="shared" si="150"/>
        <v>42</v>
      </c>
      <c r="J1268" s="81" t="str">
        <f t="shared" si="151"/>
        <v>Produkte</v>
      </c>
      <c r="K1268" s="81" t="str">
        <f t="shared" si="152"/>
        <v>BUs</v>
      </c>
      <c r="L1268" s="81" t="str">
        <f t="shared" si="153"/>
        <v>Symptome</v>
      </c>
      <c r="M1268" s="81" t="str">
        <f>IFERROR(VLOOKUP(Abfalldokumentation!$O1268,Kennzahlen!S:U,3,FALSE)*Abfalldokumentation!$B1268,"0")</f>
        <v>0</v>
      </c>
      <c r="N1268" s="81" t="str">
        <f>IF(ISBLANK(Q1268),VLOOKUP(Abfalldokumentation!$O1268,'Linien - BU'!R:S,2,FALSE),Q1268)</f>
        <v>QM</v>
      </c>
      <c r="O1268" s="77" t="str">
        <f t="shared" si="154"/>
        <v>-</v>
      </c>
      <c r="P1268" s="77">
        <f t="shared" si="155"/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Y1268"/>
      <c r="AA1268" s="2"/>
      <c r="AB1268" s="2"/>
      <c r="AC1268" s="2"/>
    </row>
    <row r="1269" spans="1:29" ht="30" customHeight="1" x14ac:dyDescent="0.25">
      <c r="A1269" s="73" t="str">
        <f>VLOOKUP(N1269,'Linien - BU'!A:B,2,FALSE)</f>
        <v>Rest</v>
      </c>
      <c r="B1269" s="74">
        <f t="shared" si="149"/>
        <v>150</v>
      </c>
      <c r="C1269" s="75">
        <f>Abfalldokumentation!$U1269</f>
        <v>44490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76" t="str">
        <f>IFERROR(VLOOKUP(Abfalldokumentation!$O1269,Artikel!A:C,3,FALSE),Abfalldokumentation!$O1269)</f>
        <v>-</v>
      </c>
      <c r="F1269" s="76" t="str">
        <f>VLOOKUP(T1269,'Liste Gründe'!A:D,2,FALSE)</f>
        <v>Qualitätssicherung</v>
      </c>
      <c r="G1269" s="75" t="str">
        <f>IF(ISBLANK(V1269),VLOOKUP(Abfalldokumentation!$P1269,'Liste Gründe'!A:D,3,FALSE),V1269)</f>
        <v>Laborproben</v>
      </c>
      <c r="H1269" s="76" t="str">
        <f>IF(ISBLANK(Abfalldokumentation!$W1269),"-",Abfalldokumentation!$W1269)</f>
        <v>-</v>
      </c>
      <c r="I1269" s="76">
        <f t="shared" si="150"/>
        <v>42</v>
      </c>
      <c r="J1269" s="76" t="str">
        <f t="shared" si="151"/>
        <v>Produkte</v>
      </c>
      <c r="K1269" s="76" t="str">
        <f t="shared" si="152"/>
        <v>BUs</v>
      </c>
      <c r="L1269" s="76" t="str">
        <f t="shared" si="153"/>
        <v>Symptome</v>
      </c>
      <c r="M1269" s="76" t="str">
        <f>IFERROR(VLOOKUP(Abfalldokumentation!$O1269,Kennzahlen!S:U,3,FALSE)*Abfalldokumentation!$B1269,"0")</f>
        <v>0</v>
      </c>
      <c r="N1269" s="76" t="str">
        <f>IF(ISBLANK(Q1269),VLOOKUP(Abfalldokumentation!$O1269,'Linien - BU'!R:S,2,FALSE),Q1269)</f>
        <v>Labor</v>
      </c>
      <c r="O1269" s="77" t="str">
        <f t="shared" si="154"/>
        <v>-</v>
      </c>
      <c r="P1269" s="77">
        <f t="shared" si="155"/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Y1269"/>
      <c r="AA1269" s="2"/>
      <c r="AB1269" s="2"/>
      <c r="AC1269" s="2"/>
    </row>
    <row r="1270" spans="1:29" ht="30" customHeight="1" x14ac:dyDescent="0.25">
      <c r="A1270" s="78" t="str">
        <f>VLOOKUP(N1270,'Linien - BU'!A:B,2,FALSE)</f>
        <v>Rest</v>
      </c>
      <c r="B1270" s="79">
        <f t="shared" si="149"/>
        <v>2.5</v>
      </c>
      <c r="C1270" s="80">
        <f>Abfalldokumentation!$U1270</f>
        <v>44490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81" t="str">
        <f>IFERROR(VLOOKUP(Abfalldokumentation!$O1270,Artikel!A:C,3,FALSE),Abfalldokumentation!$O1270)</f>
        <v>-</v>
      </c>
      <c r="F1270" s="81" t="str">
        <f>VLOOKUP(T1270,'Liste Gründe'!A:D,2,FALSE)</f>
        <v>Qualitätssicherung</v>
      </c>
      <c r="G1270" s="80" t="str">
        <f>IF(ISBLANK(V1270),VLOOKUP(Abfalldokumentation!$P1270,'Liste Gründe'!A:D,3,FALSE),V1270)</f>
        <v>Sensorik</v>
      </c>
      <c r="H1270" s="81" t="str">
        <f>IF(ISBLANK(Abfalldokumentation!$W1270),"-",Abfalldokumentation!$W1270)</f>
        <v>-</v>
      </c>
      <c r="I1270" s="81">
        <f t="shared" si="150"/>
        <v>42</v>
      </c>
      <c r="J1270" s="81" t="str">
        <f t="shared" si="151"/>
        <v>Produkte</v>
      </c>
      <c r="K1270" s="81" t="str">
        <f t="shared" si="152"/>
        <v>BUs</v>
      </c>
      <c r="L1270" s="81" t="str">
        <f t="shared" si="153"/>
        <v>Symptome</v>
      </c>
      <c r="M1270" s="81" t="str">
        <f>IFERROR(VLOOKUP(Abfalldokumentation!$O1270,Kennzahlen!S:U,3,FALSE)*Abfalldokumentation!$B1270,"0")</f>
        <v>0</v>
      </c>
      <c r="N1270" s="81" t="str">
        <f>IF(ISBLANK(Q1270),VLOOKUP(Abfalldokumentation!$O1270,'Linien - BU'!R:S,2,FALSE),Q1270)</f>
        <v>Labor</v>
      </c>
      <c r="O1270" s="77" t="str">
        <f t="shared" si="154"/>
        <v>-</v>
      </c>
      <c r="P1270" s="77">
        <f t="shared" si="155"/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Y1270"/>
      <c r="AA1270" s="2"/>
      <c r="AB1270" s="2"/>
      <c r="AC1270" s="2"/>
    </row>
    <row r="1271" spans="1:29" ht="30" customHeight="1" x14ac:dyDescent="0.25">
      <c r="A1271" s="73" t="str">
        <f>VLOOKUP(N1271,'Linien - BU'!A:B,2,FALSE)</f>
        <v>BU1</v>
      </c>
      <c r="B1271" s="74">
        <f t="shared" si="149"/>
        <v>30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76" t="str">
        <f>IFERROR(VLOOKUP(Abfalldokumentation!$O1271,Artikel!A:C,3,FALSE),Abfalldokumentation!$O1271)</f>
        <v>Konzentrat in Würsten 1</v>
      </c>
      <c r="F1271" s="76" t="str">
        <f>VLOOKUP(T1271,'Liste Gründe'!A:D,2,FALSE)</f>
        <v>Linienbezogen</v>
      </c>
      <c r="G1271" s="75" t="str">
        <f>IF(ISBLANK(V1271),VLOOKUP(Abfalldokumentation!$P1271,'Liste Gründe'!A:D,3,FALSE),V1271)</f>
        <v>Maschinenabfall</v>
      </c>
      <c r="H1271" s="76" t="str">
        <f>IF(ISBLANK(Abfalldokumentation!$W1271),"-",Abfalldokumentation!$W1271)</f>
        <v>-</v>
      </c>
      <c r="I1271" s="76">
        <f t="shared" si="150"/>
        <v>42</v>
      </c>
      <c r="J1271" s="76" t="str">
        <f t="shared" si="151"/>
        <v>Produkte</v>
      </c>
      <c r="K1271" s="76" t="str">
        <f t="shared" si="152"/>
        <v>BUs</v>
      </c>
      <c r="L1271" s="76" t="str">
        <f t="shared" si="153"/>
        <v>Symptome</v>
      </c>
      <c r="M1271" s="76" t="str">
        <f>IFERROR(VLOOKUP(Abfalldokumentation!$O1271,Kennzahlen!S:U,3,FALSE)*Abfalldokumentation!$B1271,"0")</f>
        <v>0</v>
      </c>
      <c r="N1271" s="76">
        <f>IF(ISBLANK(Q1271),VLOOKUP(Abfalldokumentation!$O1271,'Linien - BU'!R:S,2,FALSE),Q1271)</f>
        <v>3010</v>
      </c>
      <c r="O1271" s="77">
        <f t="shared" si="154"/>
        <v>24000493</v>
      </c>
      <c r="P1271" s="77">
        <f t="shared" si="155"/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Y1271"/>
      <c r="AA1271" s="2"/>
      <c r="AB1271" s="2"/>
      <c r="AC1271" s="2"/>
    </row>
    <row r="1272" spans="1:29" ht="30" customHeight="1" x14ac:dyDescent="0.25">
      <c r="A1272" s="78" t="str">
        <f>VLOOKUP(N1272,'Linien - BU'!A:B,2,FALSE)</f>
        <v>BU1</v>
      </c>
      <c r="B1272" s="79">
        <f t="shared" si="149"/>
        <v>40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81" t="str">
        <f>IFERROR(VLOOKUP(Abfalldokumentation!$O1272,Artikel!A:C,3,FALSE),Abfalldokumentation!$O1272)</f>
        <v>Konzentrat in Würsten 1</v>
      </c>
      <c r="F1272" s="81" t="str">
        <f>VLOOKUP(T1272,'Liste Gründe'!A:D,2,FALSE)</f>
        <v>Linienbezogen</v>
      </c>
      <c r="G1272" s="80" t="str">
        <f>IF(ISBLANK(V1272),VLOOKUP(Abfalldokumentation!$P1272,'Liste Gründe'!A:D,3,FALSE),V1272)</f>
        <v>Bodenabfall Abfüllung</v>
      </c>
      <c r="H1272" s="81" t="str">
        <f>IF(ISBLANK(Abfalldokumentation!$W1272),"-",Abfalldokumentation!$W1272)</f>
        <v>-</v>
      </c>
      <c r="I1272" s="81">
        <f t="shared" si="150"/>
        <v>42</v>
      </c>
      <c r="J1272" s="81" t="str">
        <f t="shared" si="151"/>
        <v>Produkte</v>
      </c>
      <c r="K1272" s="81" t="str">
        <f t="shared" si="152"/>
        <v>BUs</v>
      </c>
      <c r="L1272" s="81" t="str">
        <f t="shared" si="153"/>
        <v>Symptome</v>
      </c>
      <c r="M1272" s="81" t="str">
        <f>IFERROR(VLOOKUP(Abfalldokumentation!$O1272,Kennzahlen!S:U,3,FALSE)*Abfalldokumentation!$B1272,"0")</f>
        <v>0</v>
      </c>
      <c r="N1272" s="81">
        <f>IF(ISBLANK(Q1272),VLOOKUP(Abfalldokumentation!$O1272,'Linien - BU'!R:S,2,FALSE),Q1272)</f>
        <v>3010</v>
      </c>
      <c r="O1272" s="77">
        <f t="shared" si="154"/>
        <v>24000493</v>
      </c>
      <c r="P1272" s="77">
        <f t="shared" si="155"/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Y1272"/>
      <c r="AA1272" s="2"/>
      <c r="AB1272" s="2"/>
      <c r="AC1272" s="2"/>
    </row>
    <row r="1273" spans="1:29" ht="30" customHeight="1" x14ac:dyDescent="0.25">
      <c r="A1273" s="73" t="str">
        <f>VLOOKUP(N1273,'Linien - BU'!A:B,2,FALSE)</f>
        <v>BU1</v>
      </c>
      <c r="B1273" s="74">
        <f t="shared" si="149"/>
        <v>10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SKZ Mozzarella 40%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VOS &gt; Einsatz</v>
      </c>
      <c r="H1273" s="76" t="str">
        <f>IF(ISBLANK(Abfalldokumentation!$W1273),"-",Abfalldokumentation!$W1273)</f>
        <v>-</v>
      </c>
      <c r="I1273" s="76">
        <f t="shared" si="150"/>
        <v>42</v>
      </c>
      <c r="J1273" s="76" t="str">
        <f t="shared" si="151"/>
        <v>Produkte</v>
      </c>
      <c r="K1273" s="76" t="str">
        <f t="shared" si="152"/>
        <v>BUs</v>
      </c>
      <c r="L1273" s="76" t="str">
        <f t="shared" si="153"/>
        <v>Symptome</v>
      </c>
      <c r="M1273" s="76">
        <f>IFERROR(VLOOKUP(Abfalldokumentation!$O1273,Kennzahlen!S:U,3,FALSE)*Abfalldokumentation!$B1273,"0")</f>
        <v>5</v>
      </c>
      <c r="N1273" s="76" t="str">
        <f>IF(ISBLANK(Q1273),VLOOKUP(Abfalldokumentation!$O1273,'Linien - BU'!R:S,2,FALSE),Q1273)</f>
        <v>Abfüllung</v>
      </c>
      <c r="O1273" s="77">
        <f t="shared" si="154"/>
        <v>29500539</v>
      </c>
      <c r="P1273" s="77">
        <f t="shared" si="155"/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Y1273"/>
      <c r="AA1273" s="2"/>
      <c r="AB1273" s="2"/>
      <c r="AC1273" s="2"/>
    </row>
    <row r="1274" spans="1:29" ht="30" customHeight="1" x14ac:dyDescent="0.25">
      <c r="A1274" s="78" t="str">
        <f>VLOOKUP(N1274,'Linien - BU'!A:B,2,FALSE)</f>
        <v>BU1</v>
      </c>
      <c r="B1274" s="79">
        <f t="shared" si="149"/>
        <v>20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SKZ Camembert für W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VOS &gt; Einsatz</v>
      </c>
      <c r="H1274" s="81" t="str">
        <f>IF(ISBLANK(Abfalldokumentation!$W1274),"-",Abfalldokumentation!$W1274)</f>
        <v>-</v>
      </c>
      <c r="I1274" s="81">
        <f t="shared" si="150"/>
        <v>42</v>
      </c>
      <c r="J1274" s="81" t="str">
        <f t="shared" si="151"/>
        <v>Produkte</v>
      </c>
      <c r="K1274" s="81" t="str">
        <f t="shared" si="152"/>
        <v>BUs</v>
      </c>
      <c r="L1274" s="81" t="str">
        <f t="shared" si="153"/>
        <v>Symptome</v>
      </c>
      <c r="M1274" s="81">
        <f>IFERROR(VLOOKUP(Abfalldokumentation!$O1274,Kennzahlen!S:U,3,FALSE)*Abfalldokumentation!$B1274,"0")</f>
        <v>10</v>
      </c>
      <c r="N1274" s="81" t="str">
        <f>IF(ISBLANK(Q1274),VLOOKUP(Abfalldokumentation!$O1274,'Linien - BU'!R:S,2,FALSE),Q1274)</f>
        <v>Abfüllung</v>
      </c>
      <c r="O1274" s="77">
        <f t="shared" si="154"/>
        <v>29500605</v>
      </c>
      <c r="P1274" s="77">
        <f t="shared" si="155"/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Y1274"/>
      <c r="AA1274" s="2"/>
      <c r="AB1274" s="2"/>
      <c r="AC1274" s="2"/>
    </row>
    <row r="1275" spans="1:29" ht="30" customHeight="1" x14ac:dyDescent="0.25">
      <c r="A1275" s="73" t="str">
        <f>VLOOKUP(N1275,'Linien - BU'!A:B,2,FALSE)</f>
        <v>BU1</v>
      </c>
      <c r="B1275" s="74">
        <f t="shared" si="149"/>
        <v>5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76" t="str">
        <f>IFERROR(VLOOKUP(Abfalldokumentation!$O1275,Artikel!A:C,3,FALSE),Abfalldokumentation!$O1275)</f>
        <v>VOS SKZ mit Pfeffer</v>
      </c>
      <c r="F1275" s="76" t="str">
        <f>VLOOKUP(T1275,'Liste Gründe'!A:D,2,FALSE)</f>
        <v>Rest</v>
      </c>
      <c r="G1275" s="75" t="str">
        <f>IF(ISBLANK(V1275),VLOOKUP(Abfalldokumentation!$P1275,'Liste Gründe'!A:D,3,FALSE),V1275)</f>
        <v>Schmutz</v>
      </c>
      <c r="H1275" s="76" t="str">
        <f>IF(ISBLANK(Abfalldokumentation!$W1275),"-",Abfalldokumentation!$W1275)</f>
        <v>-</v>
      </c>
      <c r="I1275" s="76">
        <f t="shared" si="150"/>
        <v>42</v>
      </c>
      <c r="J1275" s="76" t="str">
        <f t="shared" si="151"/>
        <v>Produkte</v>
      </c>
      <c r="K1275" s="76" t="str">
        <f t="shared" si="152"/>
        <v>BUs</v>
      </c>
      <c r="L1275" s="76" t="str">
        <f t="shared" si="153"/>
        <v>Symptome</v>
      </c>
      <c r="M1275" s="76">
        <f>IFERROR(VLOOKUP(Abfalldokumentation!$O1275,Kennzahlen!S:U,3,FALSE)*Abfalldokumentation!$B1275,"0")</f>
        <v>2.5</v>
      </c>
      <c r="N1275" s="76" t="str">
        <f>IF(ISBLANK(Q1275),VLOOKUP(Abfalldokumentation!$O1275,'Linien - BU'!R:S,2,FALSE),Q1275)</f>
        <v>Abfüllung</v>
      </c>
      <c r="O1275" s="77">
        <f t="shared" si="154"/>
        <v>29500616</v>
      </c>
      <c r="P1275" s="77">
        <f t="shared" si="155"/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Y1275"/>
      <c r="AA1275" s="2"/>
      <c r="AB1275" s="2"/>
      <c r="AC1275" s="2"/>
    </row>
    <row r="1276" spans="1:29" ht="30" customHeight="1" x14ac:dyDescent="0.25">
      <c r="A1276" s="78" t="str">
        <f>VLOOKUP(N1276,'Linien - BU'!A:B,2,FALSE)</f>
        <v>BU1</v>
      </c>
      <c r="B1276" s="79">
        <f t="shared" si="149"/>
        <v>20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81" t="str">
        <f>IFERROR(VLOOKUP(Abfalldokumentation!$O1276,Artikel!A:C,3,FALSE),Abfalldokumentation!$O1276)</f>
        <v>VOS SKZ-GOU</v>
      </c>
      <c r="F1276" s="81" t="str">
        <f>VLOOKUP(T1276,'Liste Gründe'!A:D,2,FALSE)</f>
        <v>Schimmel</v>
      </c>
      <c r="G1276" s="80" t="str">
        <f>IF(ISBLANK(V1276),VLOOKUP(Abfalldokumentation!$P1276,'Liste Gründe'!A:D,3,FALSE),V1276)</f>
        <v>VOS &gt; Einsatz</v>
      </c>
      <c r="H1276" s="81" t="str">
        <f>IF(ISBLANK(Abfalldokumentation!$W1276),"-",Abfalldokumentation!$W1276)</f>
        <v>-</v>
      </c>
      <c r="I1276" s="81">
        <f t="shared" si="150"/>
        <v>42</v>
      </c>
      <c r="J1276" s="81" t="str">
        <f t="shared" si="151"/>
        <v>Produkte</v>
      </c>
      <c r="K1276" s="81" t="str">
        <f t="shared" si="152"/>
        <v>BUs</v>
      </c>
      <c r="L1276" s="81" t="str">
        <f t="shared" si="153"/>
        <v>Symptome</v>
      </c>
      <c r="M1276" s="81">
        <f>IFERROR(VLOOKUP(Abfalldokumentation!$O1276,Kennzahlen!S:U,3,FALSE)*Abfalldokumentation!$B1276,"0")</f>
        <v>10</v>
      </c>
      <c r="N1276" s="81" t="str">
        <f>IF(ISBLANK(Q1276),VLOOKUP(Abfalldokumentation!$O1276,'Linien - BU'!R:S,2,FALSE),Q1276)</f>
        <v>Abfüllung</v>
      </c>
      <c r="O1276" s="77">
        <f t="shared" si="154"/>
        <v>29500918</v>
      </c>
      <c r="P1276" s="77">
        <f t="shared" si="155"/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Y1276"/>
      <c r="AA1276" s="2"/>
      <c r="AB1276" s="2"/>
      <c r="AC1276" s="2"/>
    </row>
    <row r="1277" spans="1:29" ht="30" customHeight="1" x14ac:dyDescent="0.25">
      <c r="A1277" s="73" t="str">
        <f>VLOOKUP(N1277,'Linien - BU'!A:B,2,FALSE)</f>
        <v>BU1</v>
      </c>
      <c r="B1277" s="74">
        <f t="shared" si="149"/>
        <v>24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76" t="str">
        <f>IFERROR(VLOOKUP(Abfalldokumentation!$O1277,Artikel!A:C,3,FALSE),Abfalldokumentation!$O1277)</f>
        <v>VOS SKZ-GOU</v>
      </c>
      <c r="F1277" s="76" t="str">
        <f>VLOOKUP(T1277,'Liste Gründe'!A:D,2,FALSE)</f>
        <v>Schimmel</v>
      </c>
      <c r="G1277" s="75" t="str">
        <f>IF(ISBLANK(V1277),VLOOKUP(Abfalldokumentation!$P1277,'Liste Gründe'!A:D,3,FALSE),V1277)</f>
        <v>VOS &gt; Einsatz</v>
      </c>
      <c r="H1277" s="76" t="str">
        <f>IF(ISBLANK(Abfalldokumentation!$W1277),"-",Abfalldokumentation!$W1277)</f>
        <v>-</v>
      </c>
      <c r="I1277" s="76">
        <f t="shared" si="150"/>
        <v>42</v>
      </c>
      <c r="J1277" s="76" t="str">
        <f t="shared" si="151"/>
        <v>Produkte</v>
      </c>
      <c r="K1277" s="76" t="str">
        <f t="shared" si="152"/>
        <v>BUs</v>
      </c>
      <c r="L1277" s="76" t="str">
        <f t="shared" si="153"/>
        <v>Symptome</v>
      </c>
      <c r="M1277" s="76">
        <f>IFERROR(VLOOKUP(Abfalldokumentation!$O1277,Kennzahlen!S:U,3,FALSE)*Abfalldokumentation!$B1277,"0")</f>
        <v>12</v>
      </c>
      <c r="N1277" s="76" t="str">
        <f>IF(ISBLANK(Q1277),VLOOKUP(Abfalldokumentation!$O1277,'Linien - BU'!R:S,2,FALSE),Q1277)</f>
        <v>Abfüllung</v>
      </c>
      <c r="O1277" s="77">
        <f t="shared" si="154"/>
        <v>29500918</v>
      </c>
      <c r="P1277" s="77">
        <f t="shared" si="155"/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Y1277"/>
      <c r="AA1277" s="2"/>
      <c r="AB1277" s="2"/>
      <c r="AC1277" s="2"/>
    </row>
    <row r="1278" spans="1:29" ht="30" customHeight="1" x14ac:dyDescent="0.25">
      <c r="A1278" s="78" t="str">
        <f>VLOOKUP(N1278,'Linien - BU'!A:B,2,FALSE)</f>
        <v>BU1</v>
      </c>
      <c r="B1278" s="79">
        <f t="shared" si="149"/>
        <v>20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81" t="str">
        <f>IFERROR(VLOOKUP(Abfalldokumentation!$O1278,Artikel!A:C,3,FALSE),Abfalldokumentation!$O1278)</f>
        <v>VOS URW-GRS-KRÄU OGT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VOS &gt; Einsatz</v>
      </c>
      <c r="H1278" s="81" t="str">
        <f>IF(ISBLANK(Abfalldokumentation!$W1278),"-",Abfalldokumentation!$W1278)</f>
        <v>-</v>
      </c>
      <c r="I1278" s="81">
        <f t="shared" si="150"/>
        <v>42</v>
      </c>
      <c r="J1278" s="81" t="str">
        <f t="shared" si="151"/>
        <v>Produkte</v>
      </c>
      <c r="K1278" s="81" t="str">
        <f t="shared" si="152"/>
        <v>BUs</v>
      </c>
      <c r="L1278" s="81" t="str">
        <f t="shared" si="153"/>
        <v>Symptome</v>
      </c>
      <c r="M1278" s="81">
        <f>IFERROR(VLOOKUP(Abfalldokumentation!$O1278,Kennzahlen!S:U,3,FALSE)*Abfalldokumentation!$B1278,"0")</f>
        <v>10</v>
      </c>
      <c r="N1278" s="81" t="str">
        <f>IF(ISBLANK(Q1278),VLOOKUP(Abfalldokumentation!$O1278,'Linien - BU'!R:S,2,FALSE),Q1278)</f>
        <v>Abfüllung</v>
      </c>
      <c r="O1278" s="77">
        <f t="shared" si="154"/>
        <v>29500939</v>
      </c>
      <c r="P1278" s="77">
        <f t="shared" si="155"/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Y1278"/>
      <c r="AA1278" s="2"/>
      <c r="AB1278" s="2"/>
      <c r="AC1278" s="2"/>
    </row>
    <row r="1279" spans="1:29" ht="30" customHeight="1" x14ac:dyDescent="0.25">
      <c r="A1279" s="73" t="str">
        <f>VLOOKUP(N1279,'Linien - BU'!A:B,2,FALSE)</f>
        <v>BU1</v>
      </c>
      <c r="B1279" s="74">
        <f t="shared" si="149"/>
        <v>16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76" t="str">
        <f>IFERROR(VLOOKUP(Abfalldokumentation!$O1279,Artikel!A:C,3,FALSE),Abfalldokumentation!$O1279)</f>
        <v>VOS URW-SCHI-NAT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VOS &gt; Einsatz</v>
      </c>
      <c r="H1279" s="76" t="str">
        <f>IF(ISBLANK(Abfalldokumentation!$W1279),"-",Abfalldokumentation!$W1279)</f>
        <v>-</v>
      </c>
      <c r="I1279" s="76">
        <f t="shared" si="150"/>
        <v>42</v>
      </c>
      <c r="J1279" s="76" t="str">
        <f t="shared" si="151"/>
        <v>Produkte</v>
      </c>
      <c r="K1279" s="76" t="str">
        <f t="shared" si="152"/>
        <v>BUs</v>
      </c>
      <c r="L1279" s="76" t="str">
        <f t="shared" si="153"/>
        <v>Symptome</v>
      </c>
      <c r="M1279" s="76">
        <f>IFERROR(VLOOKUP(Abfalldokumentation!$O1279,Kennzahlen!S:U,3,FALSE)*Abfalldokumentation!$B1279,"0")</f>
        <v>8</v>
      </c>
      <c r="N1279" s="76" t="str">
        <f>IF(ISBLANK(Q1279),VLOOKUP(Abfalldokumentation!$O1279,'Linien - BU'!R:S,2,FALSE),Q1279)</f>
        <v>Abfüllung</v>
      </c>
      <c r="O1279" s="77">
        <f t="shared" si="154"/>
        <v>29500945</v>
      </c>
      <c r="P1279" s="77">
        <f t="shared" si="155"/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Y1279"/>
      <c r="AA1279" s="2"/>
      <c r="AB1279" s="2"/>
      <c r="AC1279" s="2"/>
    </row>
    <row r="1280" spans="1:29" ht="30" customHeight="1" x14ac:dyDescent="0.25">
      <c r="A1280" s="78" t="str">
        <f>VLOOKUP(N1280,'Linien - BU'!A:B,2,FALSE)</f>
        <v>BU1</v>
      </c>
      <c r="B1280" s="79">
        <f t="shared" si="149"/>
        <v>25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81" t="str">
        <f>IFERROR(VLOOKUP(Abfalldokumentation!$O1280,Artikel!A:C,3,FALSE),Abfalldokumentation!$O1280)</f>
        <v>VOS URW-VS-SCHI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VOS &gt; Einsatz</v>
      </c>
      <c r="H1280" s="81" t="str">
        <f>IF(ISBLANK(Abfalldokumentation!$W1280),"-",Abfalldokumentation!$W1280)</f>
        <v>-</v>
      </c>
      <c r="I1280" s="81">
        <f t="shared" si="150"/>
        <v>42</v>
      </c>
      <c r="J1280" s="81" t="str">
        <f t="shared" si="151"/>
        <v>Produkte</v>
      </c>
      <c r="K1280" s="81" t="str">
        <f t="shared" si="152"/>
        <v>BUs</v>
      </c>
      <c r="L1280" s="81" t="str">
        <f t="shared" si="153"/>
        <v>Symptome</v>
      </c>
      <c r="M1280" s="81">
        <f>IFERROR(VLOOKUP(Abfalldokumentation!$O1280,Kennzahlen!S:U,3,FALSE)*Abfalldokumentation!$B1280,"0")</f>
        <v>12.5</v>
      </c>
      <c r="N1280" s="81" t="str">
        <f>IF(ISBLANK(Q1280),VLOOKUP(Abfalldokumentation!$O1280,'Linien - BU'!R:S,2,FALSE),Q1280)</f>
        <v>Abfüllung</v>
      </c>
      <c r="O1280" s="77">
        <f t="shared" si="154"/>
        <v>29500949</v>
      </c>
      <c r="P1280" s="77">
        <f t="shared" si="155"/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Y1280"/>
      <c r="AA1280" s="2"/>
      <c r="AB1280" s="2"/>
      <c r="AC1280" s="2"/>
    </row>
    <row r="1281" spans="1:29" ht="30" customHeight="1" x14ac:dyDescent="0.25">
      <c r="A1281" s="73" t="str">
        <f>VLOOKUP(N1281,'Linien - BU'!A:B,2,FALSE)</f>
        <v>BU1</v>
      </c>
      <c r="B1281" s="74">
        <f t="shared" si="149"/>
        <v>10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76" t="str">
        <f>IFERROR(VLOOKUP(Abfalldokumentation!$O1281,Artikel!A:C,3,FALSE),Abfalldokumentation!$O1281)</f>
        <v>ABS Bunter Pfeffer 50%</v>
      </c>
      <c r="F1281" s="76" t="str">
        <f>VLOOKUP(T1281,'Liste Gründe'!A:D,2,FALSE)</f>
        <v>Schimmel</v>
      </c>
      <c r="G1281" s="75" t="str">
        <f>IF(ISBLANK(V1281),VLOOKUP(Abfalldokumentation!$P1281,'Liste Gründe'!A:D,3,FALSE),V1281)</f>
        <v>keine Verarbeitung</v>
      </c>
      <c r="H1281" s="76" t="str">
        <f>IF(ISBLANK(Abfalldokumentation!$W1281),"-",Abfalldokumentation!$W1281)</f>
        <v>-</v>
      </c>
      <c r="I1281" s="76">
        <f t="shared" si="150"/>
        <v>42</v>
      </c>
      <c r="J1281" s="76" t="str">
        <f t="shared" si="151"/>
        <v>Produkte</v>
      </c>
      <c r="K1281" s="76" t="str">
        <f t="shared" si="152"/>
        <v>BUs</v>
      </c>
      <c r="L1281" s="76" t="str">
        <f t="shared" si="153"/>
        <v>Symptome</v>
      </c>
      <c r="M1281" s="76">
        <f>IFERROR(VLOOKUP(Abfalldokumentation!$O1281,Kennzahlen!S:U,3,FALSE)*Abfalldokumentation!$B1281,"0")</f>
        <v>10</v>
      </c>
      <c r="N1281" s="76" t="str">
        <f>IF(ISBLANK(Q1281),VLOOKUP(Abfalldokumentation!$O1281,'Linien - BU'!R:S,2,FALSE),Q1281)</f>
        <v>Schmelze</v>
      </c>
      <c r="O1281" s="77">
        <f t="shared" si="154"/>
        <v>29501002</v>
      </c>
      <c r="P1281" s="77">
        <f t="shared" si="155"/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Y1281"/>
      <c r="AA1281" s="2"/>
      <c r="AB1281" s="2"/>
      <c r="AC1281" s="2"/>
    </row>
    <row r="1282" spans="1:29" ht="30" customHeight="1" x14ac:dyDescent="0.25">
      <c r="A1282" s="78" t="str">
        <f>VLOOKUP(N1282,'Linien - BU'!A:B,2,FALSE)</f>
        <v>BU3</v>
      </c>
      <c r="B1282" s="79">
        <f t="shared" ref="B1282:B1345" si="156">S1282</f>
        <v>117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81" t="str">
        <f>IFERROR(VLOOKUP(Abfalldokumentation!$O1282,Artikel!A:C,3,FALSE),Abfalldokumentation!$O1282)</f>
        <v>ABS CHED-PF-KRÄUK gemis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gemischtes Produkt</v>
      </c>
      <c r="H1282" s="81" t="str">
        <f>IF(ISBLANK(Abfalldokumentation!$W1282),"-",Abfalldokumentation!$W1282)</f>
        <v>-</v>
      </c>
      <c r="I1282" s="81">
        <f t="shared" ref="I1282:I1345" si="157">_xlfn.ISOWEEKNUM(C1282)</f>
        <v>42</v>
      </c>
      <c r="J1282" s="81" t="str">
        <f t="shared" ref="J1282:J1345" si="158">"Produkte"</f>
        <v>Produkte</v>
      </c>
      <c r="K1282" s="81" t="str">
        <f t="shared" ref="K1282:K1345" si="159">"BUs"</f>
        <v>BUs</v>
      </c>
      <c r="L1282" s="81" t="str">
        <f t="shared" ref="L1282:L1345" si="160">"Symptome"</f>
        <v>Symptome</v>
      </c>
      <c r="M1282" s="81">
        <f>IFERROR(VLOOKUP(Abfalldokumentation!$O1282,Kennzahlen!S:U,3,FALSE)*Abfalldokumentation!$B1282,"0")</f>
        <v>117</v>
      </c>
      <c r="N1282" s="81" t="str">
        <f>IF(ISBLANK(Q1282),VLOOKUP(Abfalldokumentation!$O1282,'Linien - BU'!R:S,2,FALSE),Q1282)</f>
        <v>L33</v>
      </c>
      <c r="O1282" s="77">
        <f t="shared" ref="O1282:O1345" si="161">R1282</f>
        <v>29501003</v>
      </c>
      <c r="P1282" s="77">
        <f t="shared" ref="P1282:P1345" si="162"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Y1282"/>
      <c r="AA1282" s="2"/>
      <c r="AB1282" s="2"/>
      <c r="AC1282" s="2"/>
    </row>
    <row r="1283" spans="1:29" ht="30" customHeight="1" x14ac:dyDescent="0.25">
      <c r="A1283" s="73" t="str">
        <f>VLOOKUP(N1283,'Linien - BU'!A:B,2,FALSE)</f>
        <v>BU3</v>
      </c>
      <c r="B1283" s="74">
        <f t="shared" si="156"/>
        <v>32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76" t="str">
        <f>IFERROR(VLOOKUP(Abfalldokumentation!$O1283,Artikel!A:C,3,FALSE),Abfalldokumentation!$O1283)</f>
        <v>ABS CHED-ROT MIT ß-CARO</v>
      </c>
      <c r="F1283" s="76" t="str">
        <f>VLOOKUP(T1283,'Liste Gründe'!A:D,2,FALSE)</f>
        <v>Rest</v>
      </c>
      <c r="G1283" s="75" t="str">
        <f>IF(ISBLANK(V1283),VLOOKUP(Abfalldokumentation!$P1283,'Liste Gründe'!A:D,3,FALSE),V1283)</f>
        <v>Fremdkörper</v>
      </c>
      <c r="H1283" s="76" t="str">
        <f>IF(ISBLANK(Abfalldokumentation!$W1283),"-",Abfalldokumentation!$W1283)</f>
        <v>Schmutz</v>
      </c>
      <c r="I1283" s="76">
        <f t="shared" si="157"/>
        <v>42</v>
      </c>
      <c r="J1283" s="76" t="str">
        <f t="shared" si="158"/>
        <v>Produkte</v>
      </c>
      <c r="K1283" s="76" t="str">
        <f t="shared" si="159"/>
        <v>BUs</v>
      </c>
      <c r="L1283" s="76" t="str">
        <f t="shared" si="160"/>
        <v>Symptome</v>
      </c>
      <c r="M1283" s="76">
        <f>IFERROR(VLOOKUP(Abfalldokumentation!$O1283,Kennzahlen!S:U,3,FALSE)*Abfalldokumentation!$B1283,"0")</f>
        <v>32</v>
      </c>
      <c r="N1283" s="76" t="str">
        <f>IF(ISBLANK(Q1283),VLOOKUP(Abfalldokumentation!$O1283,'Linien - BU'!R:S,2,FALSE),Q1283)</f>
        <v>L33</v>
      </c>
      <c r="O1283" s="77">
        <f t="shared" si="161"/>
        <v>29501032</v>
      </c>
      <c r="P1283" s="77">
        <f t="shared" si="162"/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Y1283"/>
      <c r="AA1283" s="2"/>
      <c r="AB1283" s="2"/>
      <c r="AC1283" s="2"/>
    </row>
    <row r="1284" spans="1:29" ht="30" customHeight="1" x14ac:dyDescent="0.25">
      <c r="A1284" s="78" t="str">
        <f>VLOOKUP(N1284,'Linien - BU'!A:B,2,FALSE)</f>
        <v>Verkauf</v>
      </c>
      <c r="B1284" s="79">
        <f t="shared" si="156"/>
        <v>10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81" t="str">
        <f>IFERROR(VLOOKUP(Abfalldokumentation!$O1284,Artikel!A:C,3,FALSE),Abfalldokumentation!$O1284)</f>
        <v>VOS RW-NATUR ZIPFEL 350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keinen Abnehmer/kein Schälpersonal</v>
      </c>
      <c r="H1284" s="81" t="str">
        <f>IF(ISBLANK(Abfalldokumentation!$W1284),"-",Abfalldokumentation!$W1284)</f>
        <v>-</v>
      </c>
      <c r="I1284" s="81">
        <f t="shared" si="157"/>
        <v>42</v>
      </c>
      <c r="J1284" s="81" t="str">
        <f t="shared" si="158"/>
        <v>Produkte</v>
      </c>
      <c r="K1284" s="81" t="str">
        <f t="shared" si="159"/>
        <v>BUs</v>
      </c>
      <c r="L1284" s="81" t="str">
        <f t="shared" si="160"/>
        <v>Symptome</v>
      </c>
      <c r="M1284" s="81">
        <f>IFERROR(VLOOKUP(Abfalldokumentation!$O1284,Kennzahlen!S:U,3,FALSE)*Abfalldokumentation!$B1284,"0")</f>
        <v>5</v>
      </c>
      <c r="N1284" s="81" t="str">
        <f>IF(ISBLANK(Q1284),VLOOKUP(Abfalldokumentation!$O1284,'Linien - BU'!R:S,2,FALSE),Q1284)</f>
        <v>Verkauf</v>
      </c>
      <c r="O1284" s="77">
        <f t="shared" si="161"/>
        <v>29501060</v>
      </c>
      <c r="P1284" s="77">
        <f t="shared" si="162"/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Y1284"/>
      <c r="AA1284" s="2"/>
      <c r="AB1284" s="2"/>
      <c r="AC1284" s="2"/>
    </row>
    <row r="1285" spans="1:29" ht="30" customHeight="1" x14ac:dyDescent="0.25">
      <c r="A1285" s="73" t="str">
        <f>VLOOKUP(N1285,'Linien - BU'!A:B,2,FALSE)</f>
        <v>BU1</v>
      </c>
      <c r="B1285" s="74">
        <f t="shared" si="156"/>
        <v>60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76" t="str">
        <f>IFERROR(VLOOKUP(Abfalldokumentation!$O1285,Artikel!A:C,3,FALSE),Abfalldokumentation!$O1285)</f>
        <v>VS RW Schinken mit Rind</v>
      </c>
      <c r="F1285" s="76" t="str">
        <f>VLOOKUP(T1285,'Liste Gründe'!A:D,2,FALSE)</f>
        <v>Schimmel</v>
      </c>
      <c r="G1285" s="75" t="str">
        <f>IF(ISBLANK(V1285),VLOOKUP(Abfalldokumentation!$P1285,'Liste Gründe'!A:D,3,FALSE),V1285)</f>
        <v>keine Verarbeitung</v>
      </c>
      <c r="H1285" s="76" t="str">
        <f>IF(ISBLANK(Abfalldokumentation!$W1285),"-",Abfalldokumentation!$W1285)</f>
        <v>-</v>
      </c>
      <c r="I1285" s="76">
        <f t="shared" si="157"/>
        <v>42</v>
      </c>
      <c r="J1285" s="76" t="str">
        <f t="shared" si="158"/>
        <v>Produkte</v>
      </c>
      <c r="K1285" s="76" t="str">
        <f t="shared" si="159"/>
        <v>BUs</v>
      </c>
      <c r="L1285" s="76" t="str">
        <f t="shared" si="160"/>
        <v>Symptome</v>
      </c>
      <c r="M1285" s="76">
        <f>IFERROR(VLOOKUP(Abfalldokumentation!$O1285,Kennzahlen!S:U,3,FALSE)*Abfalldokumentation!$B1285,"0")</f>
        <v>30</v>
      </c>
      <c r="N1285" s="76" t="str">
        <f>IF(ISBLANK(Q1285),VLOOKUP(Abfalldokumentation!$O1285,'Linien - BU'!R:S,2,FALSE),Q1285)</f>
        <v>Schmelze</v>
      </c>
      <c r="O1285" s="77">
        <f t="shared" si="161"/>
        <v>29600017</v>
      </c>
      <c r="P1285" s="77">
        <f t="shared" si="162"/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Y1285"/>
      <c r="AA1285" s="2"/>
      <c r="AB1285" s="2"/>
      <c r="AC1285" s="2"/>
    </row>
    <row r="1286" spans="1:29" ht="30" customHeight="1" x14ac:dyDescent="0.25">
      <c r="A1286" s="78" t="str">
        <f>VLOOKUP(N1286,'Linien - BU'!A:B,2,FALSE)</f>
        <v>BU1</v>
      </c>
      <c r="B1286" s="79">
        <f t="shared" si="156"/>
        <v>20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81" t="str">
        <f>IFERROR(VLOOKUP(Abfalldokumentation!$O1286,Artikel!A:C,3,FALSE),Abfalldokumentation!$O1286)</f>
        <v>VS Chili geschält</v>
      </c>
      <c r="F1286" s="81" t="str">
        <f>VLOOKUP(T1286,'Liste Gründe'!A:D,2,FALSE)</f>
        <v>Schimmel</v>
      </c>
      <c r="G1286" s="80" t="str">
        <f>IF(ISBLANK(V1286),VLOOKUP(Abfalldokumentation!$P1286,'Liste Gründe'!A:D,3,FALSE),V1286)</f>
        <v>VOS &gt; Einsatz</v>
      </c>
      <c r="H1286" s="81" t="str">
        <f>IF(ISBLANK(Abfalldokumentation!$W1286),"-",Abfalldokumentation!$W1286)</f>
        <v>-</v>
      </c>
      <c r="I1286" s="81">
        <f t="shared" si="157"/>
        <v>42</v>
      </c>
      <c r="J1286" s="81" t="str">
        <f t="shared" si="158"/>
        <v>Produkte</v>
      </c>
      <c r="K1286" s="81" t="str">
        <f t="shared" si="159"/>
        <v>BUs</v>
      </c>
      <c r="L1286" s="81" t="str">
        <f t="shared" si="160"/>
        <v>Symptome</v>
      </c>
      <c r="M1286" s="81">
        <f>IFERROR(VLOOKUP(Abfalldokumentation!$O1286,Kennzahlen!S:U,3,FALSE)*Abfalldokumentation!$B1286,"0")</f>
        <v>18.641999999999999</v>
      </c>
      <c r="N1286" s="81" t="str">
        <f>IF(ISBLANK(Q1286),VLOOKUP(Abfalldokumentation!$O1286,'Linien - BU'!R:S,2,FALSE),Q1286)</f>
        <v>Abfüllung</v>
      </c>
      <c r="O1286" s="77">
        <f t="shared" si="161"/>
        <v>29600027</v>
      </c>
      <c r="P1286" s="77">
        <f t="shared" si="162"/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Y1286"/>
      <c r="AA1286" s="2"/>
      <c r="AB1286" s="2"/>
      <c r="AC1286" s="2"/>
    </row>
    <row r="1287" spans="1:29" ht="30" customHeight="1" x14ac:dyDescent="0.25">
      <c r="A1287" s="73" t="str">
        <f>VLOOKUP(N1287,'Linien - BU'!A:B,2,FALSE)</f>
        <v>BU1</v>
      </c>
      <c r="B1287" s="74">
        <f t="shared" si="156"/>
        <v>29.5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76" t="str">
        <f>IFERROR(VLOOKUP(Abfalldokumentation!$O1287,Artikel!A:C,3,FALSE),Abfalldokumentation!$O1287)</f>
        <v>GRW SCHI-NAT 7,2GK NEUE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57"/>
        <v>42</v>
      </c>
      <c r="J1287" s="76" t="str">
        <f t="shared" si="158"/>
        <v>Produkte</v>
      </c>
      <c r="K1287" s="76" t="str">
        <f t="shared" si="159"/>
        <v>BUs</v>
      </c>
      <c r="L1287" s="76" t="str">
        <f t="shared" si="160"/>
        <v>Symptome</v>
      </c>
      <c r="M1287" s="76" t="str">
        <f>IFERROR(VLOOKUP(Abfalldokumentation!$O1287,Kennzahlen!S:U,3,FALSE)*Abfalldokumentation!$B1287,"0")</f>
        <v>0</v>
      </c>
      <c r="N1287" s="76">
        <f>IF(ISBLANK(Q1287),VLOOKUP(Abfalldokumentation!$O1287,'Linien - BU'!R:S,2,FALSE),Q1287)</f>
        <v>3020</v>
      </c>
      <c r="O1287" s="77">
        <f t="shared" si="161"/>
        <v>32000106</v>
      </c>
      <c r="P1287" s="77">
        <f t="shared" si="162"/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Y1287"/>
      <c r="AA1287" s="2"/>
      <c r="AB1287" s="2"/>
      <c r="AC1287" s="2"/>
    </row>
    <row r="1288" spans="1:29" ht="30" customHeight="1" x14ac:dyDescent="0.25">
      <c r="A1288" s="78" t="str">
        <f>VLOOKUP(N1288,'Linien - BU'!A:B,2,FALSE)</f>
        <v>BU1</v>
      </c>
      <c r="B1288" s="79">
        <f t="shared" si="156"/>
        <v>60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81" t="str">
        <f>IFERROR(VLOOKUP(Abfalldokumentation!$O1288,Artikel!A:C,3,FALSE),Abfalldokumentation!$O1288)</f>
        <v>GRW SCHI-NAT 7,2GK NEUE</v>
      </c>
      <c r="F1288" s="81" t="str">
        <f>VLOOKUP(T1288,'Liste Gründe'!A:D,2,FALSE)</f>
        <v>Linienbezogen</v>
      </c>
      <c r="G1288" s="80" t="str">
        <f>IF(ISBLANK(V1288),VLOOKUP(Abfalldokumentation!$P1288,'Liste Gründe'!A:D,3,FALSE),V1288)</f>
        <v>Bodenabfall Abfüllung</v>
      </c>
      <c r="H1288" s="81" t="str">
        <f>IF(ISBLANK(Abfalldokumentation!$W1288),"-",Abfalldokumentation!$W1288)</f>
        <v>-</v>
      </c>
      <c r="I1288" s="81">
        <f t="shared" si="157"/>
        <v>42</v>
      </c>
      <c r="J1288" s="81" t="str">
        <f t="shared" si="158"/>
        <v>Produkte</v>
      </c>
      <c r="K1288" s="81" t="str">
        <f t="shared" si="159"/>
        <v>BUs</v>
      </c>
      <c r="L1288" s="81" t="str">
        <f t="shared" si="160"/>
        <v>Symptome</v>
      </c>
      <c r="M1288" s="81" t="str">
        <f>IFERROR(VLOOKUP(Abfalldokumentation!$O1288,Kennzahlen!S:U,3,FALSE)*Abfalldokumentation!$B1288,"0")</f>
        <v>0</v>
      </c>
      <c r="N1288" s="81">
        <f>IF(ISBLANK(Q1288),VLOOKUP(Abfalldokumentation!$O1288,'Linien - BU'!R:S,2,FALSE),Q1288)</f>
        <v>3020</v>
      </c>
      <c r="O1288" s="77">
        <f t="shared" si="161"/>
        <v>32000106</v>
      </c>
      <c r="P1288" s="77">
        <f t="shared" si="162"/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Y1288"/>
      <c r="AA1288" s="2"/>
      <c r="AB1288" s="2"/>
      <c r="AC1288" s="2"/>
    </row>
    <row r="1289" spans="1:29" ht="30" customHeight="1" x14ac:dyDescent="0.25">
      <c r="A1289" s="73" t="str">
        <f>VLOOKUP(N1289,'Linien - BU'!A:B,2,FALSE)</f>
        <v>Rest</v>
      </c>
      <c r="B1289" s="74">
        <f t="shared" si="156"/>
        <v>525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76" t="str">
        <f>IFERROR(VLOOKUP(Abfalldokumentation!$O1289,Artikel!A:C,3,FALSE),Abfalldokumentation!$O1289)</f>
        <v>Außenmasse FK-Röllchen</v>
      </c>
      <c r="F1289" s="76" t="str">
        <f>VLOOKUP(T1289,'Liste Gründe'!A:D,2,FALSE)</f>
        <v>Schimmel</v>
      </c>
      <c r="G1289" s="75" t="str">
        <f>IF(ISBLANK(V1289),VLOOKUP(Abfalldokumentation!$P1289,'Liste Gründe'!A:D,3,FALSE),V1289)</f>
        <v>zu hohe Produktion</v>
      </c>
      <c r="H1289" s="76" t="str">
        <f>IF(ISBLANK(Abfalldokumentation!$W1289),"-",Abfalldokumentation!$W1289)</f>
        <v>keine Verlängerung, da Ananas</v>
      </c>
      <c r="I1289" s="76">
        <f t="shared" si="157"/>
        <v>42</v>
      </c>
      <c r="J1289" s="76" t="str">
        <f t="shared" si="158"/>
        <v>Produkte</v>
      </c>
      <c r="K1289" s="76" t="str">
        <f t="shared" si="159"/>
        <v>BUs</v>
      </c>
      <c r="L1289" s="76" t="str">
        <f t="shared" si="160"/>
        <v>Symptome</v>
      </c>
      <c r="M1289" s="76">
        <f>IFERROR(VLOOKUP(Abfalldokumentation!$O1289,Kennzahlen!S:U,3,FALSE)*Abfalldokumentation!$B1289,"0")</f>
        <v>1863.75</v>
      </c>
      <c r="N1289" s="76" t="str">
        <f>IF(ISBLANK(Q1289),VLOOKUP(Abfalldokumentation!$O1289,'Linien - BU'!R:S,2,FALSE),Q1289)</f>
        <v>Weisenhorn</v>
      </c>
      <c r="O1289" s="77">
        <f t="shared" si="161"/>
        <v>50000275</v>
      </c>
      <c r="P1289" s="77">
        <f t="shared" si="162"/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Y1289"/>
      <c r="AA1289" s="2"/>
      <c r="AB1289" s="2"/>
      <c r="AC1289" s="2"/>
    </row>
    <row r="1290" spans="1:29" ht="30" customHeight="1" x14ac:dyDescent="0.25">
      <c r="A1290" s="78" t="str">
        <f>VLOOKUP(N1290,'Linien - BU'!A:B,2,FALSE)</f>
        <v>Rest</v>
      </c>
      <c r="B1290" s="79">
        <f t="shared" si="156"/>
        <v>525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81" t="str">
        <f>IFERROR(VLOOKUP(Abfalldokumentation!$O1290,Artikel!A:C,3,FALSE),Abfalldokumentation!$O1290)</f>
        <v>Außenmasse FK-Röllchen</v>
      </c>
      <c r="F1290" s="81" t="str">
        <f>VLOOKUP(T1290,'Liste Gründe'!A:D,2,FALSE)</f>
        <v>Schimmel</v>
      </c>
      <c r="G1290" s="80" t="str">
        <f>IF(ISBLANK(V1290),VLOOKUP(Abfalldokumentation!$P1290,'Liste Gründe'!A:D,3,FALSE),V1290)</f>
        <v>MHD abgelaufen</v>
      </c>
      <c r="H1290" s="81" t="str">
        <f>IF(ISBLANK(Abfalldokumentation!$W1290),"-",Abfalldokumentation!$W1290)</f>
        <v>-</v>
      </c>
      <c r="I1290" s="81">
        <f t="shared" si="157"/>
        <v>42</v>
      </c>
      <c r="J1290" s="81" t="str">
        <f t="shared" si="158"/>
        <v>Produkte</v>
      </c>
      <c r="K1290" s="81" t="str">
        <f t="shared" si="159"/>
        <v>BUs</v>
      </c>
      <c r="L1290" s="81" t="str">
        <f t="shared" si="160"/>
        <v>Symptome</v>
      </c>
      <c r="M1290" s="81">
        <f>IFERROR(VLOOKUP(Abfalldokumentation!$O1290,Kennzahlen!S:U,3,FALSE)*Abfalldokumentation!$B1290,"0")</f>
        <v>1863.75</v>
      </c>
      <c r="N1290" s="81" t="str">
        <f>IF(ISBLANK(Q1290),VLOOKUP(Abfalldokumentation!$O1290,'Linien - BU'!R:S,2,FALSE),Q1290)</f>
        <v>Weisenhorn</v>
      </c>
      <c r="O1290" s="77">
        <f t="shared" si="161"/>
        <v>50000275</v>
      </c>
      <c r="P1290" s="77">
        <f t="shared" si="162"/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Y1290"/>
      <c r="AA1290" s="2"/>
      <c r="AB1290" s="2"/>
      <c r="AC1290" s="2"/>
    </row>
    <row r="1291" spans="1:29" ht="30" customHeight="1" x14ac:dyDescent="0.25">
      <c r="A1291" s="73" t="str">
        <f>VLOOKUP(N1291,'Linien - BU'!A:B,2,FALSE)</f>
        <v>BU2</v>
      </c>
      <c r="B1291" s="74">
        <f t="shared" si="156"/>
        <v>27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Maschinenabfall</v>
      </c>
      <c r="H1291" s="76" t="str">
        <f>IF(ISBLANK(Abfalldokumentation!$W1291),"-",Abfalldokumentation!$W1291)</f>
        <v>-</v>
      </c>
      <c r="I1291" s="76">
        <f t="shared" si="157"/>
        <v>42</v>
      </c>
      <c r="J1291" s="76" t="str">
        <f t="shared" si="158"/>
        <v>Produkte</v>
      </c>
      <c r="K1291" s="76" t="str">
        <f t="shared" si="159"/>
        <v>BUs</v>
      </c>
      <c r="L1291" s="76" t="str">
        <f t="shared" si="160"/>
        <v>Symptome</v>
      </c>
      <c r="M1291" s="76" t="str">
        <f>IFERROR(VLOOKUP(Abfalldokumentation!$O1291,Kennzahlen!S:U,3,FALSE)*Abfalldokumentation!$B1291,"0")</f>
        <v>0</v>
      </c>
      <c r="N1291" s="76" t="str">
        <f>IF(ISBLANK(Q1291),VLOOKUP(Abfalldokumentation!$O1291,'Linien - BU'!R:S,2,FALSE),Q1291)</f>
        <v>BU2</v>
      </c>
      <c r="O1291" s="77" t="str">
        <f t="shared" si="161"/>
        <v>-</v>
      </c>
      <c r="P1291" s="77">
        <f t="shared" si="162"/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Y1291"/>
      <c r="AA1291" s="2"/>
      <c r="AB1291" s="2"/>
      <c r="AC1291" s="2"/>
    </row>
    <row r="1292" spans="1:29" ht="30" customHeight="1" x14ac:dyDescent="0.25">
      <c r="A1292" s="78" t="str">
        <f>VLOOKUP(N1292,'Linien - BU'!A:B,2,FALSE)</f>
        <v>BU4</v>
      </c>
      <c r="B1292" s="79">
        <f t="shared" si="156"/>
        <v>29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81" t="str">
        <f>IFERROR(VLOOKUP(Abfalldokumentation!$O1292,Artikel!A:C,3,FALSE),Abfalldokumentation!$O1292)</f>
        <v>-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57"/>
        <v>42</v>
      </c>
      <c r="J1292" s="81" t="str">
        <f t="shared" si="158"/>
        <v>Produkte</v>
      </c>
      <c r="K1292" s="81" t="str">
        <f t="shared" si="159"/>
        <v>BUs</v>
      </c>
      <c r="L1292" s="81" t="str">
        <f t="shared" si="160"/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61"/>
        <v>-</v>
      </c>
      <c r="P1292" s="77">
        <f t="shared" si="162"/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Y1292"/>
      <c r="AA1292" s="2"/>
      <c r="AB1292" s="2"/>
      <c r="AC1292" s="2"/>
    </row>
    <row r="1293" spans="1:29" ht="30" customHeight="1" x14ac:dyDescent="0.25">
      <c r="A1293" s="73" t="str">
        <f>VLOOKUP(N1293,'Linien - BU'!A:B,2,FALSE)</f>
        <v>BU3</v>
      </c>
      <c r="B1293" s="74">
        <f t="shared" si="156"/>
        <v>30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Linienbezogen</v>
      </c>
      <c r="G1293" s="75" t="str">
        <f>IF(ISBLANK(V1293),VLOOKUP(Abfalldokumentation!$P1293,'Liste Gründe'!A:D,3,FALSE),V1293)</f>
        <v>Maschinenabfall</v>
      </c>
      <c r="H1293" s="76" t="str">
        <f>IF(ISBLANK(Abfalldokumentation!$W1293),"-",Abfalldokumentation!$W1293)</f>
        <v>-</v>
      </c>
      <c r="I1293" s="76">
        <f t="shared" si="157"/>
        <v>42</v>
      </c>
      <c r="J1293" s="76" t="str">
        <f t="shared" si="158"/>
        <v>Produkte</v>
      </c>
      <c r="K1293" s="76" t="str">
        <f t="shared" si="159"/>
        <v>BUs</v>
      </c>
      <c r="L1293" s="76" t="str">
        <f t="shared" si="160"/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BU3</v>
      </c>
      <c r="O1293" s="77" t="str">
        <f t="shared" si="161"/>
        <v>-</v>
      </c>
      <c r="P1293" s="77">
        <f t="shared" si="162"/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Y1293"/>
      <c r="AA1293" s="2"/>
      <c r="AB1293" s="2"/>
      <c r="AC1293" s="2"/>
    </row>
    <row r="1294" spans="1:29" ht="30" customHeight="1" x14ac:dyDescent="0.25">
      <c r="A1294" s="78" t="str">
        <f>VLOOKUP(N1294,'Linien - BU'!A:B,2,FALSE)</f>
        <v>BU1</v>
      </c>
      <c r="B1294" s="79">
        <f t="shared" si="156"/>
        <v>80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81" t="str">
        <f>IFERROR(VLOOKUP(Abfalldokumentation!$O1294,Artikel!A:C,3,FALSE),Abfalldokumentation!$O1294)</f>
        <v>-</v>
      </c>
      <c r="F1294" s="81" t="str">
        <f>VLOOKUP(T1294,'Liste Gründe'!A:D,2,FALSE)</f>
        <v>Schimmel</v>
      </c>
      <c r="G1294" s="80" t="str">
        <f>IF(ISBLANK(V1294),VLOOKUP(Abfalldokumentation!$P1294,'Liste Gründe'!A:D,3,FALSE),V1294)</f>
        <v>VOS &gt; Einsatz</v>
      </c>
      <c r="H1294" s="81" t="str">
        <f>IF(ISBLANK(Abfalldokumentation!$W1294),"-",Abfalldokumentation!$W1294)</f>
        <v>-</v>
      </c>
      <c r="I1294" s="81">
        <f t="shared" si="157"/>
        <v>42</v>
      </c>
      <c r="J1294" s="81" t="str">
        <f t="shared" si="158"/>
        <v>Produkte</v>
      </c>
      <c r="K1294" s="81" t="str">
        <f t="shared" si="159"/>
        <v>BUs</v>
      </c>
      <c r="L1294" s="81" t="str">
        <f t="shared" si="160"/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61"/>
        <v>-</v>
      </c>
      <c r="P1294" s="77">
        <f t="shared" si="162"/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Y1294"/>
      <c r="AA1294" s="2"/>
      <c r="AB1294" s="2"/>
      <c r="AC1294" s="2"/>
    </row>
    <row r="1295" spans="1:29" ht="30" customHeight="1" x14ac:dyDescent="0.25">
      <c r="A1295" s="73" t="str">
        <f>VLOOKUP(N1295,'Linien - BU'!A:B,2,FALSE)</f>
        <v>Rest</v>
      </c>
      <c r="B1295" s="74">
        <f t="shared" si="156"/>
        <v>7.5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76" t="str">
        <f>IFERROR(VLOOKUP(Abfalldokumentation!$O1295,Artikel!A:C,3,FALSE),Abfalldokumentation!$O1295)</f>
        <v>-</v>
      </c>
      <c r="F1295" s="76" t="str">
        <f>VLOOKUP(T1295,'Liste Gründe'!A:D,2,FALSE)</f>
        <v>Qualitätssicherung</v>
      </c>
      <c r="G1295" s="75" t="str">
        <f>IF(ISBLANK(V1295),VLOOKUP(Abfalldokumentation!$P1295,'Liste Gründe'!A:D,3,FALSE),V1295)</f>
        <v>Sensorik</v>
      </c>
      <c r="H1295" s="76" t="str">
        <f>IF(ISBLANK(Abfalldokumentation!$W1295),"-",Abfalldokumentation!$W1295)</f>
        <v>-</v>
      </c>
      <c r="I1295" s="76">
        <f t="shared" si="157"/>
        <v>42</v>
      </c>
      <c r="J1295" s="76" t="str">
        <f t="shared" si="158"/>
        <v>Produkte</v>
      </c>
      <c r="K1295" s="76" t="str">
        <f t="shared" si="159"/>
        <v>BUs</v>
      </c>
      <c r="L1295" s="76" t="str">
        <f t="shared" si="160"/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QM</v>
      </c>
      <c r="O1295" s="77" t="str">
        <f t="shared" si="161"/>
        <v>-</v>
      </c>
      <c r="P1295" s="77">
        <f t="shared" si="162"/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Y1295"/>
      <c r="AA1295" s="2"/>
      <c r="AB1295" s="2"/>
      <c r="AC1295" s="2"/>
    </row>
    <row r="1296" spans="1:29" ht="30" customHeight="1" x14ac:dyDescent="0.25">
      <c r="A1296" s="78" t="str">
        <f>VLOOKUP(N1296,'Linien - BU'!A:B,2,FALSE)</f>
        <v>BU1</v>
      </c>
      <c r="B1296" s="79">
        <f t="shared" si="156"/>
        <v>39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81" t="str">
        <f>IFERROR(VLOOKUP(Abfalldokumentation!$O1296,Artikel!A:C,3,FALSE),Abfalldokumentation!$O1296)</f>
        <v>-</v>
      </c>
      <c r="F1296" s="81" t="str">
        <f>VLOOKUP(T1296,'Liste Gründe'!A:D,2,FALSE)</f>
        <v>Linienbezogen</v>
      </c>
      <c r="G1296" s="80" t="str">
        <f>IF(ISBLANK(V1296),VLOOKUP(Abfalldokumentation!$P1296,'Liste Gründe'!A:D,3,FALSE),V1296)</f>
        <v>Maschinenabfall</v>
      </c>
      <c r="H1296" s="81" t="str">
        <f>IF(ISBLANK(Abfalldokumentation!$W1296),"-",Abfalldokumentation!$W1296)</f>
        <v>-</v>
      </c>
      <c r="I1296" s="81">
        <f t="shared" si="157"/>
        <v>42</v>
      </c>
      <c r="J1296" s="81" t="str">
        <f t="shared" si="158"/>
        <v>Produkte</v>
      </c>
      <c r="K1296" s="81" t="str">
        <f t="shared" si="159"/>
        <v>BUs</v>
      </c>
      <c r="L1296" s="81" t="str">
        <f t="shared" si="160"/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Abfüllung</v>
      </c>
      <c r="O1296" s="77" t="str">
        <f t="shared" si="161"/>
        <v>-</v>
      </c>
      <c r="P1296" s="77">
        <f t="shared" si="162"/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Y1296"/>
      <c r="AA1296" s="2"/>
      <c r="AB1296" s="2"/>
      <c r="AC1296" s="2"/>
    </row>
    <row r="1297" spans="1:29" ht="30" customHeight="1" x14ac:dyDescent="0.25">
      <c r="A1297" s="73" t="str">
        <f>VLOOKUP(N1297,'Linien - BU'!A:B,2,FALSE)</f>
        <v>BU1</v>
      </c>
      <c r="B1297" s="74">
        <f t="shared" si="156"/>
        <v>46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76" t="str">
        <f>IFERROR(VLOOKUP(Abfalldokumentation!$O1297,Artikel!A:C,3,FALSE),Abfalldokumentation!$O1297)</f>
        <v>-</v>
      </c>
      <c r="F1297" s="76" t="str">
        <f>VLOOKUP(T1297,'Liste Gründe'!A:D,2,FALSE)</f>
        <v>Linienbezogen</v>
      </c>
      <c r="G1297" s="75" t="str">
        <f>IF(ISBLANK(V1297),VLOOKUP(Abfalldokumentation!$P1297,'Liste Gründe'!A:D,3,FALSE),V1297)</f>
        <v>Bodenabfall Abfüllung</v>
      </c>
      <c r="H1297" s="76" t="str">
        <f>IF(ISBLANK(Abfalldokumentation!$W1297),"-",Abfalldokumentation!$W1297)</f>
        <v>-</v>
      </c>
      <c r="I1297" s="76">
        <f t="shared" si="157"/>
        <v>42</v>
      </c>
      <c r="J1297" s="76" t="str">
        <f t="shared" si="158"/>
        <v>Produkte</v>
      </c>
      <c r="K1297" s="76" t="str">
        <f t="shared" si="159"/>
        <v>BUs</v>
      </c>
      <c r="L1297" s="76" t="str">
        <f t="shared" si="160"/>
        <v>Symptome</v>
      </c>
      <c r="M1297" s="76" t="str">
        <f>IFERROR(VLOOKUP(Abfalldokumentation!$O1297,Kennzahlen!S:U,3,FALSE)*Abfalldokumentation!$B1297,"0")</f>
        <v>0</v>
      </c>
      <c r="N1297" s="76">
        <f>IF(ISBLANK(Q1297),VLOOKUP(Abfalldokumentation!$O1297,'Linien - BU'!R:S,2,FALSE),Q1297)</f>
        <v>3020</v>
      </c>
      <c r="O1297" s="77" t="str">
        <f t="shared" si="161"/>
        <v>-</v>
      </c>
      <c r="P1297" s="77">
        <f t="shared" si="162"/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Y1297"/>
      <c r="AA1297" s="2"/>
      <c r="AB1297" s="2"/>
      <c r="AC1297" s="2"/>
    </row>
    <row r="1298" spans="1:29" ht="30" customHeight="1" x14ac:dyDescent="0.25">
      <c r="A1298" s="78" t="str">
        <f>VLOOKUP(N1298,'Linien - BU'!A:B,2,FALSE)</f>
        <v>BU4</v>
      </c>
      <c r="B1298" s="79">
        <f t="shared" si="156"/>
        <v>35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81" t="str">
        <f>IFERROR(VLOOKUP(Abfalldokumentation!$O1298,Artikel!A:C,3,FALSE),Abfalldokumentation!$O1298)</f>
        <v>-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57"/>
        <v>42</v>
      </c>
      <c r="J1298" s="81" t="str">
        <f t="shared" si="158"/>
        <v>Produkte</v>
      </c>
      <c r="K1298" s="81" t="str">
        <f t="shared" si="159"/>
        <v>BUs</v>
      </c>
      <c r="L1298" s="81" t="str">
        <f t="shared" si="160"/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Bu4</v>
      </c>
      <c r="O1298" s="77" t="str">
        <f t="shared" si="161"/>
        <v>-</v>
      </c>
      <c r="P1298" s="77">
        <f t="shared" si="162"/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Y1298"/>
      <c r="AA1298" s="2"/>
      <c r="AB1298" s="2"/>
      <c r="AC1298" s="2"/>
    </row>
    <row r="1299" spans="1:29" ht="30" customHeight="1" x14ac:dyDescent="0.25">
      <c r="A1299" s="73" t="str">
        <f>VLOOKUP(N1299,'Linien - BU'!A:B,2,FALSE)</f>
        <v>Rest</v>
      </c>
      <c r="B1299" s="74">
        <f t="shared" si="156"/>
        <v>170</v>
      </c>
      <c r="C1299" s="75">
        <f>Abfalldokumentation!$U1299</f>
        <v>44491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76" t="str">
        <f>IFERROR(VLOOKUP(Abfalldokumentation!$O1299,Artikel!A:C,3,FALSE),Abfalldokumentation!$O1299)</f>
        <v>-</v>
      </c>
      <c r="F1299" s="76" t="str">
        <f>VLOOKUP(T1299,'Liste Gründe'!A:D,2,FALSE)</f>
        <v>Qualitätssicherung</v>
      </c>
      <c r="G1299" s="75" t="str">
        <f>IF(ISBLANK(V1299),VLOOKUP(Abfalldokumentation!$P1299,'Liste Gründe'!A:D,3,FALSE),V1299)</f>
        <v>Laborproben</v>
      </c>
      <c r="H1299" s="76" t="str">
        <f>IF(ISBLANK(Abfalldokumentation!$W1299),"-",Abfalldokumentation!$W1299)</f>
        <v>-</v>
      </c>
      <c r="I1299" s="76">
        <f t="shared" si="157"/>
        <v>42</v>
      </c>
      <c r="J1299" s="76" t="str">
        <f t="shared" si="158"/>
        <v>Produkte</v>
      </c>
      <c r="K1299" s="76" t="str">
        <f t="shared" si="159"/>
        <v>BUs</v>
      </c>
      <c r="L1299" s="76" t="str">
        <f t="shared" si="160"/>
        <v>Symptome</v>
      </c>
      <c r="M1299" s="76" t="str">
        <f>IFERROR(VLOOKUP(Abfalldokumentation!$O1299,Kennzahlen!S:U,3,FALSE)*Abfalldokumentation!$B1299,"0")</f>
        <v>0</v>
      </c>
      <c r="N1299" s="76" t="str">
        <f>IF(ISBLANK(Q1299),VLOOKUP(Abfalldokumentation!$O1299,'Linien - BU'!R:S,2,FALSE),Q1299)</f>
        <v>Labor</v>
      </c>
      <c r="O1299" s="77" t="str">
        <f t="shared" si="161"/>
        <v>-</v>
      </c>
      <c r="P1299" s="77">
        <f t="shared" si="162"/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Y1299"/>
      <c r="AA1299" s="2"/>
      <c r="AB1299" s="2"/>
      <c r="AC1299" s="2"/>
    </row>
    <row r="1300" spans="1:29" ht="30" customHeight="1" x14ac:dyDescent="0.25">
      <c r="A1300" s="78" t="str">
        <f>VLOOKUP(N1300,'Linien - BU'!A:B,2,FALSE)</f>
        <v>BU1</v>
      </c>
      <c r="B1300" s="79">
        <f t="shared" si="156"/>
        <v>10.8</v>
      </c>
      <c r="C1300" s="80">
        <f>Abfalldokumentation!$U1300</f>
        <v>44491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81" t="str">
        <f>IFERROR(VLOOKUP(Abfalldokumentation!$O1300,Artikel!A:C,3,FALSE),Abfalldokumentation!$O1300)</f>
        <v>Becher</v>
      </c>
      <c r="F1300" s="81" t="str">
        <f>VLOOKUP(T1300,'Liste Gründe'!A:D,2,FALSE)</f>
        <v>Rest</v>
      </c>
      <c r="G1300" s="80" t="str">
        <f>IF(ISBLANK(V1300),VLOOKUP(Abfalldokumentation!$P1300,'Liste Gründe'!A:D,3,FALSE),V1300)</f>
        <v>Metall</v>
      </c>
      <c r="H1300" s="81" t="str">
        <f>IF(ISBLANK(Abfalldokumentation!$W1300),"-",Abfalldokumentation!$W1300)</f>
        <v>-</v>
      </c>
      <c r="I1300" s="81">
        <f t="shared" si="157"/>
        <v>42</v>
      </c>
      <c r="J1300" s="81" t="str">
        <f t="shared" si="158"/>
        <v>Produkte</v>
      </c>
      <c r="K1300" s="81" t="str">
        <f t="shared" si="159"/>
        <v>BUs</v>
      </c>
      <c r="L1300" s="81" t="str">
        <f t="shared" si="160"/>
        <v>Symptome</v>
      </c>
      <c r="M1300" s="81" t="str">
        <f>IFERROR(VLOOKUP(Abfalldokumentation!$O1300,Kennzahlen!S:U,3,FALSE)*Abfalldokumentation!$B1300,"0")</f>
        <v>0</v>
      </c>
      <c r="N1300" s="81" t="str">
        <f>IF(ISBLANK(Q1300),VLOOKUP(Abfalldokumentation!$O1300,'Linien - BU'!R:S,2,FALSE),Q1300)</f>
        <v>Abfüllung</v>
      </c>
      <c r="O1300" s="77" t="str">
        <f t="shared" si="161"/>
        <v>Becher</v>
      </c>
      <c r="P1300" s="77">
        <f t="shared" si="162"/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Y1300"/>
      <c r="AA1300" s="2"/>
      <c r="AB1300" s="2"/>
      <c r="AC1300" s="2"/>
    </row>
    <row r="1301" spans="1:29" ht="30" customHeight="1" x14ac:dyDescent="0.25">
      <c r="A1301" s="73" t="str">
        <f>VLOOKUP(N1301,'Linien - BU'!A:B,2,FALSE)</f>
        <v>BU2</v>
      </c>
      <c r="B1301" s="74">
        <f t="shared" si="156"/>
        <v>105</v>
      </c>
      <c r="C1301" s="75">
        <f>Abfalldokumentation!$U1301</f>
        <v>44491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76" t="str">
        <f>IFERROR(VLOOKUP(Abfalldokumentation!$O1301,Artikel!A:C,3,FALSE),Abfalldokumentation!$O1301)</f>
        <v>Blöcke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Luftzieher/Folienriss durch Transport</v>
      </c>
      <c r="H1301" s="76" t="str">
        <f>IF(ISBLANK(Abfalldokumentation!$W1301),"-",Abfalldokumentation!$W1301)</f>
        <v>-</v>
      </c>
      <c r="I1301" s="76">
        <f t="shared" si="157"/>
        <v>42</v>
      </c>
      <c r="J1301" s="76" t="str">
        <f t="shared" si="158"/>
        <v>Produkte</v>
      </c>
      <c r="K1301" s="76" t="str">
        <f t="shared" si="159"/>
        <v>BUs</v>
      </c>
      <c r="L1301" s="76" t="str">
        <f t="shared" si="160"/>
        <v>Symptome</v>
      </c>
      <c r="M1301" s="76" t="str">
        <f>IFERROR(VLOOKUP(Abfalldokumentation!$O1301,Kennzahlen!S:U,3,FALSE)*Abfalldokumentation!$B1301,"0")</f>
        <v>0</v>
      </c>
      <c r="N1301" s="76" t="str">
        <f>IF(ISBLANK(Q1301),VLOOKUP(Abfalldokumentation!$O1301,'Linien - BU'!R:S,2,FALSE),Q1301)</f>
        <v>BU2</v>
      </c>
      <c r="O1301" s="77" t="str">
        <f t="shared" si="161"/>
        <v>Blöcke</v>
      </c>
      <c r="P1301" s="77">
        <f t="shared" si="162"/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Y1301"/>
      <c r="AA1301" s="2"/>
      <c r="AB1301" s="2"/>
      <c r="AC1301" s="2"/>
    </row>
    <row r="1302" spans="1:29" ht="30" customHeight="1" x14ac:dyDescent="0.25">
      <c r="A1302" s="78" t="str">
        <f>VLOOKUP(N1302,'Linien - BU'!A:B,2,FALSE)</f>
        <v>Verkauf</v>
      </c>
      <c r="B1302" s="79">
        <f t="shared" si="156"/>
        <v>9</v>
      </c>
      <c r="C1302" s="80">
        <f>Abfalldokumentation!$U1302</f>
        <v>44491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81" t="str">
        <f>IFERROR(VLOOKUP(Abfalldokumentation!$O1302,Artikel!A:C,3,FALSE),Abfalldokumentation!$O1302)</f>
        <v>Räu-End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Schimmel durch Luftzieher</v>
      </c>
      <c r="H1302" s="81" t="str">
        <f>IF(ISBLANK(Abfalldokumentation!$W1302),"-",Abfalldokumentation!$W1302)</f>
        <v>-</v>
      </c>
      <c r="I1302" s="81">
        <f t="shared" si="157"/>
        <v>42</v>
      </c>
      <c r="J1302" s="81" t="str">
        <f t="shared" si="158"/>
        <v>Produkte</v>
      </c>
      <c r="K1302" s="81" t="str">
        <f t="shared" si="159"/>
        <v>BUs</v>
      </c>
      <c r="L1302" s="81" t="str">
        <f t="shared" si="160"/>
        <v>Symptome</v>
      </c>
      <c r="M1302" s="81" t="str">
        <f>IFERROR(VLOOKUP(Abfalldokumentation!$O1302,Kennzahlen!S:U,3,FALSE)*Abfalldokumentation!$B1302,"0")</f>
        <v>0</v>
      </c>
      <c r="N1302" s="81" t="str">
        <f>IF(ISBLANK(Q1302),VLOOKUP(Abfalldokumentation!$O1302,'Linien - BU'!R:S,2,FALSE),Q1302)</f>
        <v>Verkauf</v>
      </c>
      <c r="O1302" s="77" t="str">
        <f t="shared" si="161"/>
        <v>Räu-End</v>
      </c>
      <c r="P1302" s="77">
        <f t="shared" si="162"/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Y1302"/>
      <c r="AA1302" s="2"/>
      <c r="AB1302" s="2"/>
      <c r="AC1302" s="2"/>
    </row>
    <row r="1303" spans="1:29" ht="30" customHeight="1" x14ac:dyDescent="0.25">
      <c r="A1303" s="73" t="str">
        <f>VLOOKUP(N1303,'Linien - BU'!A:B,2,FALSE)</f>
        <v>Rest</v>
      </c>
      <c r="B1303" s="74">
        <f t="shared" si="156"/>
        <v>53</v>
      </c>
      <c r="C1303" s="75">
        <f>Abfalldokumentation!$U1303</f>
        <v>44491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76" t="str">
        <f>IFERROR(VLOOKUP(Abfalldokumentation!$O1303,Artikel!A:C,3,FALSE),Abfalldokumentation!$O1303)</f>
        <v>Rückstellproben</v>
      </c>
      <c r="F1303" s="76" t="str">
        <f>VLOOKUP(T1303,'Liste Gründe'!A:D,2,FALSE)</f>
        <v>Qualitätssicherung</v>
      </c>
      <c r="G1303" s="75" t="str">
        <f>IF(ISBLANK(V1303),VLOOKUP(Abfalldokumentation!$P1303,'Liste Gründe'!A:D,3,FALSE),V1303)</f>
        <v>Rückstellproben</v>
      </c>
      <c r="H1303" s="76" t="str">
        <f>IF(ISBLANK(Abfalldokumentation!$W1303),"-",Abfalldokumentation!$W1303)</f>
        <v>-</v>
      </c>
      <c r="I1303" s="76">
        <f t="shared" si="157"/>
        <v>42</v>
      </c>
      <c r="J1303" s="76" t="str">
        <f t="shared" si="158"/>
        <v>Produkte</v>
      </c>
      <c r="K1303" s="76" t="str">
        <f t="shared" si="159"/>
        <v>BUs</v>
      </c>
      <c r="L1303" s="76" t="str">
        <f t="shared" si="160"/>
        <v>Symptome</v>
      </c>
      <c r="M1303" s="76" t="str">
        <f>IFERROR(VLOOKUP(Abfalldokumentation!$O1303,Kennzahlen!S:U,3,FALSE)*Abfalldokumentation!$B1303,"0")</f>
        <v>0</v>
      </c>
      <c r="N1303" s="76" t="str">
        <f>IF(ISBLANK(Q1303),VLOOKUP(Abfalldokumentation!$O1303,'Linien - BU'!R:S,2,FALSE),Q1303)</f>
        <v>Labor</v>
      </c>
      <c r="O1303" s="77" t="str">
        <f t="shared" si="161"/>
        <v>Rückstellproben</v>
      </c>
      <c r="P1303" s="77">
        <f t="shared" si="162"/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Y1303"/>
      <c r="AA1303" s="2"/>
      <c r="AB1303" s="2"/>
      <c r="AC1303" s="2"/>
    </row>
    <row r="1304" spans="1:29" ht="30" customHeight="1" x14ac:dyDescent="0.25">
      <c r="A1304" s="78" t="str">
        <f>VLOOKUP(N1304,'Linien - BU'!A:B,2,FALSE)</f>
        <v>BU3</v>
      </c>
      <c r="B1304" s="79">
        <f t="shared" si="156"/>
        <v>25</v>
      </c>
      <c r="C1304" s="80">
        <f>Abfalldokumentation!$U1304</f>
        <v>44491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81" t="str">
        <f>IFERROR(VLOOKUP(Abfalldokumentation!$O1304,Artikel!A:C,3,FALSE),Abfalldokumentation!$O1304)</f>
        <v>Würfel</v>
      </c>
      <c r="F1304" s="81" t="str">
        <f>VLOOKUP(T1304,'Liste Gründe'!A:D,2,FALSE)</f>
        <v>Linienbezogen</v>
      </c>
      <c r="G1304" s="80" t="str">
        <f>IF(ISBLANK(V1304),VLOOKUP(Abfalldokumentation!$P1304,'Liste Gründe'!A:D,3,FALSE),V1304)</f>
        <v>Maschinenabfall</v>
      </c>
      <c r="H1304" s="81" t="str">
        <f>IF(ISBLANK(Abfalldokumentation!$W1304),"-",Abfalldokumentation!$W1304)</f>
        <v>-</v>
      </c>
      <c r="I1304" s="81">
        <f t="shared" si="157"/>
        <v>42</v>
      </c>
      <c r="J1304" s="81" t="str">
        <f t="shared" si="158"/>
        <v>Produkte</v>
      </c>
      <c r="K1304" s="81" t="str">
        <f t="shared" si="159"/>
        <v>BUs</v>
      </c>
      <c r="L1304" s="81" t="str">
        <f t="shared" si="160"/>
        <v>Symptome</v>
      </c>
      <c r="M1304" s="81" t="str">
        <f>IFERROR(VLOOKUP(Abfalldokumentation!$O1304,Kennzahlen!S:U,3,FALSE)*Abfalldokumentation!$B1304,"0")</f>
        <v>0</v>
      </c>
      <c r="N1304" s="81" t="str">
        <f>IF(ISBLANK(Q1304),VLOOKUP(Abfalldokumentation!$O1304,'Linien - BU'!R:S,2,FALSE),Q1304)</f>
        <v>L35</v>
      </c>
      <c r="O1304" s="77" t="str">
        <f t="shared" si="161"/>
        <v>Würfel</v>
      </c>
      <c r="P1304" s="77">
        <f t="shared" si="162"/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Y1304"/>
      <c r="AA1304" s="2"/>
      <c r="AB1304" s="2"/>
      <c r="AC1304" s="2"/>
    </row>
    <row r="1305" spans="1:29" ht="30" customHeight="1" x14ac:dyDescent="0.25">
      <c r="A1305" s="73" t="str">
        <f>VLOOKUP(N1305,'Linien - BU'!A:B,2,FALSE)</f>
        <v>BU4</v>
      </c>
      <c r="B1305" s="74">
        <f t="shared" si="156"/>
        <v>21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76" t="str">
        <f>IFERROR(VLOOKUP(Abfalldokumentation!$O1305,Artikel!A:C,3,FALSE),Abfalldokumentation!$O1305)</f>
        <v>VOS Schwarzer Pfeffer R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57"/>
        <v>43</v>
      </c>
      <c r="J1305" s="76" t="str">
        <f t="shared" si="158"/>
        <v>Produkte</v>
      </c>
      <c r="K1305" s="76" t="str">
        <f t="shared" si="159"/>
        <v>BUs</v>
      </c>
      <c r="L1305" s="76" t="str">
        <f t="shared" si="160"/>
        <v>Symptome</v>
      </c>
      <c r="M1305" s="76">
        <f>IFERROR(VLOOKUP(Abfalldokumentation!$O1305,Kennzahlen!S:U,3,FALSE)*Abfalldokumentation!$B1305,"0")</f>
        <v>10.5</v>
      </c>
      <c r="N1305" s="76" t="str">
        <f>IF(ISBLANK(Q1305),VLOOKUP(Abfalldokumentation!$O1305,'Linien - BU'!R:S,2,FALSE),Q1305)</f>
        <v>BU4</v>
      </c>
      <c r="O1305" s="77">
        <f t="shared" si="161"/>
        <v>29500482</v>
      </c>
      <c r="P1305" s="77">
        <f t="shared" si="162"/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Y1305"/>
      <c r="AA1305" s="2"/>
      <c r="AB1305" s="2"/>
      <c r="AC1305" s="2"/>
    </row>
    <row r="1306" spans="1:29" ht="30" customHeight="1" x14ac:dyDescent="0.25">
      <c r="A1306" s="78" t="str">
        <f>VLOOKUP(N1306,'Linien - BU'!A:B,2,FALSE)</f>
        <v>BU3</v>
      </c>
      <c r="B1306" s="79">
        <f t="shared" si="156"/>
        <v>309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81" t="str">
        <f>IFERROR(VLOOKUP(Abfalldokumentation!$O1306,Artikel!A:C,3,FALSE),Abfalldokumentation!$O1306)</f>
        <v>VOS Räucher Natur Natri</v>
      </c>
      <c r="F1306" s="81" t="str">
        <f>VLOOKUP(T1306,'Liste Gründe'!A:D,2,FALSE)</f>
        <v>Schimmel</v>
      </c>
      <c r="G1306" s="80" t="str">
        <f>IF(ISBLANK(V1306),VLOOKUP(Abfalldokumentation!$P1306,'Liste Gründe'!A:D,3,FALSE),V1306)</f>
        <v>VOS &gt; Einsatz</v>
      </c>
      <c r="H1306" s="81" t="str">
        <f>IF(ISBLANK(Abfalldokumentation!$W1306),"-",Abfalldokumentation!$W1306)</f>
        <v>-</v>
      </c>
      <c r="I1306" s="81">
        <f t="shared" si="157"/>
        <v>43</v>
      </c>
      <c r="J1306" s="81" t="str">
        <f t="shared" si="158"/>
        <v>Produkte</v>
      </c>
      <c r="K1306" s="81" t="str">
        <f t="shared" si="159"/>
        <v>BUs</v>
      </c>
      <c r="L1306" s="81" t="str">
        <f t="shared" si="160"/>
        <v>Symptome</v>
      </c>
      <c r="M1306" s="81">
        <f>IFERROR(VLOOKUP(Abfalldokumentation!$O1306,Kennzahlen!S:U,3,FALSE)*Abfalldokumentation!$B1306,"0")</f>
        <v>154.5</v>
      </c>
      <c r="N1306" s="81" t="str">
        <f>IF(ISBLANK(Q1306),VLOOKUP(Abfalldokumentation!$O1306,'Linien - BU'!R:S,2,FALSE),Q1306)</f>
        <v>BU3</v>
      </c>
      <c r="O1306" s="77">
        <f t="shared" si="161"/>
        <v>29500498</v>
      </c>
      <c r="P1306" s="77">
        <f t="shared" si="162"/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Y1306"/>
      <c r="AA1306" s="2"/>
      <c r="AB1306" s="2"/>
      <c r="AC1306" s="2"/>
    </row>
    <row r="1307" spans="1:29" ht="30" customHeight="1" x14ac:dyDescent="0.25">
      <c r="A1307" s="73" t="str">
        <f>VLOOKUP(N1307,'Linien - BU'!A:B,2,FALSE)</f>
        <v>BU3</v>
      </c>
      <c r="B1307" s="74">
        <f t="shared" si="156"/>
        <v>321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76" t="str">
        <f>IFERROR(VLOOKUP(Abfalldokumentation!$O1307,Artikel!A:C,3,FALSE),Abfalldokumentation!$O1307)</f>
        <v>VOS Räucher Natur Natri</v>
      </c>
      <c r="F1307" s="76" t="str">
        <f>VLOOKUP(T1307,'Liste Gründe'!A:D,2,FALSE)</f>
        <v>Schimmel</v>
      </c>
      <c r="G1307" s="75" t="str">
        <f>IF(ISBLANK(V1307),VLOOKUP(Abfalldokumentation!$P1307,'Liste Gründe'!A:D,3,FALSE),V1307)</f>
        <v>VOS &gt; Einsatz</v>
      </c>
      <c r="H1307" s="76" t="str">
        <f>IF(ISBLANK(Abfalldokumentation!$W1307),"-",Abfalldokumentation!$W1307)</f>
        <v>-</v>
      </c>
      <c r="I1307" s="76">
        <f t="shared" si="157"/>
        <v>43</v>
      </c>
      <c r="J1307" s="76" t="str">
        <f t="shared" si="158"/>
        <v>Produkte</v>
      </c>
      <c r="K1307" s="76" t="str">
        <f t="shared" si="159"/>
        <v>BUs</v>
      </c>
      <c r="L1307" s="76" t="str">
        <f t="shared" si="160"/>
        <v>Symptome</v>
      </c>
      <c r="M1307" s="76">
        <f>IFERROR(VLOOKUP(Abfalldokumentation!$O1307,Kennzahlen!S:U,3,FALSE)*Abfalldokumentation!$B1307,"0")</f>
        <v>160.5</v>
      </c>
      <c r="N1307" s="76" t="str">
        <f>IF(ISBLANK(Q1307),VLOOKUP(Abfalldokumentation!$O1307,'Linien - BU'!R:S,2,FALSE),Q1307)</f>
        <v>BU3</v>
      </c>
      <c r="O1307" s="77">
        <f t="shared" si="161"/>
        <v>29500498</v>
      </c>
      <c r="P1307" s="77">
        <f t="shared" si="162"/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Y1307"/>
      <c r="AA1307" s="2"/>
      <c r="AB1307" s="2"/>
      <c r="AC1307" s="2"/>
    </row>
    <row r="1308" spans="1:29" ht="30" customHeight="1" x14ac:dyDescent="0.25">
      <c r="A1308" s="78" t="str">
        <f>VLOOKUP(N1308,'Linien - BU'!A:B,2,FALSE)</f>
        <v>BU3</v>
      </c>
      <c r="B1308" s="79">
        <f t="shared" si="156"/>
        <v>246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81" t="str">
        <f>IFERROR(VLOOKUP(Abfalldokumentation!$O1308,Artikel!A:C,3,FALSE),Abfalldokumentation!$O1308)</f>
        <v>VOS Räucher Chili Vorsc</v>
      </c>
      <c r="F1308" s="81" t="str">
        <f>VLOOKUP(T1308,'Liste Gründe'!A:D,2,FALSE)</f>
        <v>Schimmel</v>
      </c>
      <c r="G1308" s="80" t="str">
        <f>IF(ISBLANK(V1308),VLOOKUP(Abfalldokumentation!$P1308,'Liste Gründe'!A:D,3,FALSE),V1308)</f>
        <v>VOS &gt; Einsatz</v>
      </c>
      <c r="H1308" s="81" t="str">
        <f>IF(ISBLANK(Abfalldokumentation!$W1308),"-",Abfalldokumentation!$W1308)</f>
        <v>-</v>
      </c>
      <c r="I1308" s="81">
        <f t="shared" si="157"/>
        <v>43</v>
      </c>
      <c r="J1308" s="81" t="str">
        <f t="shared" si="158"/>
        <v>Produkte</v>
      </c>
      <c r="K1308" s="81" t="str">
        <f t="shared" si="159"/>
        <v>BUs</v>
      </c>
      <c r="L1308" s="81" t="str">
        <f t="shared" si="160"/>
        <v>Symptome</v>
      </c>
      <c r="M1308" s="81">
        <f>IFERROR(VLOOKUP(Abfalldokumentation!$O1308,Kennzahlen!S:U,3,FALSE)*Abfalldokumentation!$B1308,"0")</f>
        <v>123</v>
      </c>
      <c r="N1308" s="81" t="str">
        <f>IF(ISBLANK(Q1308),VLOOKUP(Abfalldokumentation!$O1308,'Linien - BU'!R:S,2,FALSE),Q1308)</f>
        <v>Bu3</v>
      </c>
      <c r="O1308" s="77">
        <f t="shared" si="161"/>
        <v>29500527</v>
      </c>
      <c r="P1308" s="77">
        <f t="shared" si="162"/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Y1308"/>
      <c r="AA1308" s="2"/>
      <c r="AB1308" s="2"/>
      <c r="AC1308" s="2"/>
    </row>
    <row r="1309" spans="1:29" ht="30" customHeight="1" x14ac:dyDescent="0.25">
      <c r="A1309" s="73" t="str">
        <f>VLOOKUP(N1309,'Linien - BU'!A:B,2,FALSE)</f>
        <v>BU1</v>
      </c>
      <c r="B1309" s="74">
        <f t="shared" si="156"/>
        <v>101.8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76" t="str">
        <f>IFERROR(VLOOKUP(Abfalldokumentation!$O1309,Artikel!A:C,3,FALSE),Abfalldokumentation!$O1309)</f>
        <v>VOS mit Lachskonzentrat</v>
      </c>
      <c r="F1309" s="76" t="str">
        <f>VLOOKUP(T1309,'Liste Gründe'!A:D,2,FALSE)</f>
        <v>Schimmel</v>
      </c>
      <c r="G1309" s="75" t="str">
        <f>IF(ISBLANK(V1309),VLOOKUP(Abfalldokumentation!$P1309,'Liste Gründe'!A:D,3,FALSE),V1309)</f>
        <v>nicht vakuumiert von Schmelze</v>
      </c>
      <c r="H1309" s="76" t="str">
        <f>IF(ISBLANK(Abfalldokumentation!$W1309),"-",Abfalldokumentation!$W1309)</f>
        <v>-</v>
      </c>
      <c r="I1309" s="76">
        <f t="shared" si="157"/>
        <v>43</v>
      </c>
      <c r="J1309" s="76" t="str">
        <f t="shared" si="158"/>
        <v>Produkte</v>
      </c>
      <c r="K1309" s="76" t="str">
        <f t="shared" si="159"/>
        <v>BUs</v>
      </c>
      <c r="L1309" s="76" t="str">
        <f t="shared" si="160"/>
        <v>Symptome</v>
      </c>
      <c r="M1309" s="76">
        <f>IFERROR(VLOOKUP(Abfalldokumentation!$O1309,Kennzahlen!S:U,3,FALSE)*Abfalldokumentation!$B1309,"0")</f>
        <v>50.9</v>
      </c>
      <c r="N1309" s="76" t="str">
        <f>IF(ISBLANK(Q1309),VLOOKUP(Abfalldokumentation!$O1309,'Linien - BU'!R:S,2,FALSE),Q1309)</f>
        <v>schmelze</v>
      </c>
      <c r="O1309" s="77">
        <f t="shared" si="161"/>
        <v>29500532</v>
      </c>
      <c r="P1309" s="77">
        <f t="shared" si="162"/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Y1309"/>
      <c r="AA1309" s="2"/>
      <c r="AB1309" s="2"/>
      <c r="AC1309" s="2"/>
    </row>
    <row r="1310" spans="1:29" ht="30" customHeight="1" x14ac:dyDescent="0.25">
      <c r="A1310" s="78" t="str">
        <f>VLOOKUP(N1310,'Linien - BU'!A:B,2,FALSE)</f>
        <v>BU3</v>
      </c>
      <c r="B1310" s="79">
        <f t="shared" si="156"/>
        <v>245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81" t="str">
        <f>IFERROR(VLOOKUP(Abfalldokumentation!$O1310,Artikel!A:C,3,FALSE),Abfalldokumentation!$O1310)</f>
        <v>VOS Würste Jalapeno nat</v>
      </c>
      <c r="F1310" s="81" t="str">
        <f>VLOOKUP(T1310,'Liste Gründe'!A:D,2,FALSE)</f>
        <v>Schimmel</v>
      </c>
      <c r="G1310" s="80" t="str">
        <f>IF(ISBLANK(V1310),VLOOKUP(Abfalldokumentation!$P1310,'Liste Gründe'!A:D,3,FALSE),V1310)</f>
        <v>spezifischer Einsatz</v>
      </c>
      <c r="H1310" s="81" t="str">
        <f>IF(ISBLANK(Abfalldokumentation!$W1310),"-",Abfalldokumentation!$W1310)</f>
        <v>-</v>
      </c>
      <c r="I1310" s="81">
        <f t="shared" si="157"/>
        <v>43</v>
      </c>
      <c r="J1310" s="81" t="str">
        <f t="shared" si="158"/>
        <v>Produkte</v>
      </c>
      <c r="K1310" s="81" t="str">
        <f t="shared" si="159"/>
        <v>BUs</v>
      </c>
      <c r="L1310" s="81" t="str">
        <f t="shared" si="160"/>
        <v>Symptome</v>
      </c>
      <c r="M1310" s="81">
        <f>IFERROR(VLOOKUP(Abfalldokumentation!$O1310,Kennzahlen!S:U,3,FALSE)*Abfalldokumentation!$B1310,"0")</f>
        <v>122.5</v>
      </c>
      <c r="N1310" s="81" t="str">
        <f>IF(ISBLANK(Q1310),VLOOKUP(Abfalldokumentation!$O1310,'Linien - BU'!R:S,2,FALSE),Q1310)</f>
        <v>BU3</v>
      </c>
      <c r="O1310" s="77">
        <f t="shared" si="161"/>
        <v>29500606</v>
      </c>
      <c r="P1310" s="77">
        <f t="shared" si="162"/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Y1310"/>
      <c r="AA1310" s="2"/>
      <c r="AB1310" s="2"/>
      <c r="AC1310" s="2"/>
    </row>
    <row r="1311" spans="1:29" ht="30" customHeight="1" x14ac:dyDescent="0.25">
      <c r="A1311" s="73" t="str">
        <f>VLOOKUP(N1311,'Linien - BU'!A:B,2,FALSE)</f>
        <v>BU4</v>
      </c>
      <c r="B1311" s="74">
        <f t="shared" si="156"/>
        <v>204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76" t="str">
        <f>IFERROR(VLOOKUP(Abfalldokumentation!$O1311,Artikel!A:C,3,FALSE),Abfalldokumentation!$O1311)</f>
        <v>ABS MEDI-KRÄUK</v>
      </c>
      <c r="F1311" s="76" t="str">
        <f>VLOOKUP(T1311,'Liste Gründe'!A:D,2,FALSE)</f>
        <v>keinen Verwendungszweck</v>
      </c>
      <c r="G1311" s="75" t="str">
        <f>IF(ISBLANK(V1311),VLOOKUP(Abfalldokumentation!$P1311,'Liste Gründe'!A:D,3,FALSE),V1311)</f>
        <v>keinen Verwendungszweck</v>
      </c>
      <c r="H1311" s="76" t="str">
        <f>IF(ISBLANK(Abfalldokumentation!$W1311),"-",Abfalldokumentation!$W1311)</f>
        <v>-</v>
      </c>
      <c r="I1311" s="76">
        <f t="shared" si="157"/>
        <v>43</v>
      </c>
      <c r="J1311" s="76" t="str">
        <f t="shared" si="158"/>
        <v>Produkte</v>
      </c>
      <c r="K1311" s="76" t="str">
        <f t="shared" si="159"/>
        <v>BUs</v>
      </c>
      <c r="L1311" s="76" t="str">
        <f t="shared" si="160"/>
        <v>Symptome</v>
      </c>
      <c r="M1311" s="76">
        <f>IFERROR(VLOOKUP(Abfalldokumentation!$O1311,Kennzahlen!S:U,3,FALSE)*Abfalldokumentation!$B1311,"0")</f>
        <v>306</v>
      </c>
      <c r="N1311" s="76" t="str">
        <f>IF(ISBLANK(Q1311),VLOOKUP(Abfalldokumentation!$O1311,'Linien - BU'!R:S,2,FALSE),Q1311)</f>
        <v>BU4</v>
      </c>
      <c r="O1311" s="77">
        <f t="shared" si="161"/>
        <v>29500886</v>
      </c>
      <c r="P1311" s="77">
        <f t="shared" si="162"/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Y1311"/>
      <c r="AA1311" s="2"/>
      <c r="AB1311" s="2"/>
      <c r="AC1311" s="2"/>
    </row>
    <row r="1312" spans="1:29" ht="30" customHeight="1" x14ac:dyDescent="0.25">
      <c r="A1312" s="78" t="str">
        <f>VLOOKUP(N1312,'Linien - BU'!A:B,2,FALSE)</f>
        <v>BU4</v>
      </c>
      <c r="B1312" s="79">
        <f t="shared" si="156"/>
        <v>11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SCH-PAUL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57"/>
        <v>43</v>
      </c>
      <c r="J1312" s="81" t="str">
        <f t="shared" si="158"/>
        <v>Produkte</v>
      </c>
      <c r="K1312" s="81" t="str">
        <f t="shared" si="159"/>
        <v>BUs</v>
      </c>
      <c r="L1312" s="81" t="str">
        <f t="shared" si="160"/>
        <v>Symptome</v>
      </c>
      <c r="M1312" s="81">
        <f>IFERROR(VLOOKUP(Abfalldokumentation!$O1312,Kennzahlen!S:U,3,FALSE)*Abfalldokumentation!$B1312,"0")</f>
        <v>0.11</v>
      </c>
      <c r="N1312" s="81" t="str">
        <f>IF(ISBLANK(Q1312),VLOOKUP(Abfalldokumentation!$O1312,'Linien - BU'!R:S,2,FALSE),Q1312)</f>
        <v>BU4</v>
      </c>
      <c r="O1312" s="77">
        <f t="shared" si="161"/>
        <v>29500906</v>
      </c>
      <c r="P1312" s="77">
        <f t="shared" si="162"/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Y1312"/>
      <c r="AA1312" s="2"/>
      <c r="AB1312" s="2"/>
      <c r="AC1312" s="2"/>
    </row>
    <row r="1313" spans="1:29" ht="30" customHeight="1" x14ac:dyDescent="0.25">
      <c r="A1313" s="73" t="str">
        <f>VLOOKUP(N1313,'Linien - BU'!A:B,2,FALSE)</f>
        <v>BU4</v>
      </c>
      <c r="B1313" s="74">
        <f t="shared" si="156"/>
        <v>12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Unser Blütenkäse</v>
      </c>
      <c r="F1313" s="76" t="str">
        <f>VLOOKUP(T1313,'Liste Gründe'!A:D,2,FALSE)</f>
        <v>keinen Verwendungszweck</v>
      </c>
      <c r="G1313" s="75" t="str">
        <f>IF(ISBLANK(V1313),VLOOKUP(Abfalldokumentation!$P1313,'Liste Gründe'!A:D,3,FALSE),V1313)</f>
        <v>keinen Verwendungszweck</v>
      </c>
      <c r="H1313" s="76" t="str">
        <f>IF(ISBLANK(Abfalldokumentation!$W1313),"-",Abfalldokumentation!$W1313)</f>
        <v>-</v>
      </c>
      <c r="I1313" s="76">
        <f t="shared" si="157"/>
        <v>43</v>
      </c>
      <c r="J1313" s="76" t="str">
        <f t="shared" si="158"/>
        <v>Produkte</v>
      </c>
      <c r="K1313" s="76" t="str">
        <f t="shared" si="159"/>
        <v>BUs</v>
      </c>
      <c r="L1313" s="76" t="str">
        <f t="shared" si="160"/>
        <v>Symptome</v>
      </c>
      <c r="M1313" s="76">
        <f>IFERROR(VLOOKUP(Abfalldokumentation!$O1313,Kennzahlen!S:U,3,FALSE)*Abfalldokumentation!$B1313,"0")</f>
        <v>0.12</v>
      </c>
      <c r="N1313" s="76" t="str">
        <f>IF(ISBLANK(Q1313),VLOOKUP(Abfalldokumentation!$O1313,'Linien - BU'!R:S,2,FALSE),Q1313)</f>
        <v>BU4</v>
      </c>
      <c r="O1313" s="77">
        <f t="shared" si="161"/>
        <v>29500910</v>
      </c>
      <c r="P1313" s="77">
        <f t="shared" si="162"/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Y1313"/>
      <c r="AA1313" s="2"/>
      <c r="AB1313" s="2"/>
      <c r="AC1313" s="2"/>
    </row>
    <row r="1314" spans="1:29" ht="30" customHeight="1" x14ac:dyDescent="0.25">
      <c r="A1314" s="78" t="str">
        <f>VLOOKUP(N1314,'Linien - BU'!A:B,2,FALSE)</f>
        <v>BU1</v>
      </c>
      <c r="B1314" s="79">
        <f t="shared" si="156"/>
        <v>30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81" t="str">
        <f>IFERROR(VLOOKUP(Abfalldokumentation!$O1314,Artikel!A:C,3,FALSE),Abfalldokumentation!$O1314)</f>
        <v>VOS-ABS ENTSORGUNG</v>
      </c>
      <c r="F1314" s="81" t="str">
        <f>VLOOKUP(T1314,'Liste Gründe'!A:D,2,FALSE)</f>
        <v>Rest</v>
      </c>
      <c r="G1314" s="80" t="str">
        <f>IF(ISBLANK(V1314),VLOOKUP(Abfalldokumentation!$P1314,'Liste Gründe'!A:D,3,FALSE),V1314)</f>
        <v>geschälte Rinde</v>
      </c>
      <c r="H1314" s="81" t="str">
        <f>IF(ISBLANK(Abfalldokumentation!$W1314),"-",Abfalldokumentation!$W1314)</f>
        <v>-</v>
      </c>
      <c r="I1314" s="81">
        <f t="shared" si="157"/>
        <v>43</v>
      </c>
      <c r="J1314" s="81" t="str">
        <f t="shared" si="158"/>
        <v>Produkte</v>
      </c>
      <c r="K1314" s="81" t="str">
        <f t="shared" si="159"/>
        <v>BUs</v>
      </c>
      <c r="L1314" s="81" t="str">
        <f t="shared" si="160"/>
        <v>Symptome</v>
      </c>
      <c r="M1314" s="81">
        <f>IFERROR(VLOOKUP(Abfalldokumentation!$O1314,Kennzahlen!S:U,3,FALSE)*Abfalldokumentation!$B1314,"0")</f>
        <v>0.3</v>
      </c>
      <c r="N1314" s="81" t="str">
        <f>IF(ISBLANK(Q1314),VLOOKUP(Abfalldokumentation!$O1314,'Linien - BU'!R:S,2,FALSE),Q1314)</f>
        <v>RWV</v>
      </c>
      <c r="O1314" s="77">
        <f t="shared" si="161"/>
        <v>29500917</v>
      </c>
      <c r="P1314" s="77">
        <f t="shared" si="162"/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Y1314"/>
      <c r="AA1314" s="2"/>
      <c r="AB1314" s="2"/>
      <c r="AC1314" s="2"/>
    </row>
    <row r="1315" spans="1:29" ht="30" customHeight="1" x14ac:dyDescent="0.25">
      <c r="A1315" s="73" t="str">
        <f>VLOOKUP(N1315,'Linien - BU'!A:B,2,FALSE)</f>
        <v>BU1</v>
      </c>
      <c r="B1315" s="74">
        <f t="shared" si="156"/>
        <v>6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VOS-ABS ENTSORGUNG</v>
      </c>
      <c r="F1315" s="76" t="str">
        <f>VLOOKUP(T1315,'Liste Gründe'!A:D,2,FALSE)</f>
        <v>Rest</v>
      </c>
      <c r="G1315" s="75" t="str">
        <f>IF(ISBLANK(V1315),VLOOKUP(Abfalldokumentation!$P1315,'Liste Gründe'!A:D,3,FALSE),V1315)</f>
        <v>geschälte Rinde</v>
      </c>
      <c r="H1315" s="76" t="str">
        <f>IF(ISBLANK(Abfalldokumentation!$W1315),"-",Abfalldokumentation!$W1315)</f>
        <v>-</v>
      </c>
      <c r="I1315" s="76">
        <f t="shared" si="157"/>
        <v>43</v>
      </c>
      <c r="J1315" s="76" t="str">
        <f t="shared" si="158"/>
        <v>Produkte</v>
      </c>
      <c r="K1315" s="76" t="str">
        <f t="shared" si="159"/>
        <v>BUs</v>
      </c>
      <c r="L1315" s="76" t="str">
        <f t="shared" si="160"/>
        <v>Symptome</v>
      </c>
      <c r="M1315" s="76">
        <f>IFERROR(VLOOKUP(Abfalldokumentation!$O1315,Kennzahlen!S:U,3,FALSE)*Abfalldokumentation!$B1315,"0")</f>
        <v>0.06</v>
      </c>
      <c r="N1315" s="76" t="str">
        <f>IF(ISBLANK(Q1315),VLOOKUP(Abfalldokumentation!$O1315,'Linien - BU'!R:S,2,FALSE),Q1315)</f>
        <v>RWV</v>
      </c>
      <c r="O1315" s="77">
        <f t="shared" si="161"/>
        <v>29500917</v>
      </c>
      <c r="P1315" s="77">
        <f t="shared" si="162"/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Y1315"/>
      <c r="AA1315" s="2"/>
      <c r="AB1315" s="2"/>
      <c r="AC1315" s="2"/>
    </row>
    <row r="1316" spans="1:29" ht="30" customHeight="1" x14ac:dyDescent="0.25">
      <c r="A1316" s="78" t="str">
        <f>VLOOKUP(N1316,'Linien - BU'!A:B,2,FALSE)</f>
        <v>BU1</v>
      </c>
      <c r="B1316" s="79">
        <f t="shared" si="156"/>
        <v>13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VOS-ABS ENTSORGUNG</v>
      </c>
      <c r="F1316" s="81" t="str">
        <f>VLOOKUP(T1316,'Liste Gründe'!A:D,2,FALSE)</f>
        <v>Rest</v>
      </c>
      <c r="G1316" s="80" t="str">
        <f>IF(ISBLANK(V1316),VLOOKUP(Abfalldokumentation!$P1316,'Liste Gründe'!A:D,3,FALSE),V1316)</f>
        <v>geschälte Rinde</v>
      </c>
      <c r="H1316" s="81" t="str">
        <f>IF(ISBLANK(Abfalldokumentation!$W1316),"-",Abfalldokumentation!$W1316)</f>
        <v>-</v>
      </c>
      <c r="I1316" s="81">
        <f t="shared" si="157"/>
        <v>43</v>
      </c>
      <c r="J1316" s="81" t="str">
        <f t="shared" si="158"/>
        <v>Produkte</v>
      </c>
      <c r="K1316" s="81" t="str">
        <f t="shared" si="159"/>
        <v>BUs</v>
      </c>
      <c r="L1316" s="81" t="str">
        <f t="shared" si="160"/>
        <v>Symptome</v>
      </c>
      <c r="M1316" s="81">
        <f>IFERROR(VLOOKUP(Abfalldokumentation!$O1316,Kennzahlen!S:U,3,FALSE)*Abfalldokumentation!$B1316,"0")</f>
        <v>0.13</v>
      </c>
      <c r="N1316" s="81" t="str">
        <f>IF(ISBLANK(Q1316),VLOOKUP(Abfalldokumentation!$O1316,'Linien - BU'!R:S,2,FALSE),Q1316)</f>
        <v>RWV</v>
      </c>
      <c r="O1316" s="77">
        <f t="shared" si="161"/>
        <v>29500917</v>
      </c>
      <c r="P1316" s="77">
        <f t="shared" si="162"/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Y1316"/>
      <c r="AA1316" s="2"/>
      <c r="AB1316" s="2"/>
      <c r="AC1316" s="2"/>
    </row>
    <row r="1317" spans="1:29" ht="30" customHeight="1" x14ac:dyDescent="0.25">
      <c r="A1317" s="73" t="str">
        <f>VLOOKUP(N1317,'Linien - BU'!A:B,2,FALSE)</f>
        <v>BU1</v>
      </c>
      <c r="B1317" s="74">
        <f t="shared" si="156"/>
        <v>10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76" t="str">
        <f>IFERROR(VLOOKUP(Abfalldokumentation!$O1317,Artikel!A:C,3,FALSE),Abfalldokumentation!$O1317)</f>
        <v>VOS-ABS ENTSORGUNG</v>
      </c>
      <c r="F1317" s="76" t="str">
        <f>VLOOKUP(T1317,'Liste Gründe'!A:D,2,FALSE)</f>
        <v>Rest</v>
      </c>
      <c r="G1317" s="75" t="str">
        <f>IF(ISBLANK(V1317),VLOOKUP(Abfalldokumentation!$P1317,'Liste Gründe'!A:D,3,FALSE),V1317)</f>
        <v>geschälte Rinde</v>
      </c>
      <c r="H1317" s="76" t="str">
        <f>IF(ISBLANK(Abfalldokumentation!$W1317),"-",Abfalldokumentation!$W1317)</f>
        <v>-</v>
      </c>
      <c r="I1317" s="76">
        <f t="shared" si="157"/>
        <v>43</v>
      </c>
      <c r="J1317" s="76" t="str">
        <f t="shared" si="158"/>
        <v>Produkte</v>
      </c>
      <c r="K1317" s="76" t="str">
        <f t="shared" si="159"/>
        <v>BUs</v>
      </c>
      <c r="L1317" s="76" t="str">
        <f t="shared" si="160"/>
        <v>Symptome</v>
      </c>
      <c r="M1317" s="76">
        <f>IFERROR(VLOOKUP(Abfalldokumentation!$O1317,Kennzahlen!S:U,3,FALSE)*Abfalldokumentation!$B1317,"0")</f>
        <v>0.1</v>
      </c>
      <c r="N1317" s="76" t="str">
        <f>IF(ISBLANK(Q1317),VLOOKUP(Abfalldokumentation!$O1317,'Linien - BU'!R:S,2,FALSE),Q1317)</f>
        <v>RWV</v>
      </c>
      <c r="O1317" s="77">
        <f t="shared" si="161"/>
        <v>29500917</v>
      </c>
      <c r="P1317" s="77">
        <f t="shared" si="162"/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Y1317"/>
      <c r="AA1317" s="2"/>
      <c r="AB1317" s="2"/>
      <c r="AC1317" s="2"/>
    </row>
    <row r="1318" spans="1:29" ht="30" customHeight="1" x14ac:dyDescent="0.25">
      <c r="A1318" s="78" t="str">
        <f>VLOOKUP(N1318,'Linien - BU'!A:B,2,FALSE)</f>
        <v>BU4</v>
      </c>
      <c r="B1318" s="79">
        <f t="shared" si="156"/>
        <v>3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GRÜN-PESTO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57"/>
        <v>43</v>
      </c>
      <c r="J1318" s="81" t="str">
        <f t="shared" si="158"/>
        <v>Produkte</v>
      </c>
      <c r="K1318" s="81" t="str">
        <f t="shared" si="159"/>
        <v>BUs</v>
      </c>
      <c r="L1318" s="81" t="str">
        <f t="shared" si="160"/>
        <v>Symptome</v>
      </c>
      <c r="M1318" s="81">
        <f>IFERROR(VLOOKUP(Abfalldokumentation!$O1318,Kennzahlen!S:U,3,FALSE)*Abfalldokumentation!$B1318,"0")</f>
        <v>4.5</v>
      </c>
      <c r="N1318" s="81" t="str">
        <f>IF(ISBLANK(Q1318),VLOOKUP(Abfalldokumentation!$O1318,'Linien - BU'!R:S,2,FALSE),Q1318)</f>
        <v>BU4</v>
      </c>
      <c r="O1318" s="77">
        <f t="shared" si="161"/>
        <v>29500952</v>
      </c>
      <c r="P1318" s="77">
        <f t="shared" si="162"/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Y1318"/>
      <c r="AA1318" s="2"/>
      <c r="AB1318" s="2"/>
      <c r="AC1318" s="2"/>
    </row>
    <row r="1319" spans="1:29" ht="30" customHeight="1" x14ac:dyDescent="0.25">
      <c r="A1319" s="73" t="str">
        <f>VLOOKUP(N1319,'Linien - BU'!A:B,2,FALSE)</f>
        <v>BU3</v>
      </c>
      <c r="B1319" s="74">
        <f t="shared" si="156"/>
        <v>11.2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Bergkräuterkäse 50%</v>
      </c>
      <c r="F1319" s="76" t="str">
        <f>VLOOKUP(T1319,'Liste Gründe'!A:D,2,FALSE)</f>
        <v>Schimmel</v>
      </c>
      <c r="G1319" s="75" t="str">
        <f>IF(ISBLANK(V1319),VLOOKUP(Abfalldokumentation!$P1319,'Liste Gründe'!A:D,3,FALSE),V1319)</f>
        <v>Schimmel</v>
      </c>
      <c r="H1319" s="76" t="str">
        <f>IF(ISBLANK(Abfalldokumentation!$W1319),"-",Abfalldokumentation!$W1319)</f>
        <v>-</v>
      </c>
      <c r="I1319" s="76">
        <f t="shared" si="157"/>
        <v>43</v>
      </c>
      <c r="J1319" s="76" t="str">
        <f t="shared" si="158"/>
        <v>Produkte</v>
      </c>
      <c r="K1319" s="76" t="str">
        <f t="shared" si="159"/>
        <v>BUs</v>
      </c>
      <c r="L1319" s="76" t="str">
        <f t="shared" si="160"/>
        <v>Symptome</v>
      </c>
      <c r="M1319" s="76">
        <f>IFERROR(VLOOKUP(Abfalldokumentation!$O1319,Kennzahlen!S:U,3,FALSE)*Abfalldokumentation!$B1319,"0")</f>
        <v>11.2</v>
      </c>
      <c r="N1319" s="76" t="str">
        <f>IF(ISBLANK(Q1319),VLOOKUP(Abfalldokumentation!$O1319,'Linien - BU'!R:S,2,FALSE),Q1319)</f>
        <v>L33</v>
      </c>
      <c r="O1319" s="77">
        <f t="shared" si="161"/>
        <v>29501000</v>
      </c>
      <c r="P1319" s="77">
        <f t="shared" si="162"/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Y1319"/>
      <c r="AA1319" s="2"/>
      <c r="AB1319" s="2"/>
      <c r="AC1319" s="2"/>
    </row>
    <row r="1320" spans="1:29" ht="30" customHeight="1" x14ac:dyDescent="0.25">
      <c r="A1320" s="78" t="str">
        <f>VLOOKUP(N1320,'Linien - BU'!A:B,2,FALSE)</f>
        <v>BU4</v>
      </c>
      <c r="B1320" s="79">
        <f t="shared" si="156"/>
        <v>20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AT-ROTWEIN</v>
      </c>
      <c r="F1320" s="81" t="str">
        <f>VLOOKUP(T1320,'Liste Gründe'!A:D,2,FALSE)</f>
        <v>keinen Verwendungszweck</v>
      </c>
      <c r="G1320" s="80" t="str">
        <f>IF(ISBLANK(V1320),VLOOKUP(Abfalldokumentation!$P1320,'Liste Gründe'!A:D,3,FALSE),V1320)</f>
        <v>keinen Verwendungszweck</v>
      </c>
      <c r="H1320" s="81" t="str">
        <f>IF(ISBLANK(Abfalldokumentation!$W1320),"-",Abfalldokumentation!$W1320)</f>
        <v>-</v>
      </c>
      <c r="I1320" s="81">
        <f t="shared" si="157"/>
        <v>43</v>
      </c>
      <c r="J1320" s="81" t="str">
        <f t="shared" si="158"/>
        <v>Produkte</v>
      </c>
      <c r="K1320" s="81" t="str">
        <f t="shared" si="159"/>
        <v>BUs</v>
      </c>
      <c r="L1320" s="81" t="str">
        <f t="shared" si="160"/>
        <v>Symptome</v>
      </c>
      <c r="M1320" s="81">
        <f>IFERROR(VLOOKUP(Abfalldokumentation!$O1320,Kennzahlen!S:U,3,FALSE)*Abfalldokumentation!$B1320,"0")</f>
        <v>2E-3</v>
      </c>
      <c r="N1320" s="81" t="str">
        <f>IF(ISBLANK(Q1320),VLOOKUP(Abfalldokumentation!$O1320,'Linien - BU'!R:S,2,FALSE),Q1320)</f>
        <v>BU4</v>
      </c>
      <c r="O1320" s="77">
        <f t="shared" si="161"/>
        <v>29501013</v>
      </c>
      <c r="P1320" s="77">
        <f t="shared" si="162"/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Y1320"/>
      <c r="AA1320" s="2"/>
      <c r="AB1320" s="2"/>
      <c r="AC1320" s="2"/>
    </row>
    <row r="1321" spans="1:29" ht="30" customHeight="1" x14ac:dyDescent="0.25">
      <c r="A1321" s="73" t="str">
        <f>VLOOKUP(N1321,'Linien - BU'!A:B,2,FALSE)</f>
        <v>BU4</v>
      </c>
      <c r="B1321" s="74">
        <f t="shared" si="156"/>
        <v>4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76" t="str">
        <f>IFERROR(VLOOKUP(Abfalldokumentation!$O1321,Artikel!A:C,3,FALSE),Abfalldokumentation!$O1321)</f>
        <v>VOS WAL-THEKE</v>
      </c>
      <c r="F1321" s="76" t="str">
        <f>VLOOKUP(T1321,'Liste Gründe'!A:D,2,FALSE)</f>
        <v>keinen Verwendungszweck</v>
      </c>
      <c r="G1321" s="75" t="str">
        <f>IF(ISBLANK(V1321),VLOOKUP(Abfalldokumentation!$P1321,'Liste Gründe'!A:D,3,FALSE),V1321)</f>
        <v>keinen Verwendungszweck</v>
      </c>
      <c r="H1321" s="76" t="str">
        <f>IF(ISBLANK(Abfalldokumentation!$W1321),"-",Abfalldokumentation!$W1321)</f>
        <v>-</v>
      </c>
      <c r="I1321" s="76">
        <f t="shared" si="157"/>
        <v>43</v>
      </c>
      <c r="J1321" s="76" t="str">
        <f t="shared" si="158"/>
        <v>Produkte</v>
      </c>
      <c r="K1321" s="76" t="str">
        <f t="shared" si="159"/>
        <v>BUs</v>
      </c>
      <c r="L1321" s="76" t="str">
        <f t="shared" si="160"/>
        <v>Symptome</v>
      </c>
      <c r="M1321" s="76">
        <f>IFERROR(VLOOKUP(Abfalldokumentation!$O1321,Kennzahlen!S:U,3,FALSE)*Abfalldokumentation!$B1321,"0")</f>
        <v>2</v>
      </c>
      <c r="N1321" s="76" t="str">
        <f>IF(ISBLANK(Q1321),VLOOKUP(Abfalldokumentation!$O1321,'Linien - BU'!R:S,2,FALSE),Q1321)</f>
        <v>BU4</v>
      </c>
      <c r="O1321" s="77">
        <f t="shared" si="161"/>
        <v>29501020</v>
      </c>
      <c r="P1321" s="77">
        <f t="shared" si="162"/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Y1321"/>
      <c r="AA1321" s="2"/>
      <c r="AB1321" s="2"/>
      <c r="AC1321" s="2"/>
    </row>
    <row r="1322" spans="1:29" ht="30" customHeight="1" x14ac:dyDescent="0.25">
      <c r="A1322" s="78" t="str">
        <f>VLOOKUP(N1322,'Linien - BU'!A:B,2,FALSE)</f>
        <v>BU4</v>
      </c>
      <c r="B1322" s="79">
        <f t="shared" si="156"/>
        <v>16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81" t="str">
        <f>IFERROR(VLOOKUP(Abfalldokumentation!$O1322,Artikel!A:C,3,FALSE),Abfalldokumentation!$O1322)</f>
        <v>VOS WAL-THEKE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57"/>
        <v>43</v>
      </c>
      <c r="J1322" s="81" t="str">
        <f t="shared" si="158"/>
        <v>Produkte</v>
      </c>
      <c r="K1322" s="81" t="str">
        <f t="shared" si="159"/>
        <v>BUs</v>
      </c>
      <c r="L1322" s="81" t="str">
        <f t="shared" si="160"/>
        <v>Symptome</v>
      </c>
      <c r="M1322" s="81">
        <f>IFERROR(VLOOKUP(Abfalldokumentation!$O1322,Kennzahlen!S:U,3,FALSE)*Abfalldokumentation!$B1322,"0")</f>
        <v>8</v>
      </c>
      <c r="N1322" s="81" t="str">
        <f>IF(ISBLANK(Q1322),VLOOKUP(Abfalldokumentation!$O1322,'Linien - BU'!R:S,2,FALSE),Q1322)</f>
        <v>BU4</v>
      </c>
      <c r="O1322" s="77">
        <f t="shared" si="161"/>
        <v>29501020</v>
      </c>
      <c r="P1322" s="77">
        <f t="shared" si="162"/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Y1322"/>
      <c r="AA1322" s="2"/>
      <c r="AB1322" s="2"/>
      <c r="AC1322" s="2"/>
    </row>
    <row r="1323" spans="1:29" ht="30" customHeight="1" x14ac:dyDescent="0.25">
      <c r="A1323" s="73" t="str">
        <f>VLOOKUP(N1323,'Linien - BU'!A:B,2,FALSE)</f>
        <v>BU4</v>
      </c>
      <c r="B1323" s="74">
        <f t="shared" si="156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KELLERGEIST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57"/>
        <v>43</v>
      </c>
      <c r="J1323" s="76" t="str">
        <f t="shared" si="158"/>
        <v>Produkte</v>
      </c>
      <c r="K1323" s="76" t="str">
        <f t="shared" si="159"/>
        <v>BUs</v>
      </c>
      <c r="L1323" s="76" t="str">
        <f t="shared" si="160"/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61"/>
        <v>29501028</v>
      </c>
      <c r="P1323" s="77">
        <f t="shared" si="162"/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Y1323"/>
      <c r="AA1323" s="2"/>
      <c r="AB1323" s="2"/>
      <c r="AC1323" s="2"/>
    </row>
    <row r="1324" spans="1:29" ht="30" customHeight="1" x14ac:dyDescent="0.25">
      <c r="A1324" s="78" t="str">
        <f>VLOOKUP(N1324,'Linien - BU'!A:B,2,FALSE)</f>
        <v>BU4</v>
      </c>
      <c r="B1324" s="79">
        <f t="shared" si="156"/>
        <v>20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81" t="str">
        <f>IFERROR(VLOOKUP(Abfalldokumentation!$O1324,Artikel!A:C,3,FALSE),Abfalldokumentation!$O1324)</f>
        <v>ABS KELLERGEIST</v>
      </c>
      <c r="F1324" s="81" t="str">
        <f>VLOOKUP(T1324,'Liste Gründe'!A:D,2,FALSE)</f>
        <v>keinen Verwendungszweck</v>
      </c>
      <c r="G1324" s="80" t="str">
        <f>IF(ISBLANK(V1324),VLOOKUP(Abfalldokumentation!$P1324,'Liste Gründe'!A:D,3,FALSE),V1324)</f>
        <v>keinen Verwendungszweck</v>
      </c>
      <c r="H1324" s="81" t="str">
        <f>IF(ISBLANK(Abfalldokumentation!$W1324),"-",Abfalldokumentation!$W1324)</f>
        <v>-</v>
      </c>
      <c r="I1324" s="81">
        <f t="shared" si="157"/>
        <v>43</v>
      </c>
      <c r="J1324" s="81" t="str">
        <f t="shared" si="158"/>
        <v>Produkte</v>
      </c>
      <c r="K1324" s="81" t="str">
        <f t="shared" si="159"/>
        <v>BUs</v>
      </c>
      <c r="L1324" s="81" t="str">
        <f t="shared" si="160"/>
        <v>Symptome</v>
      </c>
      <c r="M1324" s="81">
        <f>IFERROR(VLOOKUP(Abfalldokumentation!$O1324,Kennzahlen!S:U,3,FALSE)*Abfalldokumentation!$B1324,"0")</f>
        <v>2E-3</v>
      </c>
      <c r="N1324" s="81" t="str">
        <f>IF(ISBLANK(Q1324),VLOOKUP(Abfalldokumentation!$O1324,'Linien - BU'!R:S,2,FALSE),Q1324)</f>
        <v>BU4</v>
      </c>
      <c r="O1324" s="77">
        <f t="shared" si="161"/>
        <v>29501028</v>
      </c>
      <c r="P1324" s="77">
        <f t="shared" si="162"/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Y1324"/>
      <c r="AA1324" s="2"/>
      <c r="AB1324" s="2"/>
      <c r="AC1324" s="2"/>
    </row>
    <row r="1325" spans="1:29" ht="30" customHeight="1" x14ac:dyDescent="0.25">
      <c r="A1325" s="73" t="str">
        <f>VLOOKUP(N1325,'Linien - BU'!A:B,2,FALSE)</f>
        <v>BU4</v>
      </c>
      <c r="B1325" s="74">
        <f t="shared" si="156"/>
        <v>12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76" t="str">
        <f>IFERROR(VLOOKUP(Abfalldokumentation!$O1325,Artikel!A:C,3,FALSE),Abfalldokumentation!$O1325)</f>
        <v>ABS BRUSCHETTA</v>
      </c>
      <c r="F1325" s="76" t="str">
        <f>VLOOKUP(T1325,'Liste Gründe'!A:D,2,FALSE)</f>
        <v>keinen Verwendungszweck</v>
      </c>
      <c r="G1325" s="75" t="str">
        <f>IF(ISBLANK(V1325),VLOOKUP(Abfalldokumentation!$P1325,'Liste Gründe'!A:D,3,FALSE),V1325)</f>
        <v>keinen Verwendungszweck</v>
      </c>
      <c r="H1325" s="76" t="str">
        <f>IF(ISBLANK(Abfalldokumentation!$W1325),"-",Abfalldokumentation!$W1325)</f>
        <v>-</v>
      </c>
      <c r="I1325" s="76">
        <f t="shared" si="157"/>
        <v>43</v>
      </c>
      <c r="J1325" s="76" t="str">
        <f t="shared" si="158"/>
        <v>Produkte</v>
      </c>
      <c r="K1325" s="76" t="str">
        <f t="shared" si="159"/>
        <v>BUs</v>
      </c>
      <c r="L1325" s="76" t="str">
        <f t="shared" si="160"/>
        <v>Symptome</v>
      </c>
      <c r="M1325" s="76">
        <f>IFERROR(VLOOKUP(Abfalldokumentation!$O1325,Kennzahlen!S:U,3,FALSE)*Abfalldokumentation!$B1325,"0")</f>
        <v>18</v>
      </c>
      <c r="N1325" s="76" t="str">
        <f>IF(ISBLANK(Q1325),VLOOKUP(Abfalldokumentation!$O1325,'Linien - BU'!R:S,2,FALSE),Q1325)</f>
        <v>BU4</v>
      </c>
      <c r="O1325" s="77">
        <f t="shared" si="161"/>
        <v>29501029</v>
      </c>
      <c r="P1325" s="77">
        <f t="shared" si="162"/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Y1325"/>
      <c r="AA1325" s="2"/>
      <c r="AB1325" s="2"/>
      <c r="AC1325" s="2"/>
    </row>
    <row r="1326" spans="1:29" ht="30" customHeight="1" x14ac:dyDescent="0.25">
      <c r="A1326" s="78" t="str">
        <f>VLOOKUP(N1326,'Linien - BU'!A:B,2,FALSE)</f>
        <v>BU3</v>
      </c>
      <c r="B1326" s="79">
        <f t="shared" si="156"/>
        <v>27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81" t="str">
        <f>IFERROR(VLOOKUP(Abfalldokumentation!$O1326,Artikel!A:C,3,FALSE),Abfalldokumentation!$O1326)</f>
        <v>ABS CHED-ROT MIT ß-CARO</v>
      </c>
      <c r="F1326" s="81" t="str">
        <f>VLOOKUP(T1326,'Liste Gründe'!A:D,2,FALSE)</f>
        <v>Rest</v>
      </c>
      <c r="G1326" s="80" t="str">
        <f>IF(ISBLANK(V1326),VLOOKUP(Abfalldokumentation!$P1326,'Liste Gründe'!A:D,3,FALSE),V1326)</f>
        <v>Fremdkörper</v>
      </c>
      <c r="H1326" s="81" t="str">
        <f>IF(ISBLANK(Abfalldokumentation!$W1326),"-",Abfalldokumentation!$W1326)</f>
        <v>Schmutz</v>
      </c>
      <c r="I1326" s="81">
        <f t="shared" si="157"/>
        <v>43</v>
      </c>
      <c r="J1326" s="81" t="str">
        <f t="shared" si="158"/>
        <v>Produkte</v>
      </c>
      <c r="K1326" s="81" t="str">
        <f t="shared" si="159"/>
        <v>BUs</v>
      </c>
      <c r="L1326" s="81" t="str">
        <f t="shared" si="160"/>
        <v>Symptome</v>
      </c>
      <c r="M1326" s="81">
        <f>IFERROR(VLOOKUP(Abfalldokumentation!$O1326,Kennzahlen!S:U,3,FALSE)*Abfalldokumentation!$B1326,"0")</f>
        <v>27</v>
      </c>
      <c r="N1326" s="81" t="str">
        <f>IF(ISBLANK(Q1326),VLOOKUP(Abfalldokumentation!$O1326,'Linien - BU'!R:S,2,FALSE),Q1326)</f>
        <v>L33</v>
      </c>
      <c r="O1326" s="77">
        <f t="shared" si="161"/>
        <v>29501032</v>
      </c>
      <c r="P1326" s="77">
        <f t="shared" si="162"/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Y1326"/>
      <c r="AA1326" s="2"/>
      <c r="AB1326" s="2"/>
      <c r="AC1326" s="2"/>
    </row>
    <row r="1327" spans="1:29" ht="30" customHeight="1" x14ac:dyDescent="0.25">
      <c r="A1327" s="73" t="str">
        <f>VLOOKUP(N1327,'Linien - BU'!A:B,2,FALSE)</f>
        <v>BU3</v>
      </c>
      <c r="B1327" s="74">
        <f t="shared" si="156"/>
        <v>27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76" t="str">
        <f>IFERROR(VLOOKUP(Abfalldokumentation!$O1327,Artikel!A:C,3,FALSE),Abfalldokumentation!$O1327)</f>
        <v>ABS CHED-ROT MIT ß-CARO</v>
      </c>
      <c r="F1327" s="76" t="str">
        <f>VLOOKUP(T1327,'Liste Gründe'!A:D,2,FALSE)</f>
        <v>Rest</v>
      </c>
      <c r="G1327" s="75" t="str">
        <f>IF(ISBLANK(V1327),VLOOKUP(Abfalldokumentation!$P1327,'Liste Gründe'!A:D,3,FALSE),V1327)</f>
        <v>Fremdkörper</v>
      </c>
      <c r="H1327" s="76" t="str">
        <f>IF(ISBLANK(Abfalldokumentation!$W1327),"-",Abfalldokumentation!$W1327)</f>
        <v>Schmutz</v>
      </c>
      <c r="I1327" s="76">
        <f t="shared" si="157"/>
        <v>43</v>
      </c>
      <c r="J1327" s="76" t="str">
        <f t="shared" si="158"/>
        <v>Produkte</v>
      </c>
      <c r="K1327" s="76" t="str">
        <f t="shared" si="159"/>
        <v>BUs</v>
      </c>
      <c r="L1327" s="76" t="str">
        <f t="shared" si="160"/>
        <v>Symptome</v>
      </c>
      <c r="M1327" s="76">
        <f>IFERROR(VLOOKUP(Abfalldokumentation!$O1327,Kennzahlen!S:U,3,FALSE)*Abfalldokumentation!$B1327,"0")</f>
        <v>27</v>
      </c>
      <c r="N1327" s="76" t="str">
        <f>IF(ISBLANK(Q1327),VLOOKUP(Abfalldokumentation!$O1327,'Linien - BU'!R:S,2,FALSE),Q1327)</f>
        <v>L33</v>
      </c>
      <c r="O1327" s="77">
        <f t="shared" si="161"/>
        <v>29501032</v>
      </c>
      <c r="P1327" s="77">
        <f t="shared" si="162"/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Y1327"/>
      <c r="AA1327" s="2"/>
      <c r="AB1327" s="2"/>
      <c r="AC1327" s="2"/>
    </row>
    <row r="1328" spans="1:29" ht="30" customHeight="1" x14ac:dyDescent="0.25">
      <c r="A1328" s="78" t="str">
        <f>VLOOKUP(N1328,'Linien - BU'!A:B,2,FALSE)</f>
        <v>BU4</v>
      </c>
      <c r="B1328" s="79">
        <f t="shared" si="156"/>
        <v>20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81" t="str">
        <f>IFERROR(VLOOKUP(Abfalldokumentation!$O1328,Artikel!A:C,3,FALSE),Abfalldokumentation!$O1328)</f>
        <v>ABS OLD-AMSTERDAM</v>
      </c>
      <c r="F1328" s="81" t="str">
        <f>VLOOKUP(T1328,'Liste Gründe'!A:D,2,FALSE)</f>
        <v>keinen Verwendungszweck</v>
      </c>
      <c r="G1328" s="80" t="str">
        <f>IF(ISBLANK(V1328),VLOOKUP(Abfalldokumentation!$P1328,'Liste Gründe'!A:D,3,FALSE),V1328)</f>
        <v>keinen Verwendungszweck</v>
      </c>
      <c r="H1328" s="81" t="str">
        <f>IF(ISBLANK(Abfalldokumentation!$W1328),"-",Abfalldokumentation!$W1328)</f>
        <v>-</v>
      </c>
      <c r="I1328" s="81">
        <f t="shared" si="157"/>
        <v>43</v>
      </c>
      <c r="J1328" s="81" t="str">
        <f t="shared" si="158"/>
        <v>Produkte</v>
      </c>
      <c r="K1328" s="81" t="str">
        <f t="shared" si="159"/>
        <v>BUs</v>
      </c>
      <c r="L1328" s="81" t="str">
        <f t="shared" si="160"/>
        <v>Symptome</v>
      </c>
      <c r="M1328" s="81">
        <f>IFERROR(VLOOKUP(Abfalldokumentation!$O1328,Kennzahlen!S:U,3,FALSE)*Abfalldokumentation!$B1328,"0")</f>
        <v>2E-3</v>
      </c>
      <c r="N1328" s="81" t="str">
        <f>IF(ISBLANK(Q1328),VLOOKUP(Abfalldokumentation!$O1328,'Linien - BU'!R:S,2,FALSE),Q1328)</f>
        <v>BU4</v>
      </c>
      <c r="O1328" s="77">
        <f t="shared" si="161"/>
        <v>29501039</v>
      </c>
      <c r="P1328" s="77">
        <f t="shared" si="162"/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Y1328"/>
      <c r="AA1328" s="2"/>
      <c r="AB1328" s="2"/>
      <c r="AC1328" s="2"/>
    </row>
    <row r="1329" spans="1:29" ht="30" customHeight="1" x14ac:dyDescent="0.25">
      <c r="A1329" s="73" t="str">
        <f>VLOOKUP(N1329,'Linien - BU'!A:B,2,FALSE)</f>
        <v>BU4</v>
      </c>
      <c r="B1329" s="74">
        <f t="shared" si="156"/>
        <v>17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76" t="str">
        <f>IFERROR(VLOOKUP(Abfalldokumentation!$O1329,Artikel!A:C,3,FALSE),Abfalldokumentation!$O1329)</f>
        <v>ABS OLD-AMSTERDAM</v>
      </c>
      <c r="F1329" s="76" t="str">
        <f>VLOOKUP(T1329,'Liste Gründe'!A:D,2,FALSE)</f>
        <v>keinen Verwendungszweck</v>
      </c>
      <c r="G1329" s="75" t="str">
        <f>IF(ISBLANK(V1329),VLOOKUP(Abfalldokumentation!$P1329,'Liste Gründe'!A:D,3,FALSE),V1329)</f>
        <v>keinen Verwendungszweck</v>
      </c>
      <c r="H1329" s="76" t="str">
        <f>IF(ISBLANK(Abfalldokumentation!$W1329),"-",Abfalldokumentation!$W1329)</f>
        <v>-</v>
      </c>
      <c r="I1329" s="76">
        <f t="shared" si="157"/>
        <v>43</v>
      </c>
      <c r="J1329" s="76" t="str">
        <f t="shared" si="158"/>
        <v>Produkte</v>
      </c>
      <c r="K1329" s="76" t="str">
        <f t="shared" si="159"/>
        <v>BUs</v>
      </c>
      <c r="L1329" s="76" t="str">
        <f t="shared" si="160"/>
        <v>Symptome</v>
      </c>
      <c r="M1329" s="76">
        <f>IFERROR(VLOOKUP(Abfalldokumentation!$O1329,Kennzahlen!S:U,3,FALSE)*Abfalldokumentation!$B1329,"0")</f>
        <v>1.7000000000000001E-3</v>
      </c>
      <c r="N1329" s="76" t="str">
        <f>IF(ISBLANK(Q1329),VLOOKUP(Abfalldokumentation!$O1329,'Linien - BU'!R:S,2,FALSE),Q1329)</f>
        <v>BU4</v>
      </c>
      <c r="O1329" s="77">
        <f t="shared" si="161"/>
        <v>29501039</v>
      </c>
      <c r="P1329" s="77">
        <f t="shared" si="162"/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Y1329"/>
      <c r="AA1329" s="2"/>
      <c r="AB1329" s="2"/>
      <c r="AC1329" s="2"/>
    </row>
    <row r="1330" spans="1:29" ht="30" customHeight="1" x14ac:dyDescent="0.25">
      <c r="A1330" s="78" t="str">
        <f>VLOOKUP(N1330,'Linien - BU'!A:B,2,FALSE)</f>
        <v>Verkauf</v>
      </c>
      <c r="B1330" s="79">
        <f t="shared" si="156"/>
        <v>35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81" t="str">
        <f>IFERROR(VLOOKUP(Abfalldokumentation!$O1330,Artikel!A:C,3,FALSE),Abfalldokumentation!$O1330)</f>
        <v>VOS RW-NATUR ENDSTÜCK 3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keinen Abnehmer/kein Schälpersonal</v>
      </c>
      <c r="H1330" s="81" t="str">
        <f>IF(ISBLANK(Abfalldokumentation!$W1330),"-",Abfalldokumentation!$W1330)</f>
        <v>-</v>
      </c>
      <c r="I1330" s="81">
        <f t="shared" si="157"/>
        <v>43</v>
      </c>
      <c r="J1330" s="81" t="str">
        <f t="shared" si="158"/>
        <v>Produkte</v>
      </c>
      <c r="K1330" s="81" t="str">
        <f t="shared" si="159"/>
        <v>BUs</v>
      </c>
      <c r="L1330" s="81" t="str">
        <f t="shared" si="160"/>
        <v>Symptome</v>
      </c>
      <c r="M1330" s="81">
        <f>IFERROR(VLOOKUP(Abfalldokumentation!$O1330,Kennzahlen!S:U,3,FALSE)*Abfalldokumentation!$B1330,"0")</f>
        <v>17.5</v>
      </c>
      <c r="N1330" s="81" t="str">
        <f>IF(ISBLANK(Q1330),VLOOKUP(Abfalldokumentation!$O1330,'Linien - BU'!R:S,2,FALSE),Q1330)</f>
        <v>Verkauf</v>
      </c>
      <c r="O1330" s="77">
        <f t="shared" si="161"/>
        <v>29501066</v>
      </c>
      <c r="P1330" s="77">
        <f t="shared" si="162"/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Y1330"/>
      <c r="AA1330" s="2"/>
      <c r="AB1330" s="2"/>
      <c r="AC1330" s="2"/>
    </row>
    <row r="1331" spans="1:29" ht="30" customHeight="1" x14ac:dyDescent="0.25">
      <c r="A1331" s="73" t="str">
        <f>VLOOKUP(N1331,'Linien - BU'!A:B,2,FALSE)</f>
        <v>Verkauf</v>
      </c>
      <c r="B1331" s="74">
        <f t="shared" si="156"/>
        <v>452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76" t="str">
        <f>IFERROR(VLOOKUP(Abfalldokumentation!$O1331,Artikel!A:C,3,FALSE),Abfalldokumentation!$O1331)</f>
        <v>VOS GRW-NATUR ENDSTÜCK</v>
      </c>
      <c r="F1331" s="76" t="str">
        <f>VLOOKUP(T1331,'Liste Gründe'!A:D,2,FALSE)</f>
        <v>Schimmel</v>
      </c>
      <c r="G1331" s="75" t="str">
        <f>IF(ISBLANK(V1331),VLOOKUP(Abfalldokumentation!$P1331,'Liste Gründe'!A:D,3,FALSE),V1331)</f>
        <v>keinen Abnehmer/kein Schälpersonal</v>
      </c>
      <c r="H1331" s="76" t="str">
        <f>IF(ISBLANK(Abfalldokumentation!$W1331),"-",Abfalldokumentation!$W1331)</f>
        <v>-</v>
      </c>
      <c r="I1331" s="76">
        <f t="shared" si="157"/>
        <v>43</v>
      </c>
      <c r="J1331" s="76" t="str">
        <f t="shared" si="158"/>
        <v>Produkte</v>
      </c>
      <c r="K1331" s="76" t="str">
        <f t="shared" si="159"/>
        <v>BUs</v>
      </c>
      <c r="L1331" s="76" t="str">
        <f t="shared" si="160"/>
        <v>Symptome</v>
      </c>
      <c r="M1331" s="76">
        <f>IFERROR(VLOOKUP(Abfalldokumentation!$O1331,Kennzahlen!S:U,3,FALSE)*Abfalldokumentation!$B1331,"0")</f>
        <v>226</v>
      </c>
      <c r="N1331" s="76" t="str">
        <f>IF(ISBLANK(Q1331),VLOOKUP(Abfalldokumentation!$O1331,'Linien - BU'!R:S,2,FALSE),Q1331)</f>
        <v>Verkauf</v>
      </c>
      <c r="O1331" s="77">
        <f t="shared" si="161"/>
        <v>29501069</v>
      </c>
      <c r="P1331" s="77">
        <f t="shared" si="162"/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Y1331"/>
      <c r="AA1331" s="2"/>
      <c r="AB1331" s="2"/>
      <c r="AC1331" s="2"/>
    </row>
    <row r="1332" spans="1:29" ht="30" customHeight="1" x14ac:dyDescent="0.25">
      <c r="A1332" s="78" t="str">
        <f>VLOOKUP(N1332,'Linien - BU'!A:B,2,FALSE)</f>
        <v>Verkauf</v>
      </c>
      <c r="B1332" s="79">
        <f t="shared" si="156"/>
        <v>75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81" t="str">
        <f>IFERROR(VLOOKUP(Abfalldokumentation!$O1332,Artikel!A:C,3,FALSE),Abfalldokumentation!$O1332)</f>
        <v>VOS RW-NATUR-NAT ENDSTÜ</v>
      </c>
      <c r="F1332" s="81" t="str">
        <f>VLOOKUP(T1332,'Liste Gründe'!A:D,2,FALSE)</f>
        <v>Schimmel</v>
      </c>
      <c r="G1332" s="80" t="str">
        <f>IF(ISBLANK(V1332),VLOOKUP(Abfalldokumentation!$P1332,'Liste Gründe'!A:D,3,FALSE),V1332)</f>
        <v>keinen Abnehmer/kein Schälpersonal</v>
      </c>
      <c r="H1332" s="81" t="str">
        <f>IF(ISBLANK(Abfalldokumentation!$W1332),"-",Abfalldokumentation!$W1332)</f>
        <v>-</v>
      </c>
      <c r="I1332" s="81">
        <f t="shared" si="157"/>
        <v>43</v>
      </c>
      <c r="J1332" s="81" t="str">
        <f t="shared" si="158"/>
        <v>Produkte</v>
      </c>
      <c r="K1332" s="81" t="str">
        <f t="shared" si="159"/>
        <v>BUs</v>
      </c>
      <c r="L1332" s="81" t="str">
        <f t="shared" si="160"/>
        <v>Symptome</v>
      </c>
      <c r="M1332" s="81">
        <f>IFERROR(VLOOKUP(Abfalldokumentation!$O1332,Kennzahlen!S:U,3,FALSE)*Abfalldokumentation!$B1332,"0")</f>
        <v>37.5</v>
      </c>
      <c r="N1332" s="81" t="str">
        <f>IF(ISBLANK(Q1332),VLOOKUP(Abfalldokumentation!$O1332,'Linien - BU'!R:S,2,FALSE),Q1332)</f>
        <v>Verkauf</v>
      </c>
      <c r="O1332" s="77">
        <f t="shared" si="161"/>
        <v>29501071</v>
      </c>
      <c r="P1332" s="77">
        <f t="shared" si="162"/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Y1332"/>
      <c r="AA1332" s="2"/>
      <c r="AB1332" s="2"/>
      <c r="AC1332" s="2"/>
    </row>
    <row r="1333" spans="1:29" ht="30" customHeight="1" x14ac:dyDescent="0.25">
      <c r="A1333" s="73" t="str">
        <f>VLOOKUP(N1333,'Linien - BU'!A:B,2,FALSE)</f>
        <v>BU1</v>
      </c>
      <c r="B1333" s="74">
        <f t="shared" si="156"/>
        <v>250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76" t="str">
        <f>IFERROR(VLOOKUP(Abfalldokumentation!$O1333,Artikel!A:C,3,FALSE),Abfalldokumentation!$O1333)</f>
        <v>ABS 45-48% Konventionel</v>
      </c>
      <c r="F1333" s="76" t="str">
        <f>VLOOKUP(T1333,'Liste Gründe'!A:D,2,FALSE)</f>
        <v>Schimmel</v>
      </c>
      <c r="G1333" s="75" t="str">
        <f>IF(ISBLANK(V1333),VLOOKUP(Abfalldokumentation!$P1333,'Liste Gründe'!A:D,3,FALSE),V1333)</f>
        <v>Schimmel</v>
      </c>
      <c r="H1333" s="76" t="str">
        <f>IF(ISBLANK(Abfalldokumentation!$W1333),"-",Abfalldokumentation!$W1333)</f>
        <v>-</v>
      </c>
      <c r="I1333" s="76">
        <f t="shared" si="157"/>
        <v>43</v>
      </c>
      <c r="J1333" s="76" t="str">
        <f t="shared" si="158"/>
        <v>Produkte</v>
      </c>
      <c r="K1333" s="76" t="str">
        <f t="shared" si="159"/>
        <v>BUs</v>
      </c>
      <c r="L1333" s="76" t="str">
        <f t="shared" si="160"/>
        <v>Symptome</v>
      </c>
      <c r="M1333" s="76">
        <f>IFERROR(VLOOKUP(Abfalldokumentation!$O1333,Kennzahlen!S:U,3,FALSE)*Abfalldokumentation!$B1333,"0")</f>
        <v>504.4</v>
      </c>
      <c r="N1333" s="76" t="str">
        <f>IF(ISBLANK(Q1333),VLOOKUP(Abfalldokumentation!$O1333,'Linien - BU'!R:S,2,FALSE),Q1333)</f>
        <v>Schmelze</v>
      </c>
      <c r="O1333" s="77">
        <f t="shared" si="161"/>
        <v>29600004</v>
      </c>
      <c r="P1333" s="77">
        <f t="shared" si="162"/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Y1333"/>
      <c r="AA1333" s="2"/>
      <c r="AB1333" s="2"/>
      <c r="AC1333" s="2"/>
    </row>
    <row r="1334" spans="1:29" ht="30" customHeight="1" x14ac:dyDescent="0.25">
      <c r="A1334" s="78" t="str">
        <f>VLOOKUP(N1334,'Linien - BU'!A:B,2,FALSE)</f>
        <v>BU1</v>
      </c>
      <c r="B1334" s="79">
        <f t="shared" si="156"/>
        <v>26.5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81" t="str">
        <f>IFERROR(VLOOKUP(Abfalldokumentation!$O1334,Artikel!A:C,3,FALSE),Abfalldokumentation!$O1334)</f>
        <v>GRW NATUR 7,2KG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Bodenabfall Abfüllung</v>
      </c>
      <c r="H1334" s="81" t="str">
        <f>IF(ISBLANK(Abfalldokumentation!$W1334),"-",Abfalldokumentation!$W1334)</f>
        <v>-</v>
      </c>
      <c r="I1334" s="81">
        <f t="shared" si="157"/>
        <v>43</v>
      </c>
      <c r="J1334" s="81" t="str">
        <f t="shared" si="158"/>
        <v>Produkte</v>
      </c>
      <c r="K1334" s="81" t="str">
        <f t="shared" si="159"/>
        <v>BUs</v>
      </c>
      <c r="L1334" s="81" t="str">
        <f t="shared" si="160"/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Abfüllung</v>
      </c>
      <c r="O1334" s="77">
        <f t="shared" si="161"/>
        <v>32000049</v>
      </c>
      <c r="P1334" s="77">
        <f t="shared" si="162"/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Y1334"/>
      <c r="AA1334" s="2"/>
      <c r="AB1334" s="2"/>
      <c r="AC1334" s="2"/>
    </row>
    <row r="1335" spans="1:29" ht="30" customHeight="1" x14ac:dyDescent="0.25">
      <c r="A1335" s="73" t="str">
        <f>VLOOKUP(N1335,'Linien - BU'!A:B,2,FALSE)</f>
        <v>BU1</v>
      </c>
      <c r="B1335" s="74">
        <f t="shared" si="156"/>
        <v>20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Creme Noblesse 250g Cha</v>
      </c>
      <c r="F1335" s="76" t="str">
        <f>VLOOKUP(T1335,'Liste Gründe'!A:D,2,FALSE)</f>
        <v>Rest</v>
      </c>
      <c r="G1335" s="75" t="str">
        <f>IF(ISBLANK(V1335),VLOOKUP(Abfalldokumentation!$P1335,'Liste Gründe'!A:D,3,FALSE),V1335)</f>
        <v>Metall</v>
      </c>
      <c r="H1335" s="76" t="str">
        <f>IF(ISBLANK(Abfalldokumentation!$W1335),"-",Abfalldokumentation!$W1335)</f>
        <v>-</v>
      </c>
      <c r="I1335" s="76">
        <f t="shared" si="157"/>
        <v>43</v>
      </c>
      <c r="J1335" s="76" t="str">
        <f t="shared" si="158"/>
        <v>Produkte</v>
      </c>
      <c r="K1335" s="76" t="str">
        <f t="shared" si="159"/>
        <v>BUs</v>
      </c>
      <c r="L1335" s="76" t="str">
        <f t="shared" si="160"/>
        <v>Symptome</v>
      </c>
      <c r="M1335" s="76" t="str">
        <f>IFERROR(VLOOKUP(Abfalldokumentation!$O1335,Kennzahlen!S:U,3,FALSE)*Abfalldokumentation!$B1335,"0")</f>
        <v>0</v>
      </c>
      <c r="N1335" s="76">
        <f>IF(ISBLANK(Q1335),VLOOKUP(Abfalldokumentation!$O1335,'Linien - BU'!R:S,2,FALSE),Q1335)</f>
        <v>3110</v>
      </c>
      <c r="O1335" s="77">
        <f t="shared" si="161"/>
        <v>47000260</v>
      </c>
      <c r="P1335" s="77">
        <f t="shared" si="162"/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Y1335"/>
      <c r="AA1335" s="2"/>
      <c r="AB1335" s="2"/>
      <c r="AC1335" s="2"/>
    </row>
    <row r="1336" spans="1:29" ht="30" customHeight="1" x14ac:dyDescent="0.25">
      <c r="A1336" s="78" t="str">
        <f>VLOOKUP(N1336,'Linien - BU'!A:B,2,FALSE)</f>
        <v>BU3</v>
      </c>
      <c r="B1336" s="79">
        <f t="shared" si="156"/>
        <v>188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81" t="str">
        <f>IFERROR(VLOOKUP(Abfalldokumentation!$O1336,Artikel!A:C,3,FALSE),Abfalldokumentation!$O1336)</f>
        <v>VOS GRW-SCHI-NAT-VAKU</v>
      </c>
      <c r="F1336" s="81" t="str">
        <f>VLOOKUP(T1336,'Liste Gründe'!A:D,2,FALSE)</f>
        <v>Schimmel</v>
      </c>
      <c r="G1336" s="80" t="str">
        <f>IF(ISBLANK(V1336),VLOOKUP(Abfalldokumentation!$P1336,'Liste Gründe'!A:D,3,FALSE),V1336)</f>
        <v>VOS &gt; Einsatz</v>
      </c>
      <c r="H1336" s="81" t="str">
        <f>IF(ISBLANK(Abfalldokumentation!$W1336),"-",Abfalldokumentation!$W1336)</f>
        <v>-</v>
      </c>
      <c r="I1336" s="81">
        <f t="shared" si="157"/>
        <v>43</v>
      </c>
      <c r="J1336" s="81" t="str">
        <f t="shared" si="158"/>
        <v>Produkte</v>
      </c>
      <c r="K1336" s="81" t="str">
        <f t="shared" si="159"/>
        <v>BUs</v>
      </c>
      <c r="L1336" s="81" t="str">
        <f t="shared" si="160"/>
        <v>Symptome</v>
      </c>
      <c r="M1336" s="81">
        <f>IFERROR(VLOOKUP(Abfalldokumentation!$O1336,Kennzahlen!S:U,3,FALSE)*Abfalldokumentation!$B1336,"0")</f>
        <v>96.632000000000005</v>
      </c>
      <c r="N1336" s="81" t="str">
        <f>IF(ISBLANK(Q1336),VLOOKUP(Abfalldokumentation!$O1336,'Linien - BU'!R:S,2,FALSE),Q1336)</f>
        <v>BU3</v>
      </c>
      <c r="O1336" s="77">
        <f t="shared" si="161"/>
        <v>49500204</v>
      </c>
      <c r="P1336" s="77">
        <f t="shared" si="162"/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Y1336"/>
      <c r="AA1336" s="2"/>
      <c r="AB1336" s="2"/>
      <c r="AC1336" s="2"/>
    </row>
    <row r="1337" spans="1:29" ht="30" customHeight="1" x14ac:dyDescent="0.25">
      <c r="A1337" s="73" t="str">
        <f>VLOOKUP(N1337,'Linien - BU'!A:B,2,FALSE)</f>
        <v>BU1</v>
      </c>
      <c r="B1337" s="74">
        <f t="shared" si="156"/>
        <v>66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76" t="str">
        <f>IFERROR(VLOOKUP(Abfalldokumentation!$O1337,Artikel!A:C,3,FALSE),Abfalldokumentation!$O1337)</f>
        <v>VOS VEG-SCH-MILD-VAKU</v>
      </c>
      <c r="F1337" s="76" t="str">
        <f>VLOOKUP(T1337,'Liste Gründe'!A:D,2,FALSE)</f>
        <v>Rest</v>
      </c>
      <c r="G1337" s="75" t="str">
        <f>IF(ISBLANK(V1337),VLOOKUP(Abfalldokumentation!$P1337,'Liste Gründe'!A:D,3,FALSE),V1337)</f>
        <v>Schmutz</v>
      </c>
      <c r="H1337" s="76" t="str">
        <f>IF(ISBLANK(Abfalldokumentation!$W1337),"-",Abfalldokumentation!$W1337)</f>
        <v>-</v>
      </c>
      <c r="I1337" s="76">
        <f t="shared" si="157"/>
        <v>43</v>
      </c>
      <c r="J1337" s="76" t="str">
        <f t="shared" si="158"/>
        <v>Produkte</v>
      </c>
      <c r="K1337" s="76" t="str">
        <f t="shared" si="159"/>
        <v>BUs</v>
      </c>
      <c r="L1337" s="76" t="str">
        <f t="shared" si="160"/>
        <v>Symptome</v>
      </c>
      <c r="M1337" s="76">
        <f>IFERROR(VLOOKUP(Abfalldokumentation!$O1337,Kennzahlen!S:U,3,FALSE)*Abfalldokumentation!$B1337,"0")</f>
        <v>33.923999999999999</v>
      </c>
      <c r="N1337" s="76" t="str">
        <f>IF(ISBLANK(Q1337),VLOOKUP(Abfalldokumentation!$O1337,'Linien - BU'!R:S,2,FALSE),Q1337)</f>
        <v>RWV</v>
      </c>
      <c r="O1337" s="77">
        <f t="shared" si="161"/>
        <v>49900001</v>
      </c>
      <c r="P1337" s="77">
        <f t="shared" si="162"/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Y1337"/>
      <c r="AA1337" s="2"/>
      <c r="AB1337" s="2"/>
      <c r="AC1337" s="2"/>
    </row>
    <row r="1338" spans="1:29" ht="30" customHeight="1" x14ac:dyDescent="0.25">
      <c r="A1338" s="78" t="str">
        <f>VLOOKUP(N1338,'Linien - BU'!A:B,2,FALSE)</f>
        <v>BU1</v>
      </c>
      <c r="B1338" s="79">
        <f t="shared" si="156"/>
        <v>23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81" t="str">
        <f>IFERROR(VLOOKUP(Abfalldokumentation!$O1338,Artikel!A:C,3,FALSE),Abfalldokumentation!$O1338)</f>
        <v>-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Bodenabfall Abfüllung</v>
      </c>
      <c r="H1338" s="81" t="str">
        <f>IF(ISBLANK(Abfalldokumentation!$W1338),"-",Abfalldokumentation!$W1338)</f>
        <v>-</v>
      </c>
      <c r="I1338" s="81">
        <f t="shared" si="157"/>
        <v>43</v>
      </c>
      <c r="J1338" s="81" t="str">
        <f t="shared" si="158"/>
        <v>Produkte</v>
      </c>
      <c r="K1338" s="81" t="str">
        <f t="shared" si="159"/>
        <v>BUs</v>
      </c>
      <c r="L1338" s="81" t="str">
        <f t="shared" si="160"/>
        <v>Symptome</v>
      </c>
      <c r="M1338" s="81" t="str">
        <f>IFERROR(VLOOKUP(Abfalldokumentation!$O1338,Kennzahlen!S:U,3,FALSE)*Abfalldokumentation!$B1338,"0")</f>
        <v>0</v>
      </c>
      <c r="N1338" s="81">
        <f>IF(ISBLANK(Q1338),VLOOKUP(Abfalldokumentation!$O1338,'Linien - BU'!R:S,2,FALSE),Q1338)</f>
        <v>3010</v>
      </c>
      <c r="O1338" s="77" t="str">
        <f t="shared" si="161"/>
        <v>-</v>
      </c>
      <c r="P1338" s="77">
        <f t="shared" si="162"/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Y1338"/>
      <c r="AA1338" s="2"/>
      <c r="AB1338" s="2"/>
      <c r="AC1338" s="2"/>
    </row>
    <row r="1339" spans="1:29" ht="30" customHeight="1" x14ac:dyDescent="0.25">
      <c r="A1339" s="73" t="str">
        <f>VLOOKUP(N1339,'Linien - BU'!A:B,2,FALSE)</f>
        <v>BU1</v>
      </c>
      <c r="B1339" s="74">
        <f t="shared" si="156"/>
        <v>227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Maschinenabfall</v>
      </c>
      <c r="H1339" s="76" t="str">
        <f>IF(ISBLANK(Abfalldokumentation!$W1339),"-",Abfalldokumentation!$W1339)</f>
        <v>-</v>
      </c>
      <c r="I1339" s="76">
        <f t="shared" si="157"/>
        <v>43</v>
      </c>
      <c r="J1339" s="76" t="str">
        <f t="shared" si="158"/>
        <v>Produkte</v>
      </c>
      <c r="K1339" s="76" t="str">
        <f t="shared" si="159"/>
        <v>BUs</v>
      </c>
      <c r="L1339" s="76" t="str">
        <f t="shared" si="160"/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Abfüllung</v>
      </c>
      <c r="O1339" s="77" t="str">
        <f t="shared" si="161"/>
        <v>-</v>
      </c>
      <c r="P1339" s="77">
        <f t="shared" si="162"/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/>
      <c r="AA1339" s="2"/>
      <c r="AB1339" s="2"/>
      <c r="AC1339" s="2"/>
    </row>
    <row r="1340" spans="1:29" ht="30" customHeight="1" x14ac:dyDescent="0.25">
      <c r="A1340" s="78" t="str">
        <f>VLOOKUP(N1340,'Linien - BU'!A:B,2,FALSE)</f>
        <v>BU3</v>
      </c>
      <c r="B1340" s="79">
        <f t="shared" si="156"/>
        <v>94.4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Linienbezogen</v>
      </c>
      <c r="G1340" s="80" t="str">
        <f>IF(ISBLANK(V1340),VLOOKUP(Abfalldokumentation!$P1340,'Liste Gründe'!A:D,3,FALSE),V1340)</f>
        <v>Maschinenabfall</v>
      </c>
      <c r="H1340" s="81" t="str">
        <f>IF(ISBLANK(Abfalldokumentation!$W1340),"-",Abfalldokumentation!$W1340)</f>
        <v>-</v>
      </c>
      <c r="I1340" s="81">
        <f t="shared" si="157"/>
        <v>43</v>
      </c>
      <c r="J1340" s="81" t="str">
        <f t="shared" si="158"/>
        <v>Produkte</v>
      </c>
      <c r="K1340" s="81" t="str">
        <f t="shared" si="159"/>
        <v>BUs</v>
      </c>
      <c r="L1340" s="81" t="str">
        <f t="shared" si="160"/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L33</v>
      </c>
      <c r="O1340" s="77" t="str">
        <f t="shared" si="161"/>
        <v>-</v>
      </c>
      <c r="P1340" s="77">
        <f t="shared" si="162"/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Z1340"/>
      <c r="AB1340" s="2"/>
      <c r="AC1340" s="2"/>
    </row>
    <row r="1341" spans="1:29" ht="30" customHeight="1" x14ac:dyDescent="0.25">
      <c r="A1341" s="73" t="str">
        <f>VLOOKUP(N1341,'Linien - BU'!A:B,2,FALSE)</f>
        <v>BU4</v>
      </c>
      <c r="B1341" s="74">
        <f t="shared" si="156"/>
        <v>15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Linienbezogen</v>
      </c>
      <c r="G1341" s="75" t="str">
        <f>IF(ISBLANK(V1341),VLOOKUP(Abfalldokumentation!$P1341,'Liste Gründe'!A:D,3,FALSE),V1341)</f>
        <v>Maschinenabfall</v>
      </c>
      <c r="H1341" s="76" t="str">
        <f>IF(ISBLANK(Abfalldokumentation!$W1341),"-",Abfalldokumentation!$W1341)</f>
        <v>-</v>
      </c>
      <c r="I1341" s="76">
        <f t="shared" si="157"/>
        <v>43</v>
      </c>
      <c r="J1341" s="76" t="str">
        <f t="shared" si="158"/>
        <v>Produkte</v>
      </c>
      <c r="K1341" s="76" t="str">
        <f t="shared" si="159"/>
        <v>BUs</v>
      </c>
      <c r="L1341" s="76" t="str">
        <f t="shared" si="160"/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Bu4</v>
      </c>
      <c r="O1341" s="77" t="str">
        <f t="shared" si="161"/>
        <v>-</v>
      </c>
      <c r="P1341" s="77">
        <f t="shared" si="162"/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Z1341"/>
      <c r="AB1341" s="2"/>
      <c r="AC1341" s="2"/>
    </row>
    <row r="1342" spans="1:29" ht="30" customHeight="1" x14ac:dyDescent="0.25">
      <c r="A1342" s="78" t="str">
        <f>VLOOKUP(N1342,'Linien - BU'!A:B,2,FALSE)</f>
        <v>BU3</v>
      </c>
      <c r="B1342" s="79">
        <f t="shared" si="156"/>
        <v>44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81" t="str">
        <f>IFERROR(VLOOKUP(Abfalldokumentation!$O1342,Artikel!A:C,3,FALSE),Abfalldokumentation!$O1342)</f>
        <v>-</v>
      </c>
      <c r="F1342" s="81" t="str">
        <f>VLOOKUP(T1342,'Liste Gründe'!A:D,2,FALSE)</f>
        <v>Linienbezogen</v>
      </c>
      <c r="G1342" s="80" t="str">
        <f>IF(ISBLANK(V1342),VLOOKUP(Abfalldokumentation!$P1342,'Liste Gründe'!A:D,3,FALSE),V1342)</f>
        <v>Maschinenabfall</v>
      </c>
      <c r="H1342" s="81" t="str">
        <f>IF(ISBLANK(Abfalldokumentation!$W1342),"-",Abfalldokumentation!$W1342)</f>
        <v>-</v>
      </c>
      <c r="I1342" s="81">
        <f t="shared" si="157"/>
        <v>43</v>
      </c>
      <c r="J1342" s="81" t="str">
        <f t="shared" si="158"/>
        <v>Produkte</v>
      </c>
      <c r="K1342" s="81" t="str">
        <f t="shared" si="159"/>
        <v>BUs</v>
      </c>
      <c r="L1342" s="81" t="str">
        <f t="shared" si="160"/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Spezialitäten</v>
      </c>
      <c r="O1342" s="77" t="str">
        <f t="shared" si="161"/>
        <v>-</v>
      </c>
      <c r="P1342" s="77">
        <f t="shared" si="162"/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Z1342"/>
      <c r="AB1342" s="2"/>
      <c r="AC1342" s="2"/>
    </row>
    <row r="1343" spans="1:29" ht="30" customHeight="1" x14ac:dyDescent="0.25">
      <c r="A1343" s="73" t="str">
        <f>VLOOKUP(N1343,'Linien - BU'!A:B,2,FALSE)</f>
        <v>BU2</v>
      </c>
      <c r="B1343" s="74">
        <f t="shared" si="156"/>
        <v>79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76" t="str">
        <f>IFERROR(VLOOKUP(Abfalldokumentation!$O1343,Artikel!A:C,3,FALSE),Abfalldokumentation!$O1343)</f>
        <v>-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57"/>
        <v>43</v>
      </c>
      <c r="J1343" s="76" t="str">
        <f t="shared" si="158"/>
        <v>Produkte</v>
      </c>
      <c r="K1343" s="76" t="str">
        <f t="shared" si="159"/>
        <v>BUs</v>
      </c>
      <c r="L1343" s="76" t="str">
        <f t="shared" si="160"/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BU2</v>
      </c>
      <c r="O1343" s="77" t="str">
        <f t="shared" si="161"/>
        <v>-</v>
      </c>
      <c r="P1343" s="77">
        <f t="shared" si="162"/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Z1343"/>
      <c r="AB1343" s="2"/>
      <c r="AC1343" s="2"/>
    </row>
    <row r="1344" spans="1:29" ht="30" customHeight="1" x14ac:dyDescent="0.25">
      <c r="A1344" s="78" t="str">
        <f>VLOOKUP(N1344,'Linien - BU'!A:B,2,FALSE)</f>
        <v>BU3</v>
      </c>
      <c r="B1344" s="79">
        <f t="shared" si="156"/>
        <v>26.2</v>
      </c>
      <c r="C1344" s="80">
        <f>Abfalldokumentation!$U1344</f>
        <v>44494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81" t="str">
        <f>IFERROR(VLOOKUP(Abfalldokumentation!$O1344,Artikel!A:C,3,FALSE),Abfalldokumentation!$O1344)</f>
        <v>-</v>
      </c>
      <c r="F1344" s="81" t="str">
        <f>VLOOKUP(T1344,'Liste Gründe'!A:D,2,FALSE)</f>
        <v>Linienbezogen</v>
      </c>
      <c r="G1344" s="80" t="str">
        <f>IF(ISBLANK(V1344),VLOOKUP(Abfalldokumentation!$P1344,'Liste Gründe'!A:D,3,FALSE),V1344)</f>
        <v>Maschinenabfall</v>
      </c>
      <c r="H1344" s="81" t="str">
        <f>IF(ISBLANK(Abfalldokumentation!$W1344),"-",Abfalldokumentation!$W1344)</f>
        <v>-</v>
      </c>
      <c r="I1344" s="81">
        <f t="shared" si="157"/>
        <v>43</v>
      </c>
      <c r="J1344" s="81" t="str">
        <f t="shared" si="158"/>
        <v>Produkte</v>
      </c>
      <c r="K1344" s="81" t="str">
        <f t="shared" si="159"/>
        <v>BUs</v>
      </c>
      <c r="L1344" s="81" t="str">
        <f t="shared" si="160"/>
        <v>Symptome</v>
      </c>
      <c r="M1344" s="81" t="str">
        <f>IFERROR(VLOOKUP(Abfalldokumentation!$O1344,Kennzahlen!S:U,3,FALSE)*Abfalldokumentation!$B1344,"0")</f>
        <v>0</v>
      </c>
      <c r="N1344" s="81" t="str">
        <f>IF(ISBLANK(Q1344),VLOOKUP(Abfalldokumentation!$O1344,'Linien - BU'!R:S,2,FALSE),Q1344)</f>
        <v>L35</v>
      </c>
      <c r="O1344" s="77" t="str">
        <f t="shared" si="161"/>
        <v>-</v>
      </c>
      <c r="P1344" s="77">
        <f t="shared" si="162"/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Z1344"/>
      <c r="AB1344" s="2"/>
      <c r="AC1344" s="2"/>
    </row>
    <row r="1345" spans="1:29" ht="30" customHeight="1" x14ac:dyDescent="0.25">
      <c r="A1345" s="73" t="str">
        <f>VLOOKUP(N1345,'Linien - BU'!A:B,2,FALSE)</f>
        <v>BU1</v>
      </c>
      <c r="B1345" s="74">
        <f t="shared" si="156"/>
        <v>345</v>
      </c>
      <c r="C1345" s="75">
        <f>Abfalldokumentation!$U1345</f>
        <v>44494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76" t="str">
        <f>IFERROR(VLOOKUP(Abfalldokumentation!$O1345,Artikel!A:C,3,FALSE),Abfalldokumentation!$O1345)</f>
        <v>-</v>
      </c>
      <c r="F1345" s="76" t="str">
        <f>VLOOKUP(T1345,'Liste Gründe'!A:D,2,FALSE)</f>
        <v>Linienbezogen</v>
      </c>
      <c r="G1345" s="75" t="str">
        <f>IF(ISBLANK(V1345),VLOOKUP(Abfalldokumentation!$P1345,'Liste Gründe'!A:D,3,FALSE),V1345)</f>
        <v>Reinigung</v>
      </c>
      <c r="H1345" s="76" t="str">
        <f>IF(ISBLANK(Abfalldokumentation!$W1345),"-",Abfalldokumentation!$W1345)</f>
        <v>-</v>
      </c>
      <c r="I1345" s="76">
        <f t="shared" si="157"/>
        <v>43</v>
      </c>
      <c r="J1345" s="76" t="str">
        <f t="shared" si="158"/>
        <v>Produkte</v>
      </c>
      <c r="K1345" s="76" t="str">
        <f t="shared" si="159"/>
        <v>BUs</v>
      </c>
      <c r="L1345" s="76" t="str">
        <f t="shared" si="160"/>
        <v>Symptome</v>
      </c>
      <c r="M1345" s="76" t="str">
        <f>IFERROR(VLOOKUP(Abfalldokumentation!$O1345,Kennzahlen!S:U,3,FALSE)*Abfalldokumentation!$B1345,"0")</f>
        <v>0</v>
      </c>
      <c r="N1345" s="76" t="str">
        <f>IF(ISBLANK(Q1345),VLOOKUP(Abfalldokumentation!$O1345,'Linien - BU'!R:S,2,FALSE),Q1345)</f>
        <v>Schmelze</v>
      </c>
      <c r="O1345" s="77" t="str">
        <f t="shared" si="161"/>
        <v>-</v>
      </c>
      <c r="P1345" s="77">
        <f t="shared" si="162"/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Z1345"/>
      <c r="AB1345" s="2"/>
      <c r="AC1345" s="2"/>
    </row>
    <row r="1346" spans="1:29" ht="30" customHeight="1" x14ac:dyDescent="0.25">
      <c r="A1346" s="78" t="str">
        <f>VLOOKUP(N1346,'Linien - BU'!A:B,2,FALSE)</f>
        <v>Rest</v>
      </c>
      <c r="B1346" s="79">
        <f t="shared" ref="B1346:B1409" si="163">S1346</f>
        <v>3.5</v>
      </c>
      <c r="C1346" s="80">
        <f>Abfalldokumentation!$U1346</f>
        <v>44494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81" t="str">
        <f>IFERROR(VLOOKUP(Abfalldokumentation!$O1346,Artikel!A:C,3,FALSE),Abfalldokumentation!$O1346)</f>
        <v>-</v>
      </c>
      <c r="F1346" s="81" t="str">
        <f>VLOOKUP(T1346,'Liste Gründe'!A:D,2,FALSE)</f>
        <v>Qualitätssicherung</v>
      </c>
      <c r="G1346" s="80" t="str">
        <f>IF(ISBLANK(V1346),VLOOKUP(Abfalldokumentation!$P1346,'Liste Gründe'!A:D,3,FALSE),V1346)</f>
        <v>Sensorik</v>
      </c>
      <c r="H1346" s="81" t="str">
        <f>IF(ISBLANK(Abfalldokumentation!$W1346),"-",Abfalldokumentation!$W1346)</f>
        <v>-</v>
      </c>
      <c r="I1346" s="81">
        <f t="shared" ref="I1346:I1409" si="164">_xlfn.ISOWEEKNUM(C1346)</f>
        <v>43</v>
      </c>
      <c r="J1346" s="81" t="str">
        <f t="shared" ref="J1346:J1409" si="165">"Produkte"</f>
        <v>Produkte</v>
      </c>
      <c r="K1346" s="81" t="str">
        <f t="shared" ref="K1346:K1409" si="166">"BUs"</f>
        <v>BUs</v>
      </c>
      <c r="L1346" s="81" t="str">
        <f t="shared" ref="L1346:L1409" si="167">"Symptome"</f>
        <v>Symptome</v>
      </c>
      <c r="M1346" s="81" t="str">
        <f>IFERROR(VLOOKUP(Abfalldokumentation!$O1346,Kennzahlen!S:U,3,FALSE)*Abfalldokumentation!$B1346,"0")</f>
        <v>0</v>
      </c>
      <c r="N1346" s="81" t="str">
        <f>IF(ISBLANK(Q1346),VLOOKUP(Abfalldokumentation!$O1346,'Linien - BU'!R:S,2,FALSE),Q1346)</f>
        <v>Labor</v>
      </c>
      <c r="O1346" s="77" t="str">
        <f t="shared" ref="O1346:O1409" si="168">R1346</f>
        <v>-</v>
      </c>
      <c r="P1346" s="77">
        <f t="shared" ref="P1346:P1409" si="169"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Z1346"/>
      <c r="AB1346" s="2"/>
      <c r="AC1346" s="2"/>
    </row>
    <row r="1347" spans="1:29" ht="30" customHeight="1" x14ac:dyDescent="0.25">
      <c r="A1347" s="73" t="str">
        <f>VLOOKUP(N1347,'Linien - BU'!A:B,2,FALSE)</f>
        <v>Rest</v>
      </c>
      <c r="B1347" s="74">
        <f t="shared" si="163"/>
        <v>20</v>
      </c>
      <c r="C1347" s="75">
        <f>Abfalldokumentation!$U1347</f>
        <v>44494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76" t="str">
        <f>IFERROR(VLOOKUP(Abfalldokumentation!$O1347,Artikel!A:C,3,FALSE),Abfalldokumentation!$O1347)</f>
        <v>-</v>
      </c>
      <c r="F1347" s="76" t="str">
        <f>VLOOKUP(T1347,'Liste Gründe'!A:D,2,FALSE)</f>
        <v>Qualitätssicherung</v>
      </c>
      <c r="G1347" s="75" t="str">
        <f>IF(ISBLANK(V1347),VLOOKUP(Abfalldokumentation!$P1347,'Liste Gründe'!A:D,3,FALSE),V1347)</f>
        <v>Muster</v>
      </c>
      <c r="H1347" s="76" t="str">
        <f>IF(ISBLANK(Abfalldokumentation!$W1347),"-",Abfalldokumentation!$W1347)</f>
        <v>-</v>
      </c>
      <c r="I1347" s="76">
        <f t="shared" si="164"/>
        <v>43</v>
      </c>
      <c r="J1347" s="76" t="str">
        <f t="shared" si="165"/>
        <v>Produkte</v>
      </c>
      <c r="K1347" s="76" t="str">
        <f t="shared" si="166"/>
        <v>BUs</v>
      </c>
      <c r="L1347" s="76" t="str">
        <f t="shared" si="167"/>
        <v>Symptome</v>
      </c>
      <c r="M1347" s="76" t="str">
        <f>IFERROR(VLOOKUP(Abfalldokumentation!$O1347,Kennzahlen!S:U,3,FALSE)*Abfalldokumentation!$B1347,"0")</f>
        <v>0</v>
      </c>
      <c r="N1347" s="76" t="str">
        <f>IF(ISBLANK(Q1347),VLOOKUP(Abfalldokumentation!$O1347,'Linien - BU'!R:S,2,FALSE),Q1347)</f>
        <v>Labor</v>
      </c>
      <c r="O1347" s="77" t="str">
        <f t="shared" si="168"/>
        <v>-</v>
      </c>
      <c r="P1347" s="77">
        <f t="shared" si="169"/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Z1347"/>
      <c r="AB1347" s="2"/>
      <c r="AC1347" s="2"/>
    </row>
    <row r="1348" spans="1:29" ht="30" customHeight="1" x14ac:dyDescent="0.25">
      <c r="A1348" s="78" t="str">
        <f>VLOOKUP(N1348,'Linien - BU'!A:B,2,FALSE)</f>
        <v>Rest</v>
      </c>
      <c r="B1348" s="79">
        <f t="shared" si="163"/>
        <v>65.400000000000006</v>
      </c>
      <c r="C1348" s="80">
        <f>Abfalldokumentation!$U1348</f>
        <v>44494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81" t="str">
        <f>IFERROR(VLOOKUP(Abfalldokumentation!$O1348,Artikel!A:C,3,FALSE),Abfalldokumentation!$O1348)</f>
        <v>Rückstellproben</v>
      </c>
      <c r="F1348" s="81" t="str">
        <f>VLOOKUP(T1348,'Liste Gründe'!A:D,2,FALSE)</f>
        <v>Qualitätssicherung</v>
      </c>
      <c r="G1348" s="80" t="str">
        <f>IF(ISBLANK(V1348),VLOOKUP(Abfalldokumentation!$P1348,'Liste Gründe'!A:D,3,FALSE),V1348)</f>
        <v>Rückstellproben</v>
      </c>
      <c r="H1348" s="81" t="str">
        <f>IF(ISBLANK(Abfalldokumentation!$W1348),"-",Abfalldokumentation!$W1348)</f>
        <v>-</v>
      </c>
      <c r="I1348" s="81">
        <f t="shared" si="164"/>
        <v>43</v>
      </c>
      <c r="J1348" s="81" t="str">
        <f t="shared" si="165"/>
        <v>Produkte</v>
      </c>
      <c r="K1348" s="81" t="str">
        <f t="shared" si="166"/>
        <v>BUs</v>
      </c>
      <c r="L1348" s="81" t="str">
        <f t="shared" si="167"/>
        <v>Symptome</v>
      </c>
      <c r="M1348" s="81" t="str">
        <f>IFERROR(VLOOKUP(Abfalldokumentation!$O1348,Kennzahlen!S:U,3,FALSE)*Abfalldokumentation!$B1348,"0")</f>
        <v>0</v>
      </c>
      <c r="N1348" s="81" t="str">
        <f>IF(ISBLANK(Q1348),VLOOKUP(Abfalldokumentation!$O1348,'Linien - BU'!R:S,2,FALSE),Q1348)</f>
        <v>Labor</v>
      </c>
      <c r="O1348" s="77" t="str">
        <f t="shared" si="168"/>
        <v>Rückstellproben</v>
      </c>
      <c r="P1348" s="77">
        <f t="shared" si="169"/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Z1348"/>
      <c r="AB1348" s="2"/>
      <c r="AC1348" s="2"/>
    </row>
    <row r="1349" spans="1:29" ht="30" customHeight="1" x14ac:dyDescent="0.25">
      <c r="A1349" s="73" t="str">
        <f>VLOOKUP(N1349,'Linien - BU'!A:B,2,FALSE)</f>
        <v>BU3</v>
      </c>
      <c r="B1349" s="74">
        <f t="shared" si="163"/>
        <v>126</v>
      </c>
      <c r="C1349" s="75">
        <f>Abfalldokumentation!$U1349</f>
        <v>44494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76" t="str">
        <f>IFERROR(VLOOKUP(Abfalldokumentation!$O1349,Artikel!A:C,3,FALSE),Abfalldokumentation!$O1349)</f>
        <v>RW Natur</v>
      </c>
      <c r="F1349" s="76" t="str">
        <f>VLOOKUP(T1349,'Liste Gründe'!A:D,2,FALSE)</f>
        <v>Linienbezogen</v>
      </c>
      <c r="G1349" s="75" t="str">
        <f>IF(ISBLANK(V1349),VLOOKUP(Abfalldokumentation!$P1349,'Liste Gründe'!A:D,3,FALSE),V1349)</f>
        <v>Maschinenabfall</v>
      </c>
      <c r="H1349" s="76" t="str">
        <f>IF(ISBLANK(Abfalldokumentation!$W1349),"-",Abfalldokumentation!$W1349)</f>
        <v>-</v>
      </c>
      <c r="I1349" s="76">
        <f t="shared" si="164"/>
        <v>43</v>
      </c>
      <c r="J1349" s="76" t="str">
        <f t="shared" si="165"/>
        <v>Produkte</v>
      </c>
      <c r="K1349" s="76" t="str">
        <f t="shared" si="166"/>
        <v>BUs</v>
      </c>
      <c r="L1349" s="76" t="str">
        <f t="shared" si="167"/>
        <v>Symptome</v>
      </c>
      <c r="M1349" s="76" t="str">
        <f>IFERROR(VLOOKUP(Abfalldokumentation!$O1349,Kennzahlen!S:U,3,FALSE)*Abfalldokumentation!$B1349,"0")</f>
        <v>0</v>
      </c>
      <c r="N1349" s="76" t="str">
        <f>IF(ISBLANK(Q1349),VLOOKUP(Abfalldokumentation!$O1349,'Linien - BU'!R:S,2,FALSE),Q1349)</f>
        <v>L9</v>
      </c>
      <c r="O1349" s="77" t="str">
        <f t="shared" si="168"/>
        <v>RW Natur</v>
      </c>
      <c r="P1349" s="77">
        <f t="shared" si="169"/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Z1349"/>
      <c r="AB1349" s="2"/>
      <c r="AC1349" s="2"/>
    </row>
    <row r="1350" spans="1:29" ht="30" customHeight="1" x14ac:dyDescent="0.25">
      <c r="A1350" s="78" t="str">
        <f>VLOOKUP(N1350,'Linien - BU'!A:B,2,FALSE)</f>
        <v>BU1</v>
      </c>
      <c r="B1350" s="79">
        <f t="shared" si="163"/>
        <v>106.2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81" t="str">
        <f>IFERROR(VLOOKUP(Abfalldokumentation!$O1350,Artikel!A:C,3,FALSE),Abfalldokumentation!$O1350)</f>
        <v>VOS SKZ AMMERLAND</v>
      </c>
      <c r="F1350" s="81" t="str">
        <f>VLOOKUP(T1350,'Liste Gründe'!A:D,2,FALSE)</f>
        <v>Schimmel</v>
      </c>
      <c r="G1350" s="80" t="str">
        <f>IF(ISBLANK(V1350),VLOOKUP(Abfalldokumentation!$P1350,'Liste Gründe'!A:D,3,FALSE),V1350)</f>
        <v>keine Verarbeitung</v>
      </c>
      <c r="H1350" s="81" t="str">
        <f>IF(ISBLANK(Abfalldokumentation!$W1350),"-",Abfalldokumentation!$W1350)</f>
        <v>-</v>
      </c>
      <c r="I1350" s="81">
        <f t="shared" si="164"/>
        <v>43</v>
      </c>
      <c r="J1350" s="81" t="str">
        <f t="shared" si="165"/>
        <v>Produkte</v>
      </c>
      <c r="K1350" s="81" t="str">
        <f t="shared" si="166"/>
        <v>BUs</v>
      </c>
      <c r="L1350" s="81" t="str">
        <f t="shared" si="167"/>
        <v>Symptome</v>
      </c>
      <c r="M1350" s="81">
        <f>IFERROR(VLOOKUP(Abfalldokumentation!$O1350,Kennzahlen!S:U,3,FALSE)*Abfalldokumentation!$B1350,"0")</f>
        <v>53.1</v>
      </c>
      <c r="N1350" s="81" t="str">
        <f>IF(ISBLANK(Q1350),VLOOKUP(Abfalldokumentation!$O1350,'Linien - BU'!R:S,2,FALSE),Q1350)</f>
        <v>Schmelze</v>
      </c>
      <c r="O1350" s="77">
        <f t="shared" si="168"/>
        <v>29500879</v>
      </c>
      <c r="P1350" s="77">
        <f t="shared" si="169"/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Z1350"/>
      <c r="AB1350" s="2"/>
      <c r="AC1350" s="2"/>
    </row>
    <row r="1351" spans="1:29" ht="30" customHeight="1" x14ac:dyDescent="0.25">
      <c r="A1351" s="73" t="str">
        <f>VLOOKUP(N1351,'Linien - BU'!A:B,2,FALSE)</f>
        <v>BU1</v>
      </c>
      <c r="B1351" s="74">
        <f t="shared" si="163"/>
        <v>39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76" t="str">
        <f>IFERROR(VLOOKUP(Abfalldokumentation!$O1351,Artikel!A:C,3,FALSE),Abfalldokumentation!$O1351)</f>
        <v>VOS-ABS ENTSORGUNG</v>
      </c>
      <c r="F1351" s="76" t="str">
        <f>VLOOKUP(T1351,'Liste Gründe'!A:D,2,FALSE)</f>
        <v>Rest</v>
      </c>
      <c r="G1351" s="75" t="str">
        <f>IF(ISBLANK(V1351),VLOOKUP(Abfalldokumentation!$P1351,'Liste Gründe'!A:D,3,FALSE),V1351)</f>
        <v>geschälte Rinde</v>
      </c>
      <c r="H1351" s="76" t="str">
        <f>IF(ISBLANK(Abfalldokumentation!$W1351),"-",Abfalldokumentation!$W1351)</f>
        <v>-</v>
      </c>
      <c r="I1351" s="76">
        <f t="shared" si="164"/>
        <v>43</v>
      </c>
      <c r="J1351" s="76" t="str">
        <f t="shared" si="165"/>
        <v>Produkte</v>
      </c>
      <c r="K1351" s="76" t="str">
        <f t="shared" si="166"/>
        <v>BUs</v>
      </c>
      <c r="L1351" s="76" t="str">
        <f t="shared" si="167"/>
        <v>Symptome</v>
      </c>
      <c r="M1351" s="76">
        <f>IFERROR(VLOOKUP(Abfalldokumentation!$O1351,Kennzahlen!S:U,3,FALSE)*Abfalldokumentation!$B1351,"0")</f>
        <v>0.39</v>
      </c>
      <c r="N1351" s="76" t="str">
        <f>IF(ISBLANK(Q1351),VLOOKUP(Abfalldokumentation!$O1351,'Linien - BU'!R:S,2,FALSE),Q1351)</f>
        <v>RWV</v>
      </c>
      <c r="O1351" s="77">
        <f t="shared" si="168"/>
        <v>29500917</v>
      </c>
      <c r="P1351" s="77">
        <f t="shared" si="169"/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Z1351"/>
      <c r="AB1351" s="2"/>
      <c r="AC1351" s="2"/>
    </row>
    <row r="1352" spans="1:29" ht="30" customHeight="1" x14ac:dyDescent="0.25">
      <c r="A1352" s="78" t="str">
        <f>VLOOKUP(N1352,'Linien - BU'!A:B,2,FALSE)</f>
        <v>BU1</v>
      </c>
      <c r="B1352" s="79">
        <f t="shared" si="163"/>
        <v>45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81" t="str">
        <f>IFERROR(VLOOKUP(Abfalldokumentation!$O1352,Artikel!A:C,3,FALSE),Abfalldokumentation!$O1352)</f>
        <v>VOS-ABS ENTSORGUNG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geschälte Rinde</v>
      </c>
      <c r="H1352" s="81" t="str">
        <f>IF(ISBLANK(Abfalldokumentation!$W1352),"-",Abfalldokumentation!$W1352)</f>
        <v>-</v>
      </c>
      <c r="I1352" s="81">
        <f t="shared" si="164"/>
        <v>43</v>
      </c>
      <c r="J1352" s="81" t="str">
        <f t="shared" si="165"/>
        <v>Produkte</v>
      </c>
      <c r="K1352" s="81" t="str">
        <f t="shared" si="166"/>
        <v>BUs</v>
      </c>
      <c r="L1352" s="81" t="str">
        <f t="shared" si="167"/>
        <v>Symptome</v>
      </c>
      <c r="M1352" s="81">
        <f>IFERROR(VLOOKUP(Abfalldokumentation!$O1352,Kennzahlen!S:U,3,FALSE)*Abfalldokumentation!$B1352,"0")</f>
        <v>0.45</v>
      </c>
      <c r="N1352" s="81" t="str">
        <f>IF(ISBLANK(Q1352),VLOOKUP(Abfalldokumentation!$O1352,'Linien - BU'!R:S,2,FALSE),Q1352)</f>
        <v>RWV</v>
      </c>
      <c r="O1352" s="77">
        <f t="shared" si="168"/>
        <v>29500917</v>
      </c>
      <c r="P1352" s="77">
        <f t="shared" si="169"/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Z1352"/>
      <c r="AB1352" s="2"/>
      <c r="AC1352" s="2"/>
    </row>
    <row r="1353" spans="1:29" ht="30" customHeight="1" x14ac:dyDescent="0.25">
      <c r="A1353" s="73" t="str">
        <f>VLOOKUP(N1353,'Linien - BU'!A:B,2,FALSE)</f>
        <v>BU1</v>
      </c>
      <c r="B1353" s="74">
        <f t="shared" si="163"/>
        <v>184.2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76" t="str">
        <f>IFERROR(VLOOKUP(Abfalldokumentation!$O1353,Artikel!A:C,3,FALSE),Abfalldokumentation!$O1353)</f>
        <v>VOS VEG-SCH MILD</v>
      </c>
      <c r="F1353" s="76" t="str">
        <f>VLOOKUP(T1353,'Liste Gründe'!A:D,2,FALSE)</f>
        <v>keinen Verwendungszweck</v>
      </c>
      <c r="G1353" s="75" t="str">
        <f>IF(ISBLANK(V1353),VLOOKUP(Abfalldokumentation!$P1353,'Liste Gründe'!A:D,3,FALSE),V1353)</f>
        <v>VOS &gt; Einsatz</v>
      </c>
      <c r="H1353" s="76" t="str">
        <f>IF(ISBLANK(Abfalldokumentation!$W1353),"-",Abfalldokumentation!$W1353)</f>
        <v>-</v>
      </c>
      <c r="I1353" s="76">
        <f t="shared" si="164"/>
        <v>43</v>
      </c>
      <c r="J1353" s="76" t="str">
        <f t="shared" si="165"/>
        <v>Produkte</v>
      </c>
      <c r="K1353" s="76" t="str">
        <f t="shared" si="166"/>
        <v>BUs</v>
      </c>
      <c r="L1353" s="76" t="str">
        <f t="shared" si="167"/>
        <v>Symptome</v>
      </c>
      <c r="M1353" s="76">
        <f>IFERROR(VLOOKUP(Abfalldokumentation!$O1353,Kennzahlen!S:U,3,FALSE)*Abfalldokumentation!$B1353,"0")</f>
        <v>92.1</v>
      </c>
      <c r="N1353" s="76" t="str">
        <f>IF(ISBLANK(Q1353),VLOOKUP(Abfalldokumentation!$O1353,'Linien - BU'!R:S,2,FALSE),Q1353)</f>
        <v>Abfüllung</v>
      </c>
      <c r="O1353" s="77">
        <f t="shared" si="168"/>
        <v>29900002</v>
      </c>
      <c r="P1353" s="77">
        <f t="shared" si="169"/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Z1353"/>
      <c r="AB1353" s="2"/>
      <c r="AC1353" s="2"/>
    </row>
    <row r="1354" spans="1:29" ht="30" customHeight="1" x14ac:dyDescent="0.25">
      <c r="A1354" s="78" t="str">
        <f>VLOOKUP(N1354,'Linien - BU'!A:B,2,FALSE)</f>
        <v>BU3</v>
      </c>
      <c r="B1354" s="79">
        <f t="shared" si="163"/>
        <v>688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81" t="str">
        <f>IFERROR(VLOOKUP(Abfalldokumentation!$O1354,Artikel!A:C,3,FALSE),Abfalldokumentation!$O1354)</f>
        <v>VOS VEG-SCH WÜRZIG</v>
      </c>
      <c r="F1354" s="81" t="str">
        <f>VLOOKUP(T1354,'Liste Gründe'!A:D,2,FALSE)</f>
        <v>keinen Verwendungszweck</v>
      </c>
      <c r="G1354" s="80" t="str">
        <f>IF(ISBLANK(V1354),VLOOKUP(Abfalldokumentation!$P1354,'Liste Gründe'!A:D,3,FALSE),V1354)</f>
        <v>VOS &gt; Einsatz</v>
      </c>
      <c r="H1354" s="81" t="str">
        <f>IF(ISBLANK(Abfalldokumentation!$W1354),"-",Abfalldokumentation!$W1354)</f>
        <v>-</v>
      </c>
      <c r="I1354" s="81">
        <f t="shared" si="164"/>
        <v>43</v>
      </c>
      <c r="J1354" s="81" t="str">
        <f t="shared" si="165"/>
        <v>Produkte</v>
      </c>
      <c r="K1354" s="81" t="str">
        <f t="shared" si="166"/>
        <v>BUs</v>
      </c>
      <c r="L1354" s="81" t="str">
        <f t="shared" si="167"/>
        <v>Symptome</v>
      </c>
      <c r="M1354" s="81">
        <f>IFERROR(VLOOKUP(Abfalldokumentation!$O1354,Kennzahlen!S:U,3,FALSE)*Abfalldokumentation!$B1354,"0")</f>
        <v>344</v>
      </c>
      <c r="N1354" s="81" t="str">
        <f>IF(ISBLANK(Q1354),VLOOKUP(Abfalldokumentation!$O1354,'Linien - BU'!R:S,2,FALSE),Q1354)</f>
        <v>Bu3</v>
      </c>
      <c r="O1354" s="77">
        <f t="shared" si="168"/>
        <v>29900003</v>
      </c>
      <c r="P1354" s="77">
        <f t="shared" si="169"/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Z1354"/>
      <c r="AB1354" s="2"/>
      <c r="AC1354" s="2"/>
    </row>
    <row r="1355" spans="1:29" ht="30" customHeight="1" x14ac:dyDescent="0.25">
      <c r="A1355" s="73" t="str">
        <f>VLOOKUP(N1355,'Linien - BU'!A:B,2,FALSE)</f>
        <v>BU1</v>
      </c>
      <c r="B1355" s="74">
        <f t="shared" si="163"/>
        <v>40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76" t="str">
        <f>IFERROR(VLOOKUP(Abfalldokumentation!$O1355,Artikel!A:C,3,FALSE),Abfalldokumentation!$O1355)</f>
        <v>RW NATUR 10,0KG AN</v>
      </c>
      <c r="F1355" s="76" t="str">
        <f>VLOOKUP(T1355,'Liste Gründe'!A:D,2,FALSE)</f>
        <v>Rest</v>
      </c>
      <c r="G1355" s="75" t="str">
        <f>IF(ISBLANK(V1355),VLOOKUP(Abfalldokumentation!$P1355,'Liste Gründe'!A:D,3,FALSE),V1355)</f>
        <v>Metall</v>
      </c>
      <c r="H1355" s="76" t="str">
        <f>IF(ISBLANK(Abfalldokumentation!$W1355),"-",Abfalldokumentation!$W1355)</f>
        <v>-</v>
      </c>
      <c r="I1355" s="76">
        <f t="shared" si="164"/>
        <v>43</v>
      </c>
      <c r="J1355" s="76" t="str">
        <f t="shared" si="165"/>
        <v>Produkte</v>
      </c>
      <c r="K1355" s="76" t="str">
        <f t="shared" si="166"/>
        <v>BUs</v>
      </c>
      <c r="L1355" s="76" t="str">
        <f t="shared" si="167"/>
        <v>Symptome</v>
      </c>
      <c r="M1355" s="76" t="str">
        <f>IFERROR(VLOOKUP(Abfalldokumentation!$O1355,Kennzahlen!S:U,3,FALSE)*Abfalldokumentation!$B1355,"0")</f>
        <v>0</v>
      </c>
      <c r="N1355" s="76">
        <f>IF(ISBLANK(Q1355),VLOOKUP(Abfalldokumentation!$O1355,'Linien - BU'!R:S,2,FALSE),Q1355)</f>
        <v>3020</v>
      </c>
      <c r="O1355" s="77">
        <f t="shared" si="168"/>
        <v>32000067</v>
      </c>
      <c r="P1355" s="77">
        <f t="shared" si="169"/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Z1355"/>
      <c r="AB1355" s="2"/>
      <c r="AC1355" s="2"/>
    </row>
    <row r="1356" spans="1:29" ht="30" customHeight="1" x14ac:dyDescent="0.25">
      <c r="A1356" s="78" t="str">
        <f>VLOOKUP(N1356,'Linien - BU'!A:B,2,FALSE)</f>
        <v>BU1</v>
      </c>
      <c r="B1356" s="79">
        <f t="shared" si="163"/>
        <v>20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81" t="str">
        <f>IFERROR(VLOOKUP(Abfalldokumentation!$O1356,Artikel!A:C,3,FALSE),Abfalldokumentation!$O1356)</f>
        <v>RW CHILI 10,0KG AN</v>
      </c>
      <c r="F1356" s="81" t="str">
        <f>VLOOKUP(T1356,'Liste Gründe'!A:D,2,FALSE)</f>
        <v>Linienbezogen</v>
      </c>
      <c r="G1356" s="80" t="str">
        <f>IF(ISBLANK(V1356),VLOOKUP(Abfalldokumentation!$P1356,'Liste Gründe'!A:D,3,FALSE),V1356)</f>
        <v>Darm geplatzt</v>
      </c>
      <c r="H1356" s="81" t="str">
        <f>IF(ISBLANK(Abfalldokumentation!$W1356),"-",Abfalldokumentation!$W1356)</f>
        <v>-</v>
      </c>
      <c r="I1356" s="81">
        <f t="shared" si="164"/>
        <v>43</v>
      </c>
      <c r="J1356" s="81" t="str">
        <f t="shared" si="165"/>
        <v>Produkte</v>
      </c>
      <c r="K1356" s="81" t="str">
        <f t="shared" si="166"/>
        <v>BUs</v>
      </c>
      <c r="L1356" s="81" t="str">
        <f t="shared" si="167"/>
        <v>Symptome</v>
      </c>
      <c r="M1356" s="81" t="str">
        <f>IFERROR(VLOOKUP(Abfalldokumentation!$O1356,Kennzahlen!S:U,3,FALSE)*Abfalldokumentation!$B1356,"0")</f>
        <v>0</v>
      </c>
      <c r="N1356" s="81">
        <f>IF(ISBLANK(Q1356),VLOOKUP(Abfalldokumentation!$O1356,'Linien - BU'!R:S,2,FALSE),Q1356)</f>
        <v>3020</v>
      </c>
      <c r="O1356" s="77">
        <f t="shared" si="168"/>
        <v>32000069</v>
      </c>
      <c r="P1356" s="77">
        <f t="shared" si="169"/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Z1356"/>
      <c r="AB1356" s="2"/>
      <c r="AC1356" s="2"/>
    </row>
    <row r="1357" spans="1:29" ht="30" customHeight="1" x14ac:dyDescent="0.25">
      <c r="A1357" s="73" t="str">
        <f>VLOOKUP(N1357,'Linien - BU'!A:B,2,FALSE)</f>
        <v>BU3</v>
      </c>
      <c r="B1357" s="74">
        <f t="shared" si="163"/>
        <v>121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76" t="str">
        <f>IFERROR(VLOOKUP(Abfalldokumentation!$O1357,Artikel!A:C,3,FALSE),Abfalldokumentation!$O1357)</f>
        <v>ABS BUN-PF 50% L33 vaku</v>
      </c>
      <c r="F1357" s="76" t="str">
        <f>VLOOKUP(T1357,'Liste Gründe'!A:D,2,FALSE)</f>
        <v>Schimmel</v>
      </c>
      <c r="G1357" s="75" t="str">
        <f>IF(ISBLANK(V1357),VLOOKUP(Abfalldokumentation!$P1357,'Liste Gründe'!A:D,3,FALSE),V1357)</f>
        <v>spezifischer Einsatz</v>
      </c>
      <c r="H1357" s="76" t="str">
        <f>IF(ISBLANK(Abfalldokumentation!$W1357),"-",Abfalldokumentation!$W1357)</f>
        <v>-</v>
      </c>
      <c r="I1357" s="76">
        <f t="shared" si="164"/>
        <v>43</v>
      </c>
      <c r="J1357" s="76" t="str">
        <f t="shared" si="165"/>
        <v>Produkte</v>
      </c>
      <c r="K1357" s="76" t="str">
        <f t="shared" si="166"/>
        <v>BUs</v>
      </c>
      <c r="L1357" s="76" t="str">
        <f t="shared" si="167"/>
        <v>Symptome</v>
      </c>
      <c r="M1357" s="76">
        <f>IFERROR(VLOOKUP(Abfalldokumentation!$O1357,Kennzahlen!S:U,3,FALSE)*Abfalldokumentation!$B1357,"0")</f>
        <v>122.694</v>
      </c>
      <c r="N1357" s="76" t="str">
        <f>IF(ISBLANK(Q1357),VLOOKUP(Abfalldokumentation!$O1357,'Linien - BU'!R:S,2,FALSE),Q1357)</f>
        <v>bu3</v>
      </c>
      <c r="O1357" s="77">
        <f t="shared" si="168"/>
        <v>49500166</v>
      </c>
      <c r="P1357" s="77">
        <f t="shared" si="169"/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Z1357"/>
      <c r="AB1357" s="2"/>
      <c r="AC1357" s="2"/>
    </row>
    <row r="1358" spans="1:29" ht="30" customHeight="1" x14ac:dyDescent="0.25">
      <c r="A1358" s="78" t="str">
        <f>VLOOKUP(N1358,'Linien - BU'!A:B,2,FALSE)</f>
        <v>Rest</v>
      </c>
      <c r="B1358" s="79">
        <f t="shared" si="163"/>
        <v>159.68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81" t="str">
        <f>IFERROR(VLOOKUP(Abfalldokumentation!$O1358,Artikel!A:C,3,FALSE),Abfalldokumentation!$O1358)</f>
        <v>Emmentaler "W" 5.000g,</v>
      </c>
      <c r="F1358" s="81" t="str">
        <f>VLOOKUP(T1358,'Liste Gründe'!A:D,2,FALSE)</f>
        <v>Rest</v>
      </c>
      <c r="G1358" s="80" t="str">
        <f>IF(ISBLANK(V1358),VLOOKUP(Abfalldokumentation!$P1358,'Liste Gründe'!A:D,3,FALSE),V1358)</f>
        <v>Schimmel</v>
      </c>
      <c r="H1358" s="81" t="str">
        <f>IF(ISBLANK(Abfalldokumentation!$W1358),"-",Abfalldokumentation!$W1358)</f>
        <v>-</v>
      </c>
      <c r="I1358" s="81">
        <f t="shared" si="164"/>
        <v>43</v>
      </c>
      <c r="J1358" s="81" t="str">
        <f t="shared" si="165"/>
        <v>Produkte</v>
      </c>
      <c r="K1358" s="81" t="str">
        <f t="shared" si="166"/>
        <v>BUs</v>
      </c>
      <c r="L1358" s="81" t="str">
        <f t="shared" si="167"/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Rest</v>
      </c>
      <c r="O1358" s="77">
        <f t="shared" si="168"/>
        <v>59000034</v>
      </c>
      <c r="P1358" s="77">
        <f t="shared" si="169"/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Z1358"/>
      <c r="AB1358" s="2"/>
      <c r="AC1358" s="2"/>
    </row>
    <row r="1359" spans="1:29" ht="30" customHeight="1" x14ac:dyDescent="0.25">
      <c r="A1359" s="73" t="str">
        <f>VLOOKUP(N1359,'Linien - BU'!A:B,2,FALSE)</f>
        <v>BU3</v>
      </c>
      <c r="B1359" s="74">
        <f t="shared" si="163"/>
        <v>33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Linienbezogen</v>
      </c>
      <c r="G1359" s="75" t="str">
        <f>IF(ISBLANK(V1359),VLOOKUP(Abfalldokumentation!$P1359,'Liste Gründe'!A:D,3,FALSE),V1359)</f>
        <v>Maschinenabfall</v>
      </c>
      <c r="H1359" s="76" t="str">
        <f>IF(ISBLANK(Abfalldokumentation!$W1359),"-",Abfalldokumentation!$W1359)</f>
        <v>-</v>
      </c>
      <c r="I1359" s="76">
        <f t="shared" si="164"/>
        <v>43</v>
      </c>
      <c r="J1359" s="76" t="str">
        <f t="shared" si="165"/>
        <v>Produkte</v>
      </c>
      <c r="K1359" s="76" t="str">
        <f t="shared" si="166"/>
        <v>BUs</v>
      </c>
      <c r="L1359" s="76" t="str">
        <f t="shared" si="167"/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bu3</v>
      </c>
      <c r="O1359" s="77" t="str">
        <f t="shared" si="168"/>
        <v>-</v>
      </c>
      <c r="P1359" s="77">
        <f t="shared" si="169"/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Z1359"/>
      <c r="AB1359" s="2"/>
      <c r="AC1359" s="2"/>
    </row>
    <row r="1360" spans="1:29" ht="30" customHeight="1" x14ac:dyDescent="0.25">
      <c r="A1360" s="78" t="str">
        <f>VLOOKUP(N1360,'Linien - BU'!A:B,2,FALSE)</f>
        <v>BU4</v>
      </c>
      <c r="B1360" s="79">
        <f t="shared" si="163"/>
        <v>26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81" t="str">
        <f>IFERROR(VLOOKUP(Abfalldokumentation!$O1360,Artikel!A:C,3,FALSE),Abfalldokumentation!$O1360)</f>
        <v>-</v>
      </c>
      <c r="F1360" s="81" t="str">
        <f>VLOOKUP(T1360,'Liste Gründe'!A:D,2,FALSE)</f>
        <v>Linienbezogen</v>
      </c>
      <c r="G1360" s="80" t="str">
        <f>IF(ISBLANK(V1360),VLOOKUP(Abfalldokumentation!$P1360,'Liste Gründe'!A:D,3,FALSE),V1360)</f>
        <v>Maschinenabfall</v>
      </c>
      <c r="H1360" s="81" t="str">
        <f>IF(ISBLANK(Abfalldokumentation!$W1360),"-",Abfalldokumentation!$W1360)</f>
        <v>-</v>
      </c>
      <c r="I1360" s="81">
        <f t="shared" si="164"/>
        <v>43</v>
      </c>
      <c r="J1360" s="81" t="str">
        <f t="shared" si="165"/>
        <v>Produkte</v>
      </c>
      <c r="K1360" s="81" t="str">
        <f t="shared" si="166"/>
        <v>BUs</v>
      </c>
      <c r="L1360" s="81" t="str">
        <f t="shared" si="167"/>
        <v>Symptome</v>
      </c>
      <c r="M1360" s="81" t="str">
        <f>IFERROR(VLOOKUP(Abfalldokumentation!$O1360,Kennzahlen!S:U,3,FALSE)*Abfalldokumentation!$B1360,"0")</f>
        <v>0</v>
      </c>
      <c r="N1360" s="81" t="str">
        <f>IF(ISBLANK(Q1360),VLOOKUP(Abfalldokumentation!$O1360,'Linien - BU'!R:S,2,FALSE),Q1360)</f>
        <v>bu4</v>
      </c>
      <c r="O1360" s="77" t="str">
        <f t="shared" si="168"/>
        <v>-</v>
      </c>
      <c r="P1360" s="77">
        <f t="shared" si="169"/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Z1360"/>
      <c r="AB1360" s="2"/>
      <c r="AC1360" s="2"/>
    </row>
    <row r="1361" spans="1:29" ht="30" customHeight="1" x14ac:dyDescent="0.25">
      <c r="A1361" s="73" t="str">
        <f>VLOOKUP(N1361,'Linien - BU'!A:B,2,FALSE)</f>
        <v>BU1</v>
      </c>
      <c r="B1361" s="74">
        <f t="shared" si="163"/>
        <v>60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76" t="str">
        <f>IFERROR(VLOOKUP(Abfalldokumentation!$O1361,Artikel!A:C,3,FALSE),Abfalldokumentation!$O1361)</f>
        <v>-</v>
      </c>
      <c r="F1361" s="76" t="str">
        <f>VLOOKUP(T1361,'Liste Gründe'!A:D,2,FALSE)</f>
        <v>Linienbezogen</v>
      </c>
      <c r="G1361" s="75" t="str">
        <f>IF(ISBLANK(V1361),VLOOKUP(Abfalldokumentation!$P1361,'Liste Gründe'!A:D,3,FALSE),V1361)</f>
        <v>Maschinenabfall</v>
      </c>
      <c r="H1361" s="76" t="str">
        <f>IF(ISBLANK(Abfalldokumentation!$W1361),"-",Abfalldokumentation!$W1361)</f>
        <v>-</v>
      </c>
      <c r="I1361" s="76">
        <f t="shared" si="164"/>
        <v>43</v>
      </c>
      <c r="J1361" s="76" t="str">
        <f t="shared" si="165"/>
        <v>Produkte</v>
      </c>
      <c r="K1361" s="76" t="str">
        <f t="shared" si="166"/>
        <v>BUs</v>
      </c>
      <c r="L1361" s="76" t="str">
        <f t="shared" si="167"/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Abfüllung</v>
      </c>
      <c r="O1361" s="77" t="str">
        <f t="shared" si="168"/>
        <v>-</v>
      </c>
      <c r="P1361" s="77">
        <f t="shared" si="169"/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Z1361"/>
      <c r="AB1361" s="2"/>
      <c r="AC1361" s="2"/>
    </row>
    <row r="1362" spans="1:29" ht="30" customHeight="1" x14ac:dyDescent="0.25">
      <c r="A1362" s="78" t="str">
        <f>VLOOKUP(N1362,'Linien - BU'!A:B,2,FALSE)</f>
        <v>Rest</v>
      </c>
      <c r="B1362" s="79">
        <f t="shared" si="163"/>
        <v>14</v>
      </c>
      <c r="C1362" s="80">
        <f>Abfalldokumentation!$U1362</f>
        <v>44495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81" t="str">
        <f>IFERROR(VLOOKUP(Abfalldokumentation!$O1362,Artikel!A:C,3,FALSE),Abfalldokumentation!$O1362)</f>
        <v>-</v>
      </c>
      <c r="F1362" s="81" t="str">
        <f>VLOOKUP(T1362,'Liste Gründe'!A:D,2,FALSE)</f>
        <v>Qualitätssicherung</v>
      </c>
      <c r="G1362" s="80" t="str">
        <f>IF(ISBLANK(V1362),VLOOKUP(Abfalldokumentation!$P1362,'Liste Gründe'!A:D,3,FALSE),V1362)</f>
        <v>Sensorik</v>
      </c>
      <c r="H1362" s="81" t="str">
        <f>IF(ISBLANK(Abfalldokumentation!$W1362),"-",Abfalldokumentation!$W1362)</f>
        <v>-</v>
      </c>
      <c r="I1362" s="81">
        <f t="shared" si="164"/>
        <v>43</v>
      </c>
      <c r="J1362" s="81" t="str">
        <f t="shared" si="165"/>
        <v>Produkte</v>
      </c>
      <c r="K1362" s="81" t="str">
        <f t="shared" si="166"/>
        <v>BUs</v>
      </c>
      <c r="L1362" s="81" t="str">
        <f t="shared" si="167"/>
        <v>Symptome</v>
      </c>
      <c r="M1362" s="81" t="str">
        <f>IFERROR(VLOOKUP(Abfalldokumentation!$O1362,Kennzahlen!S:U,3,FALSE)*Abfalldokumentation!$B1362,"0")</f>
        <v>0</v>
      </c>
      <c r="N1362" s="81" t="str">
        <f>IF(ISBLANK(Q1362),VLOOKUP(Abfalldokumentation!$O1362,'Linien - BU'!R:S,2,FALSE),Q1362)</f>
        <v>QM</v>
      </c>
      <c r="O1362" s="77" t="str">
        <f t="shared" si="168"/>
        <v>-</v>
      </c>
      <c r="P1362" s="77">
        <f t="shared" si="169"/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Z1362"/>
      <c r="AB1362" s="2"/>
      <c r="AC1362" s="2"/>
    </row>
    <row r="1363" spans="1:29" ht="30" customHeight="1" x14ac:dyDescent="0.25">
      <c r="A1363" s="73" t="str">
        <f>VLOOKUP(N1363,'Linien - BU'!A:B,2,FALSE)</f>
        <v>BU1</v>
      </c>
      <c r="B1363" s="74">
        <f t="shared" si="163"/>
        <v>100</v>
      </c>
      <c r="C1363" s="75">
        <f>Abfalldokumentation!$U1363</f>
        <v>44495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76" t="str">
        <f>IFERROR(VLOOKUP(Abfalldokumentation!$O1363,Artikel!A:C,3,FALSE),Abfalldokumentation!$O1363)</f>
        <v>-</v>
      </c>
      <c r="F1363" s="76" t="str">
        <f>VLOOKUP(T1363,'Liste Gründe'!A:D,2,FALSE)</f>
        <v>Linienbezogen</v>
      </c>
      <c r="G1363" s="75" t="str">
        <f>IF(ISBLANK(V1363),VLOOKUP(Abfalldokumentation!$P1363,'Liste Gründe'!A:D,3,FALSE),V1363)</f>
        <v>Reinigung</v>
      </c>
      <c r="H1363" s="76" t="str">
        <f>IF(ISBLANK(Abfalldokumentation!$W1363),"-",Abfalldokumentation!$W1363)</f>
        <v>-</v>
      </c>
      <c r="I1363" s="76">
        <f t="shared" si="164"/>
        <v>43</v>
      </c>
      <c r="J1363" s="76" t="str">
        <f t="shared" si="165"/>
        <v>Produkte</v>
      </c>
      <c r="K1363" s="76" t="str">
        <f t="shared" si="166"/>
        <v>BUs</v>
      </c>
      <c r="L1363" s="76" t="str">
        <f t="shared" si="167"/>
        <v>Symptome</v>
      </c>
      <c r="M1363" s="76" t="str">
        <f>IFERROR(VLOOKUP(Abfalldokumentation!$O1363,Kennzahlen!S:U,3,FALSE)*Abfalldokumentation!$B1363,"0")</f>
        <v>0</v>
      </c>
      <c r="N1363" s="76" t="str">
        <f>IF(ISBLANK(Q1363),VLOOKUP(Abfalldokumentation!$O1363,'Linien - BU'!R:S,2,FALSE),Q1363)</f>
        <v>Schmelze</v>
      </c>
      <c r="O1363" s="77" t="str">
        <f t="shared" si="168"/>
        <v>-</v>
      </c>
      <c r="P1363" s="77">
        <f t="shared" si="169"/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Z1363"/>
      <c r="AB1363" s="2"/>
      <c r="AC1363" s="2"/>
    </row>
    <row r="1364" spans="1:29" ht="30" customHeight="1" x14ac:dyDescent="0.25">
      <c r="A1364" s="78" t="str">
        <f>VLOOKUP(N1364,'Linien - BU'!A:B,2,FALSE)</f>
        <v>BU1</v>
      </c>
      <c r="B1364" s="79">
        <f t="shared" si="163"/>
        <v>130</v>
      </c>
      <c r="C1364" s="80">
        <f>Abfalldokumentation!$U1364</f>
        <v>44495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81" t="str">
        <f>IFERROR(VLOOKUP(Abfalldokumentation!$O1364,Artikel!A:C,3,FALSE),Abfalldokumentation!$O1364)</f>
        <v>-</v>
      </c>
      <c r="F1364" s="81" t="str">
        <f>VLOOKUP(T1364,'Liste Gründe'!A:D,2,FALSE)</f>
        <v>Linienbezogen</v>
      </c>
      <c r="G1364" s="80" t="str">
        <f>IF(ISBLANK(V1364),VLOOKUP(Abfalldokumentation!$P1364,'Liste Gründe'!A:D,3,FALSE),V1364)</f>
        <v>Reinigung</v>
      </c>
      <c r="H1364" s="81" t="str">
        <f>IF(ISBLANK(Abfalldokumentation!$W1364),"-",Abfalldokumentation!$W1364)</f>
        <v>-</v>
      </c>
      <c r="I1364" s="81">
        <f t="shared" si="164"/>
        <v>43</v>
      </c>
      <c r="J1364" s="81" t="str">
        <f t="shared" si="165"/>
        <v>Produkte</v>
      </c>
      <c r="K1364" s="81" t="str">
        <f t="shared" si="166"/>
        <v>BUs</v>
      </c>
      <c r="L1364" s="81" t="str">
        <f t="shared" si="167"/>
        <v>Symptome</v>
      </c>
      <c r="M1364" s="81" t="str">
        <f>IFERROR(VLOOKUP(Abfalldokumentation!$O1364,Kennzahlen!S:U,3,FALSE)*Abfalldokumentation!$B1364,"0")</f>
        <v>0</v>
      </c>
      <c r="N1364" s="81" t="str">
        <f>IF(ISBLANK(Q1364),VLOOKUP(Abfalldokumentation!$O1364,'Linien - BU'!R:S,2,FALSE),Q1364)</f>
        <v>Strudelline</v>
      </c>
      <c r="O1364" s="77" t="str">
        <f t="shared" si="168"/>
        <v>-</v>
      </c>
      <c r="P1364" s="77">
        <f t="shared" si="169"/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Z1364"/>
      <c r="AB1364" s="2"/>
      <c r="AC1364" s="2"/>
    </row>
    <row r="1365" spans="1:29" ht="30" customHeight="1" x14ac:dyDescent="0.25">
      <c r="A1365" s="73" t="str">
        <f>VLOOKUP(N1365,'Linien - BU'!A:B,2,FALSE)</f>
        <v>Rest</v>
      </c>
      <c r="B1365" s="74">
        <f t="shared" si="163"/>
        <v>2</v>
      </c>
      <c r="C1365" s="75">
        <f>Abfalldokumentation!$U1365</f>
        <v>44495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76" t="str">
        <f>IFERROR(VLOOKUP(Abfalldokumentation!$O1365,Artikel!A:C,3,FALSE),Abfalldokumentation!$O1365)</f>
        <v>-</v>
      </c>
      <c r="F1365" s="76" t="str">
        <f>VLOOKUP(T1365,'Liste Gründe'!A:D,2,FALSE)</f>
        <v>Qualitätssicherung</v>
      </c>
      <c r="G1365" s="75" t="str">
        <f>IF(ISBLANK(V1365),VLOOKUP(Abfalldokumentation!$P1365,'Liste Gründe'!A:D,3,FALSE),V1365)</f>
        <v>Sensorik</v>
      </c>
      <c r="H1365" s="76" t="str">
        <f>IF(ISBLANK(Abfalldokumentation!$W1365),"-",Abfalldokumentation!$W1365)</f>
        <v>-</v>
      </c>
      <c r="I1365" s="76">
        <f t="shared" si="164"/>
        <v>43</v>
      </c>
      <c r="J1365" s="76" t="str">
        <f t="shared" si="165"/>
        <v>Produkte</v>
      </c>
      <c r="K1365" s="76" t="str">
        <f t="shared" si="166"/>
        <v>BUs</v>
      </c>
      <c r="L1365" s="76" t="str">
        <f t="shared" si="167"/>
        <v>Symptome</v>
      </c>
      <c r="M1365" s="76" t="str">
        <f>IFERROR(VLOOKUP(Abfalldokumentation!$O1365,Kennzahlen!S:U,3,FALSE)*Abfalldokumentation!$B1365,"0")</f>
        <v>0</v>
      </c>
      <c r="N1365" s="76" t="str">
        <f>IF(ISBLANK(Q1365),VLOOKUP(Abfalldokumentation!$O1365,'Linien - BU'!R:S,2,FALSE),Q1365)</f>
        <v>Labor</v>
      </c>
      <c r="O1365" s="77" t="str">
        <f t="shared" si="168"/>
        <v>-</v>
      </c>
      <c r="P1365" s="77">
        <f t="shared" si="169"/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Z1365"/>
      <c r="AB1365" s="2"/>
      <c r="AC1365" s="2"/>
    </row>
    <row r="1366" spans="1:29" ht="30" customHeight="1" x14ac:dyDescent="0.25">
      <c r="A1366" s="78" t="str">
        <f>VLOOKUP(N1366,'Linien - BU'!A:B,2,FALSE)</f>
        <v>BU1</v>
      </c>
      <c r="B1366" s="79">
        <f t="shared" si="163"/>
        <v>90</v>
      </c>
      <c r="C1366" s="80">
        <f>Abfalldokumentation!$U1366</f>
        <v>44495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81" t="str">
        <f>IFERROR(VLOOKUP(Abfalldokumentation!$O1366,Artikel!A:C,3,FALSE),Abfalldokumentation!$O1366)</f>
        <v>Becher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Metall</v>
      </c>
      <c r="H1366" s="81" t="str">
        <f>IF(ISBLANK(Abfalldokumentation!$W1366),"-",Abfalldokumentation!$W1366)</f>
        <v>-</v>
      </c>
      <c r="I1366" s="81">
        <f t="shared" si="164"/>
        <v>43</v>
      </c>
      <c r="J1366" s="81" t="str">
        <f t="shared" si="165"/>
        <v>Produkte</v>
      </c>
      <c r="K1366" s="81" t="str">
        <f t="shared" si="166"/>
        <v>BUs</v>
      </c>
      <c r="L1366" s="81" t="str">
        <f t="shared" si="167"/>
        <v>Symptome</v>
      </c>
      <c r="M1366" s="81" t="str">
        <f>IFERROR(VLOOKUP(Abfalldokumentation!$O1366,Kennzahlen!S:U,3,FALSE)*Abfalldokumentation!$B1366,"0")</f>
        <v>0</v>
      </c>
      <c r="N1366" s="81">
        <f>IF(ISBLANK(Q1366),VLOOKUP(Abfalldokumentation!$O1366,'Linien - BU'!R:S,2,FALSE),Q1366)</f>
        <v>3110</v>
      </c>
      <c r="O1366" s="77" t="str">
        <f t="shared" si="168"/>
        <v>Becher</v>
      </c>
      <c r="P1366" s="77">
        <f t="shared" si="169"/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Z1366"/>
      <c r="AB1366" s="2"/>
      <c r="AC1366" s="2"/>
    </row>
    <row r="1367" spans="1:29" ht="30" customHeight="1" x14ac:dyDescent="0.25">
      <c r="A1367" s="73" t="str">
        <f>VLOOKUP(N1367,'Linien - BU'!A:B,2,FALSE)</f>
        <v>BU3</v>
      </c>
      <c r="B1367" s="74">
        <f t="shared" si="163"/>
        <v>38</v>
      </c>
      <c r="C1367" s="75">
        <f>Abfalldokumentation!$U1367</f>
        <v>44495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76" t="str">
        <f>IFERROR(VLOOKUP(Abfalldokumentation!$O1367,Artikel!A:C,3,FALSE),Abfalldokumentation!$O1367)</f>
        <v>Div Zipfe, ES</v>
      </c>
      <c r="F1367" s="76" t="str">
        <f>VLOOKUP(T1367,'Liste Gründe'!A:D,2,FALSE)</f>
        <v>Schimmel</v>
      </c>
      <c r="G1367" s="75" t="str">
        <f>IF(ISBLANK(V1367),VLOOKUP(Abfalldokumentation!$P1367,'Liste Gründe'!A:D,3,FALSE),V1367)</f>
        <v>Schimmel</v>
      </c>
      <c r="H1367" s="76" t="str">
        <f>IF(ISBLANK(Abfalldokumentation!$W1367),"-",Abfalldokumentation!$W1367)</f>
        <v>-</v>
      </c>
      <c r="I1367" s="76">
        <f t="shared" si="164"/>
        <v>43</v>
      </c>
      <c r="J1367" s="76" t="str">
        <f t="shared" si="165"/>
        <v>Produkte</v>
      </c>
      <c r="K1367" s="76" t="str">
        <f t="shared" si="166"/>
        <v>BUs</v>
      </c>
      <c r="L1367" s="76" t="str">
        <f t="shared" si="167"/>
        <v>Symptome</v>
      </c>
      <c r="M1367" s="76" t="str">
        <f>IFERROR(VLOOKUP(Abfalldokumentation!$O1367,Kennzahlen!S:U,3,FALSE)*Abfalldokumentation!$B1367,"0")</f>
        <v>0</v>
      </c>
      <c r="N1367" s="76" t="str">
        <f>IF(ISBLANK(Q1367),VLOOKUP(Abfalldokumentation!$O1367,'Linien - BU'!R:S,2,FALSE),Q1367)</f>
        <v>bu3</v>
      </c>
      <c r="O1367" s="77" t="str">
        <f t="shared" si="168"/>
        <v>Div Zipfe, ES</v>
      </c>
      <c r="P1367" s="77">
        <f t="shared" si="169"/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Z1367"/>
      <c r="AB1367" s="2"/>
      <c r="AC1367" s="2"/>
    </row>
    <row r="1368" spans="1:29" ht="30" customHeight="1" x14ac:dyDescent="0.25">
      <c r="A1368" s="78" t="str">
        <f>VLOOKUP(N1368,'Linien - BU'!A:B,2,FALSE)</f>
        <v>BU4</v>
      </c>
      <c r="B1368" s="79">
        <f t="shared" si="163"/>
        <v>204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MEDI-KRÄUK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64"/>
        <v>43</v>
      </c>
      <c r="J1368" s="81" t="str">
        <f t="shared" si="165"/>
        <v>Produkte</v>
      </c>
      <c r="K1368" s="81" t="str">
        <f t="shared" si="166"/>
        <v>BUs</v>
      </c>
      <c r="L1368" s="81" t="str">
        <f t="shared" si="167"/>
        <v>Symptome</v>
      </c>
      <c r="M1368" s="81">
        <f>IFERROR(VLOOKUP(Abfalldokumentation!$O1368,Kennzahlen!S:U,3,FALSE)*Abfalldokumentation!$B1368,"0")</f>
        <v>306</v>
      </c>
      <c r="N1368" s="81" t="str">
        <f>IF(ISBLANK(Q1368),VLOOKUP(Abfalldokumentation!$O1368,'Linien - BU'!R:S,2,FALSE),Q1368)</f>
        <v>bu4</v>
      </c>
      <c r="O1368" s="77">
        <f t="shared" si="168"/>
        <v>29500886</v>
      </c>
      <c r="P1368" s="77">
        <f t="shared" si="169"/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Z1368"/>
      <c r="AB1368" s="2"/>
      <c r="AC1368" s="2"/>
    </row>
    <row r="1369" spans="1:29" ht="30" customHeight="1" x14ac:dyDescent="0.25">
      <c r="A1369" s="73" t="str">
        <f>VLOOKUP(N1369,'Linien - BU'!A:B,2,FALSE)</f>
        <v>BU4</v>
      </c>
      <c r="B1369" s="74">
        <f t="shared" si="163"/>
        <v>15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76" t="str">
        <f>IFERROR(VLOOKUP(Abfalldokumentation!$O1369,Artikel!A:C,3,FALSE),Abfalldokumentation!$O1369)</f>
        <v>ABS ZIEGE-GOU</v>
      </c>
      <c r="F1369" s="76" t="str">
        <f>VLOOKUP(T1369,'Liste Gründe'!A:D,2,FALSE)</f>
        <v>Qualitätsprobleme</v>
      </c>
      <c r="G1369" s="75" t="str">
        <f>IF(ISBLANK(V1369),VLOOKUP(Abfalldokumentation!$P1369,'Liste Gründe'!A:D,3,FALSE),V1369)</f>
        <v>Wachs nicht entfernen</v>
      </c>
      <c r="H1369" s="76" t="str">
        <f>IF(ISBLANK(Abfalldokumentation!$W1369),"-",Abfalldokumentation!$W1369)</f>
        <v>-</v>
      </c>
      <c r="I1369" s="76">
        <f t="shared" si="164"/>
        <v>43</v>
      </c>
      <c r="J1369" s="76" t="str">
        <f t="shared" si="165"/>
        <v>Produkte</v>
      </c>
      <c r="K1369" s="76" t="str">
        <f t="shared" si="166"/>
        <v>BUs</v>
      </c>
      <c r="L1369" s="76" t="str">
        <f t="shared" si="167"/>
        <v>Symptome</v>
      </c>
      <c r="M1369" s="76">
        <f>IFERROR(VLOOKUP(Abfalldokumentation!$O1369,Kennzahlen!S:U,3,FALSE)*Abfalldokumentation!$B1369,"0")</f>
        <v>15</v>
      </c>
      <c r="N1369" s="76" t="str">
        <f>IF(ISBLANK(Q1369),VLOOKUP(Abfalldokumentation!$O1369,'Linien - BU'!R:S,2,FALSE),Q1369)</f>
        <v>bu4</v>
      </c>
      <c r="O1369" s="77">
        <f t="shared" si="168"/>
        <v>29500887</v>
      </c>
      <c r="P1369" s="77">
        <f t="shared" si="169"/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Z1369"/>
      <c r="AB1369" s="2"/>
      <c r="AC1369" s="2"/>
    </row>
    <row r="1370" spans="1:29" ht="30" customHeight="1" x14ac:dyDescent="0.25">
      <c r="A1370" s="78" t="str">
        <f>VLOOKUP(N1370,'Linien - BU'!A:B,2,FALSE)</f>
        <v>BU4</v>
      </c>
      <c r="B1370" s="79">
        <f t="shared" si="163"/>
        <v>11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81" t="str">
        <f>IFERROR(VLOOKUP(Abfalldokumentation!$O1370,Artikel!A:C,3,FALSE),Abfalldokumentation!$O1370)</f>
        <v>ABS SCH-PAUL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64"/>
        <v>43</v>
      </c>
      <c r="J1370" s="81" t="str">
        <f t="shared" si="165"/>
        <v>Produkte</v>
      </c>
      <c r="K1370" s="81" t="str">
        <f t="shared" si="166"/>
        <v>BUs</v>
      </c>
      <c r="L1370" s="81" t="str">
        <f t="shared" si="167"/>
        <v>Symptome</v>
      </c>
      <c r="M1370" s="81">
        <f>IFERROR(VLOOKUP(Abfalldokumentation!$O1370,Kennzahlen!S:U,3,FALSE)*Abfalldokumentation!$B1370,"0")</f>
        <v>0.11</v>
      </c>
      <c r="N1370" s="81" t="str">
        <f>IF(ISBLANK(Q1370),VLOOKUP(Abfalldokumentation!$O1370,'Linien - BU'!R:S,2,FALSE),Q1370)</f>
        <v>bu4</v>
      </c>
      <c r="O1370" s="77">
        <f t="shared" si="168"/>
        <v>29500906</v>
      </c>
      <c r="P1370" s="77">
        <f t="shared" si="169"/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Z1370"/>
      <c r="AB1370" s="2"/>
      <c r="AC1370" s="2"/>
    </row>
    <row r="1371" spans="1:29" ht="30" customHeight="1" x14ac:dyDescent="0.25">
      <c r="A1371" s="73" t="str">
        <f>VLOOKUP(N1371,'Linien - BU'!A:B,2,FALSE)</f>
        <v>BU4</v>
      </c>
      <c r="B1371" s="74">
        <f t="shared" si="163"/>
        <v>12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Unser Blütenkäse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64"/>
        <v>43</v>
      </c>
      <c r="J1371" s="76" t="str">
        <f t="shared" si="165"/>
        <v>Produkte</v>
      </c>
      <c r="K1371" s="76" t="str">
        <f t="shared" si="166"/>
        <v>BUs</v>
      </c>
      <c r="L1371" s="76" t="str">
        <f t="shared" si="167"/>
        <v>Symptome</v>
      </c>
      <c r="M1371" s="76">
        <f>IFERROR(VLOOKUP(Abfalldokumentation!$O1371,Kennzahlen!S:U,3,FALSE)*Abfalldokumentation!$B1371,"0")</f>
        <v>0.12</v>
      </c>
      <c r="N1371" s="76" t="str">
        <f>IF(ISBLANK(Q1371),VLOOKUP(Abfalldokumentation!$O1371,'Linien - BU'!R:S,2,FALSE),Q1371)</f>
        <v>bu4</v>
      </c>
      <c r="O1371" s="77">
        <f t="shared" si="168"/>
        <v>29500910</v>
      </c>
      <c r="P1371" s="77">
        <f t="shared" si="169"/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Z1371"/>
      <c r="AB1371" s="2"/>
      <c r="AC1371" s="2"/>
    </row>
    <row r="1372" spans="1:29" ht="30" customHeight="1" x14ac:dyDescent="0.25">
      <c r="A1372" s="78" t="str">
        <f>VLOOKUP(N1372,'Linien - BU'!A:B,2,FALSE)</f>
        <v>BU1</v>
      </c>
      <c r="B1372" s="79">
        <f t="shared" si="163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81" t="str">
        <f>IFERROR(VLOOKUP(Abfalldokumentation!$O1372,Artikel!A:C,3,FALSE),Abfalldokumentation!$O1372)</f>
        <v>VOS-ABS ENTSORGUNG</v>
      </c>
      <c r="F1372" s="81" t="str">
        <f>VLOOKUP(T1372,'Liste Gründe'!A:D,2,FALSE)</f>
        <v>Rest</v>
      </c>
      <c r="G1372" s="80" t="str">
        <f>IF(ISBLANK(V1372),VLOOKUP(Abfalldokumentation!$P1372,'Liste Gründe'!A:D,3,FALSE),V1372)</f>
        <v>geschälte Rinde</v>
      </c>
      <c r="H1372" s="81" t="str">
        <f>IF(ISBLANK(Abfalldokumentation!$W1372),"-",Abfalldokumentation!$W1372)</f>
        <v>-</v>
      </c>
      <c r="I1372" s="81">
        <f t="shared" si="164"/>
        <v>43</v>
      </c>
      <c r="J1372" s="81" t="str">
        <f t="shared" si="165"/>
        <v>Produkte</v>
      </c>
      <c r="K1372" s="81" t="str">
        <f t="shared" si="166"/>
        <v>BUs</v>
      </c>
      <c r="L1372" s="81" t="str">
        <f t="shared" si="167"/>
        <v>Symptome</v>
      </c>
      <c r="M1372" s="81">
        <f>IFERROR(VLOOKUP(Abfalldokumentation!$O1372,Kennzahlen!S:U,3,FALSE)*Abfalldokumentation!$B1372,"0")</f>
        <v>0.2</v>
      </c>
      <c r="N1372" s="81" t="str">
        <f>IF(ISBLANK(Q1372),VLOOKUP(Abfalldokumentation!$O1372,'Linien - BU'!R:S,2,FALSE),Q1372)</f>
        <v>RWV</v>
      </c>
      <c r="O1372" s="77">
        <f t="shared" si="168"/>
        <v>29500917</v>
      </c>
      <c r="P1372" s="77">
        <f t="shared" si="169"/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Z1372"/>
      <c r="AB1372" s="2"/>
      <c r="AC1372" s="2"/>
    </row>
    <row r="1373" spans="1:29" ht="30" customHeight="1" x14ac:dyDescent="0.25">
      <c r="A1373" s="73" t="str">
        <f>VLOOKUP(N1373,'Linien - BU'!A:B,2,FALSE)</f>
        <v>BU4</v>
      </c>
      <c r="B1373" s="74">
        <f t="shared" si="163"/>
        <v>3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GRÜN-PESTO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64"/>
        <v>43</v>
      </c>
      <c r="J1373" s="76" t="str">
        <f t="shared" si="165"/>
        <v>Produkte</v>
      </c>
      <c r="K1373" s="76" t="str">
        <f t="shared" si="166"/>
        <v>BUs</v>
      </c>
      <c r="L1373" s="76" t="str">
        <f t="shared" si="167"/>
        <v>Symptome</v>
      </c>
      <c r="M1373" s="76">
        <f>IFERROR(VLOOKUP(Abfalldokumentation!$O1373,Kennzahlen!S:U,3,FALSE)*Abfalldokumentation!$B1373,"0")</f>
        <v>4.5</v>
      </c>
      <c r="N1373" s="76" t="str">
        <f>IF(ISBLANK(Q1373),VLOOKUP(Abfalldokumentation!$O1373,'Linien - BU'!R:S,2,FALSE),Q1373)</f>
        <v>bu4</v>
      </c>
      <c r="O1373" s="77">
        <f t="shared" si="168"/>
        <v>29500952</v>
      </c>
      <c r="P1373" s="77">
        <f t="shared" si="169"/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Z1373"/>
      <c r="AB1373" s="2"/>
      <c r="AC1373" s="2"/>
    </row>
    <row r="1374" spans="1:29" ht="30" customHeight="1" x14ac:dyDescent="0.25">
      <c r="A1374" s="78" t="str">
        <f>VLOOKUP(N1374,'Linien - BU'!A:B,2,FALSE)</f>
        <v>BU4</v>
      </c>
      <c r="B1374" s="79">
        <f t="shared" si="163"/>
        <v>20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81" t="str">
        <f>IFERROR(VLOOKUP(Abfalldokumentation!$O1374,Artikel!A:C,3,FALSE),Abfalldokumentation!$O1374)</f>
        <v>ABS AT-ROTWEIN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keinen Verwendungszweck</v>
      </c>
      <c r="H1374" s="81" t="str">
        <f>IF(ISBLANK(Abfalldokumentation!$W1374),"-",Abfalldokumentation!$W1374)</f>
        <v>-</v>
      </c>
      <c r="I1374" s="81">
        <f t="shared" si="164"/>
        <v>43</v>
      </c>
      <c r="J1374" s="81" t="str">
        <f t="shared" si="165"/>
        <v>Produkte</v>
      </c>
      <c r="K1374" s="81" t="str">
        <f t="shared" si="166"/>
        <v>BUs</v>
      </c>
      <c r="L1374" s="81" t="str">
        <f t="shared" si="167"/>
        <v>Symptome</v>
      </c>
      <c r="M1374" s="81">
        <f>IFERROR(VLOOKUP(Abfalldokumentation!$O1374,Kennzahlen!S:U,3,FALSE)*Abfalldokumentation!$B1374,"0")</f>
        <v>2E-3</v>
      </c>
      <c r="N1374" s="81" t="str">
        <f>IF(ISBLANK(Q1374),VLOOKUP(Abfalldokumentation!$O1374,'Linien - BU'!R:S,2,FALSE),Q1374)</f>
        <v>bu4</v>
      </c>
      <c r="O1374" s="77">
        <f t="shared" si="168"/>
        <v>29501013</v>
      </c>
      <c r="P1374" s="77">
        <f t="shared" si="169"/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Z1374"/>
      <c r="AB1374" s="2"/>
      <c r="AC1374" s="2"/>
    </row>
    <row r="1375" spans="1:29" ht="30" customHeight="1" x14ac:dyDescent="0.25">
      <c r="A1375" s="73" t="str">
        <f>VLOOKUP(N1375,'Linien - BU'!A:B,2,FALSE)</f>
        <v>BU4</v>
      </c>
      <c r="B1375" s="74">
        <f t="shared" si="163"/>
        <v>4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76" t="str">
        <f>IFERROR(VLOOKUP(Abfalldokumentation!$O1375,Artikel!A:C,3,FALSE),Abfalldokumentation!$O1375)</f>
        <v>VOS WAL-THEKE</v>
      </c>
      <c r="F1375" s="76" t="str">
        <f>VLOOKUP(T1375,'Liste Gründe'!A:D,2,FALSE)</f>
        <v>keinen Verwendungszweck</v>
      </c>
      <c r="G1375" s="75" t="str">
        <f>IF(ISBLANK(V1375),VLOOKUP(Abfalldokumentation!$P1375,'Liste Gründe'!A:D,3,FALSE),V1375)</f>
        <v>keinen Verwendungszweck</v>
      </c>
      <c r="H1375" s="76" t="str">
        <f>IF(ISBLANK(Abfalldokumentation!$W1375),"-",Abfalldokumentation!$W1375)</f>
        <v>-</v>
      </c>
      <c r="I1375" s="76">
        <f t="shared" si="164"/>
        <v>43</v>
      </c>
      <c r="J1375" s="76" t="str">
        <f t="shared" si="165"/>
        <v>Produkte</v>
      </c>
      <c r="K1375" s="76" t="str">
        <f t="shared" si="166"/>
        <v>BUs</v>
      </c>
      <c r="L1375" s="76" t="str">
        <f t="shared" si="167"/>
        <v>Symptome</v>
      </c>
      <c r="M1375" s="76">
        <f>IFERROR(VLOOKUP(Abfalldokumentation!$O1375,Kennzahlen!S:U,3,FALSE)*Abfalldokumentation!$B1375,"0")</f>
        <v>2</v>
      </c>
      <c r="N1375" s="76" t="str">
        <f>IF(ISBLANK(Q1375),VLOOKUP(Abfalldokumentation!$O1375,'Linien - BU'!R:S,2,FALSE),Q1375)</f>
        <v>bu4</v>
      </c>
      <c r="O1375" s="77">
        <f t="shared" si="168"/>
        <v>29501020</v>
      </c>
      <c r="P1375" s="77">
        <f t="shared" si="169"/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Z1375"/>
      <c r="AB1375" s="2"/>
      <c r="AC1375" s="2"/>
    </row>
    <row r="1376" spans="1:29" ht="30" customHeight="1" x14ac:dyDescent="0.25">
      <c r="A1376" s="78" t="str">
        <f>VLOOKUP(N1376,'Linien - BU'!A:B,2,FALSE)</f>
        <v>BU4</v>
      </c>
      <c r="B1376" s="79">
        <f t="shared" si="163"/>
        <v>16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81" t="str">
        <f>IFERROR(VLOOKUP(Abfalldokumentation!$O1376,Artikel!A:C,3,FALSE),Abfalldokumentation!$O1376)</f>
        <v>VOS WAL-THEKE</v>
      </c>
      <c r="F1376" s="81" t="str">
        <f>VLOOKUP(T1376,'Liste Gründe'!A:D,2,FALSE)</f>
        <v>keinen Verwendungszweck</v>
      </c>
      <c r="G1376" s="80" t="str">
        <f>IF(ISBLANK(V1376),VLOOKUP(Abfalldokumentation!$P1376,'Liste Gründe'!A:D,3,FALSE),V1376)</f>
        <v>keinen Verwendungszweck</v>
      </c>
      <c r="H1376" s="81" t="str">
        <f>IF(ISBLANK(Abfalldokumentation!$W1376),"-",Abfalldokumentation!$W1376)</f>
        <v>-</v>
      </c>
      <c r="I1376" s="81">
        <f t="shared" si="164"/>
        <v>43</v>
      </c>
      <c r="J1376" s="81" t="str">
        <f t="shared" si="165"/>
        <v>Produkte</v>
      </c>
      <c r="K1376" s="81" t="str">
        <f t="shared" si="166"/>
        <v>BUs</v>
      </c>
      <c r="L1376" s="81" t="str">
        <f t="shared" si="167"/>
        <v>Symptome</v>
      </c>
      <c r="M1376" s="81">
        <f>IFERROR(VLOOKUP(Abfalldokumentation!$O1376,Kennzahlen!S:U,3,FALSE)*Abfalldokumentation!$B1376,"0")</f>
        <v>8</v>
      </c>
      <c r="N1376" s="81" t="str">
        <f>IF(ISBLANK(Q1376),VLOOKUP(Abfalldokumentation!$O1376,'Linien - BU'!R:S,2,FALSE),Q1376)</f>
        <v>bu4</v>
      </c>
      <c r="O1376" s="77">
        <f t="shared" si="168"/>
        <v>29501020</v>
      </c>
      <c r="P1376" s="77">
        <f t="shared" si="169"/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Z1376"/>
      <c r="AB1376" s="2"/>
      <c r="AC1376" s="2"/>
    </row>
    <row r="1377" spans="1:29" ht="30" customHeight="1" x14ac:dyDescent="0.25">
      <c r="A1377" s="73" t="str">
        <f>VLOOKUP(N1377,'Linien - BU'!A:B,2,FALSE)</f>
        <v>BU4</v>
      </c>
      <c r="B1377" s="74">
        <f t="shared" si="163"/>
        <v>17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76" t="str">
        <f>IFERROR(VLOOKUP(Abfalldokumentation!$O1377,Artikel!A:C,3,FALSE),Abfalldokumentation!$O1377)</f>
        <v>ABS KELLERGEIST</v>
      </c>
      <c r="F1377" s="76" t="str">
        <f>VLOOKUP(T1377,'Liste Gründe'!A:D,2,FALSE)</f>
        <v>keinen Verwendungszweck</v>
      </c>
      <c r="G1377" s="75" t="str">
        <f>IF(ISBLANK(V1377),VLOOKUP(Abfalldokumentation!$P1377,'Liste Gründe'!A:D,3,FALSE),V1377)</f>
        <v>keinen Verwendungszweck</v>
      </c>
      <c r="H1377" s="76" t="str">
        <f>IF(ISBLANK(Abfalldokumentation!$W1377),"-",Abfalldokumentation!$W1377)</f>
        <v>-</v>
      </c>
      <c r="I1377" s="76">
        <f t="shared" si="164"/>
        <v>43</v>
      </c>
      <c r="J1377" s="76" t="str">
        <f t="shared" si="165"/>
        <v>Produkte</v>
      </c>
      <c r="K1377" s="76" t="str">
        <f t="shared" si="166"/>
        <v>BUs</v>
      </c>
      <c r="L1377" s="76" t="str">
        <f t="shared" si="167"/>
        <v>Symptome</v>
      </c>
      <c r="M1377" s="76">
        <f>IFERROR(VLOOKUP(Abfalldokumentation!$O1377,Kennzahlen!S:U,3,FALSE)*Abfalldokumentation!$B1377,"0")</f>
        <v>1.7000000000000001E-3</v>
      </c>
      <c r="N1377" s="76" t="str">
        <f>IF(ISBLANK(Q1377),VLOOKUP(Abfalldokumentation!$O1377,'Linien - BU'!R:S,2,FALSE),Q1377)</f>
        <v>bu4</v>
      </c>
      <c r="O1377" s="77">
        <f t="shared" si="168"/>
        <v>29501028</v>
      </c>
      <c r="P1377" s="77">
        <f t="shared" si="169"/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Z1377"/>
      <c r="AB1377" s="2"/>
      <c r="AC1377" s="2"/>
    </row>
    <row r="1378" spans="1:29" ht="30" customHeight="1" x14ac:dyDescent="0.25">
      <c r="A1378" s="78" t="str">
        <f>VLOOKUP(N1378,'Linien - BU'!A:B,2,FALSE)</f>
        <v>BU4</v>
      </c>
      <c r="B1378" s="79">
        <f t="shared" si="163"/>
        <v>20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81" t="str">
        <f>IFERROR(VLOOKUP(Abfalldokumentation!$O1378,Artikel!A:C,3,FALSE),Abfalldokumentation!$O1378)</f>
        <v>ABS KELLERGEIST</v>
      </c>
      <c r="F1378" s="81" t="str">
        <f>VLOOKUP(T1378,'Liste Gründe'!A:D,2,FALSE)</f>
        <v>keinen Verwendungszweck</v>
      </c>
      <c r="G1378" s="80" t="str">
        <f>IF(ISBLANK(V1378),VLOOKUP(Abfalldokumentation!$P1378,'Liste Gründe'!A:D,3,FALSE),V1378)</f>
        <v>keinen Verwendungszweck</v>
      </c>
      <c r="H1378" s="81" t="str">
        <f>IF(ISBLANK(Abfalldokumentation!$W1378),"-",Abfalldokumentation!$W1378)</f>
        <v>-</v>
      </c>
      <c r="I1378" s="81">
        <f t="shared" si="164"/>
        <v>43</v>
      </c>
      <c r="J1378" s="81" t="str">
        <f t="shared" si="165"/>
        <v>Produkte</v>
      </c>
      <c r="K1378" s="81" t="str">
        <f t="shared" si="166"/>
        <v>BUs</v>
      </c>
      <c r="L1378" s="81" t="str">
        <f t="shared" si="167"/>
        <v>Symptome</v>
      </c>
      <c r="M1378" s="81">
        <f>IFERROR(VLOOKUP(Abfalldokumentation!$O1378,Kennzahlen!S:U,3,FALSE)*Abfalldokumentation!$B1378,"0")</f>
        <v>2E-3</v>
      </c>
      <c r="N1378" s="81" t="str">
        <f>IF(ISBLANK(Q1378),VLOOKUP(Abfalldokumentation!$O1378,'Linien - BU'!R:S,2,FALSE),Q1378)</f>
        <v>bu4</v>
      </c>
      <c r="O1378" s="77">
        <f t="shared" si="168"/>
        <v>29501028</v>
      </c>
      <c r="P1378" s="77">
        <f t="shared" si="169"/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Z1378"/>
      <c r="AB1378" s="2"/>
      <c r="AC1378" s="2"/>
    </row>
    <row r="1379" spans="1:29" ht="30" customHeight="1" x14ac:dyDescent="0.25">
      <c r="A1379" s="73" t="str">
        <f>VLOOKUP(N1379,'Linien - BU'!A:B,2,FALSE)</f>
        <v>BU4</v>
      </c>
      <c r="B1379" s="74">
        <f t="shared" si="163"/>
        <v>12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76" t="str">
        <f>IFERROR(VLOOKUP(Abfalldokumentation!$O1379,Artikel!A:C,3,FALSE),Abfalldokumentation!$O1379)</f>
        <v>ABS BRUSCHETTA</v>
      </c>
      <c r="F1379" s="76" t="str">
        <f>VLOOKUP(T1379,'Liste Gründe'!A:D,2,FALSE)</f>
        <v>keinen Verwendungszweck</v>
      </c>
      <c r="G1379" s="75" t="str">
        <f>IF(ISBLANK(V1379),VLOOKUP(Abfalldokumentation!$P1379,'Liste Gründe'!A:D,3,FALSE),V1379)</f>
        <v>keinen Verwendungszweck</v>
      </c>
      <c r="H1379" s="76" t="str">
        <f>IF(ISBLANK(Abfalldokumentation!$W1379),"-",Abfalldokumentation!$W1379)</f>
        <v>-</v>
      </c>
      <c r="I1379" s="76">
        <f t="shared" si="164"/>
        <v>43</v>
      </c>
      <c r="J1379" s="76" t="str">
        <f t="shared" si="165"/>
        <v>Produkte</v>
      </c>
      <c r="K1379" s="76" t="str">
        <f t="shared" si="166"/>
        <v>BUs</v>
      </c>
      <c r="L1379" s="76" t="str">
        <f t="shared" si="167"/>
        <v>Symptome</v>
      </c>
      <c r="M1379" s="76">
        <f>IFERROR(VLOOKUP(Abfalldokumentation!$O1379,Kennzahlen!S:U,3,FALSE)*Abfalldokumentation!$B1379,"0")</f>
        <v>18</v>
      </c>
      <c r="N1379" s="76" t="str">
        <f>IF(ISBLANK(Q1379),VLOOKUP(Abfalldokumentation!$O1379,'Linien - BU'!R:S,2,FALSE),Q1379)</f>
        <v>bu4</v>
      </c>
      <c r="O1379" s="77">
        <f t="shared" si="168"/>
        <v>29501029</v>
      </c>
      <c r="P1379" s="77">
        <f t="shared" si="169"/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Z1379"/>
      <c r="AB1379" s="2"/>
      <c r="AC1379" s="2"/>
    </row>
    <row r="1380" spans="1:29" ht="30" customHeight="1" x14ac:dyDescent="0.25">
      <c r="A1380" s="78" t="str">
        <f>VLOOKUP(N1380,'Linien - BU'!A:B,2,FALSE)</f>
        <v>BU3</v>
      </c>
      <c r="B1380" s="79">
        <f t="shared" si="163"/>
        <v>512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81" t="str">
        <f>IFERROR(VLOOKUP(Abfalldokumentation!$O1380,Artikel!A:C,3,FALSE),Abfalldokumentation!$O1380)</f>
        <v>VOS VEG-SCH MILD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VOS &gt; Einsatz</v>
      </c>
      <c r="H1380" s="81" t="str">
        <f>IF(ISBLANK(Abfalldokumentation!$W1380),"-",Abfalldokumentation!$W1380)</f>
        <v>-</v>
      </c>
      <c r="I1380" s="81">
        <f t="shared" si="164"/>
        <v>43</v>
      </c>
      <c r="J1380" s="81" t="str">
        <f t="shared" si="165"/>
        <v>Produkte</v>
      </c>
      <c r="K1380" s="81" t="str">
        <f t="shared" si="166"/>
        <v>BUs</v>
      </c>
      <c r="L1380" s="81" t="str">
        <f t="shared" si="167"/>
        <v>Symptome</v>
      </c>
      <c r="M1380" s="81">
        <f>IFERROR(VLOOKUP(Abfalldokumentation!$O1380,Kennzahlen!S:U,3,FALSE)*Abfalldokumentation!$B1380,"0")</f>
        <v>256</v>
      </c>
      <c r="N1380" s="81" t="str">
        <f>IF(ISBLANK(Q1380),VLOOKUP(Abfalldokumentation!$O1380,'Linien - BU'!R:S,2,FALSE),Q1380)</f>
        <v>bu3</v>
      </c>
      <c r="O1380" s="77">
        <f t="shared" si="168"/>
        <v>29900002</v>
      </c>
      <c r="P1380" s="77">
        <f t="shared" si="169"/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Z1380"/>
      <c r="AB1380" s="2"/>
      <c r="AC1380" s="2"/>
    </row>
    <row r="1381" spans="1:29" ht="30" customHeight="1" x14ac:dyDescent="0.25">
      <c r="A1381" s="73" t="str">
        <f>VLOOKUP(N1381,'Linien - BU'!A:B,2,FALSE)</f>
        <v>BU1</v>
      </c>
      <c r="B1381" s="74">
        <f t="shared" si="163"/>
        <v>10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76" t="str">
        <f>IFERROR(VLOOKUP(Abfalldokumentation!$O1381,Artikel!A:C,3,FALSE),Abfalldokumentation!$O1381)</f>
        <v>VOS VEG-SCH WÜRZIG</v>
      </c>
      <c r="F1381" s="76" t="str">
        <f>VLOOKUP(T1381,'Liste Gründe'!A:D,2,FALSE)</f>
        <v>keinen Verwendungszweck</v>
      </c>
      <c r="G1381" s="75" t="str">
        <f>IF(ISBLANK(V1381),VLOOKUP(Abfalldokumentation!$P1381,'Liste Gründe'!A:D,3,FALSE),V1381)</f>
        <v>VOS &gt; Einsatz</v>
      </c>
      <c r="H1381" s="76" t="str">
        <f>IF(ISBLANK(Abfalldokumentation!$W1381),"-",Abfalldokumentation!$W1381)</f>
        <v>-</v>
      </c>
      <c r="I1381" s="76">
        <f t="shared" si="164"/>
        <v>43</v>
      </c>
      <c r="J1381" s="76" t="str">
        <f t="shared" si="165"/>
        <v>Produkte</v>
      </c>
      <c r="K1381" s="76" t="str">
        <f t="shared" si="166"/>
        <v>BUs</v>
      </c>
      <c r="L1381" s="76" t="str">
        <f t="shared" si="167"/>
        <v>Symptome</v>
      </c>
      <c r="M1381" s="76">
        <f>IFERROR(VLOOKUP(Abfalldokumentation!$O1381,Kennzahlen!S:U,3,FALSE)*Abfalldokumentation!$B1381,"0")</f>
        <v>5</v>
      </c>
      <c r="N1381" s="76" t="str">
        <f>IF(ISBLANK(Q1381),VLOOKUP(Abfalldokumentation!$O1381,'Linien - BU'!R:S,2,FALSE),Q1381)</f>
        <v>Abfüllung</v>
      </c>
      <c r="O1381" s="77">
        <f t="shared" si="168"/>
        <v>29900003</v>
      </c>
      <c r="P1381" s="77">
        <f t="shared" si="169"/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Z1381"/>
      <c r="AB1381" s="2"/>
      <c r="AC1381" s="2"/>
    </row>
    <row r="1382" spans="1:29" ht="30" customHeight="1" x14ac:dyDescent="0.25">
      <c r="A1382" s="78" t="str">
        <f>VLOOKUP(N1382,'Linien - BU'!A:B,2,FALSE)</f>
        <v>BU1</v>
      </c>
      <c r="B1382" s="79">
        <f t="shared" si="163"/>
        <v>81.2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81" t="str">
        <f>IFERROR(VLOOKUP(Abfalldokumentation!$O1382,Artikel!A:C,3,FALSE),Abfalldokumentation!$O1382)</f>
        <v>GRW NATUR 7,2KG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Clip gerissen</v>
      </c>
      <c r="H1382" s="81" t="str">
        <f>IF(ISBLANK(Abfalldokumentation!$W1382),"-",Abfalldokumentation!$W1382)</f>
        <v>-</v>
      </c>
      <c r="I1382" s="81">
        <f t="shared" si="164"/>
        <v>43</v>
      </c>
      <c r="J1382" s="81" t="str">
        <f t="shared" si="165"/>
        <v>Produkte</v>
      </c>
      <c r="K1382" s="81" t="str">
        <f t="shared" si="166"/>
        <v>BUs</v>
      </c>
      <c r="L1382" s="81" t="str">
        <f t="shared" si="167"/>
        <v>Symptome</v>
      </c>
      <c r="M1382" s="81" t="str">
        <f>IFERROR(VLOOKUP(Abfalldokumentation!$O1382,Kennzahlen!S:U,3,FALSE)*Abfalldokumentation!$B1382,"0")</f>
        <v>0</v>
      </c>
      <c r="N1382" s="81">
        <f>IF(ISBLANK(Q1382),VLOOKUP(Abfalldokumentation!$O1382,'Linien - BU'!R:S,2,FALSE),Q1382)</f>
        <v>3020</v>
      </c>
      <c r="O1382" s="77">
        <f t="shared" si="168"/>
        <v>32000049</v>
      </c>
      <c r="P1382" s="77">
        <f t="shared" si="169"/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Z1382"/>
      <c r="AB1382" s="2"/>
      <c r="AC1382" s="2"/>
    </row>
    <row r="1383" spans="1:29" ht="30" customHeight="1" x14ac:dyDescent="0.25">
      <c r="A1383" s="73" t="str">
        <f>VLOOKUP(N1383,'Linien - BU'!A:B,2,FALSE)</f>
        <v>BU1</v>
      </c>
      <c r="B1383" s="74">
        <f t="shared" si="163"/>
        <v>81.2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76" t="str">
        <f>IFERROR(VLOOKUP(Abfalldokumentation!$O1383,Artikel!A:C,3,FALSE),Abfalldokumentation!$O1383)</f>
        <v>GRW NATUR 7,2KG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Clip gerissen</v>
      </c>
      <c r="H1383" s="76" t="str">
        <f>IF(ISBLANK(Abfalldokumentation!$W1383),"-",Abfalldokumentation!$W1383)</f>
        <v>-</v>
      </c>
      <c r="I1383" s="76">
        <f t="shared" si="164"/>
        <v>43</v>
      </c>
      <c r="J1383" s="76" t="str">
        <f t="shared" si="165"/>
        <v>Produkte</v>
      </c>
      <c r="K1383" s="76" t="str">
        <f t="shared" si="166"/>
        <v>BUs</v>
      </c>
      <c r="L1383" s="76" t="str">
        <f t="shared" si="167"/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3020</v>
      </c>
      <c r="O1383" s="77">
        <f t="shared" si="168"/>
        <v>32000049</v>
      </c>
      <c r="P1383" s="77">
        <f t="shared" si="169"/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Z1383"/>
      <c r="AB1383" s="2"/>
      <c r="AC1383" s="2"/>
    </row>
    <row r="1384" spans="1:29" ht="30" customHeight="1" x14ac:dyDescent="0.25">
      <c r="A1384" s="78" t="str">
        <f>VLOOKUP(N1384,'Linien - BU'!A:B,2,FALSE)</f>
        <v>BU1</v>
      </c>
      <c r="B1384" s="79">
        <f t="shared" si="163"/>
        <v>20.3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81" t="str">
        <f>IFERROR(VLOOKUP(Abfalldokumentation!$O1384,Artikel!A:C,3,FALSE),Abfalldokumentation!$O1384)</f>
        <v>GRW GARTK 7,2KG</v>
      </c>
      <c r="F1384" s="81" t="str">
        <f>VLOOKUP(T1384,'Liste Gründe'!A:D,2,FALSE)</f>
        <v>Rest</v>
      </c>
      <c r="G1384" s="80" t="str">
        <f>IF(ISBLANK(V1384),VLOOKUP(Abfalldokumentation!$P1384,'Liste Gründe'!A:D,3,FALSE),V1384)</f>
        <v>Metall</v>
      </c>
      <c r="H1384" s="81" t="str">
        <f>IF(ISBLANK(Abfalldokumentation!$W1384),"-",Abfalldokumentation!$W1384)</f>
        <v>-</v>
      </c>
      <c r="I1384" s="81">
        <f t="shared" si="164"/>
        <v>43</v>
      </c>
      <c r="J1384" s="81" t="str">
        <f t="shared" si="165"/>
        <v>Produkte</v>
      </c>
      <c r="K1384" s="81" t="str">
        <f t="shared" si="166"/>
        <v>BUs</v>
      </c>
      <c r="L1384" s="81" t="str">
        <f t="shared" si="167"/>
        <v>Symptome</v>
      </c>
      <c r="M1384" s="81" t="str">
        <f>IFERROR(VLOOKUP(Abfalldokumentation!$O1384,Kennzahlen!S:U,3,FALSE)*Abfalldokumentation!$B1384,"0")</f>
        <v>0</v>
      </c>
      <c r="N1384" s="81">
        <f>IF(ISBLANK(Q1384),VLOOKUP(Abfalldokumentation!$O1384,'Linien - BU'!R:S,2,FALSE),Q1384)</f>
        <v>3040</v>
      </c>
      <c r="O1384" s="77">
        <f t="shared" si="168"/>
        <v>32000061</v>
      </c>
      <c r="P1384" s="77">
        <f t="shared" si="169"/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Z1384"/>
      <c r="AB1384" s="2"/>
      <c r="AC1384" s="2"/>
    </row>
    <row r="1385" spans="1:29" ht="30" customHeight="1" x14ac:dyDescent="0.25">
      <c r="A1385" s="73" t="str">
        <f>VLOOKUP(N1385,'Linien - BU'!A:B,2,FALSE)</f>
        <v>BU1</v>
      </c>
      <c r="B1385" s="74">
        <f t="shared" si="163"/>
        <v>20.3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76" t="str">
        <f>IFERROR(VLOOKUP(Abfalldokumentation!$O1385,Artikel!A:C,3,FALSE),Abfalldokumentation!$O1385)</f>
        <v>GRW GARTK 7,2KG</v>
      </c>
      <c r="F1385" s="76" t="str">
        <f>VLOOKUP(T1385,'Liste Gründe'!A:D,2,FALSE)</f>
        <v>Linienbezogen</v>
      </c>
      <c r="G1385" s="75" t="str">
        <f>IF(ISBLANK(V1385),VLOOKUP(Abfalldokumentation!$P1385,'Liste Gründe'!A:D,3,FALSE),V1385)</f>
        <v>Reinigung</v>
      </c>
      <c r="H1385" s="76" t="str">
        <f>IF(ISBLANK(Abfalldokumentation!$W1385),"-",Abfalldokumentation!$W1385)</f>
        <v>-</v>
      </c>
      <c r="I1385" s="76">
        <f t="shared" si="164"/>
        <v>43</v>
      </c>
      <c r="J1385" s="76" t="str">
        <f t="shared" si="165"/>
        <v>Produkte</v>
      </c>
      <c r="K1385" s="76" t="str">
        <f t="shared" si="166"/>
        <v>BUs</v>
      </c>
      <c r="L1385" s="76" t="str">
        <f t="shared" si="167"/>
        <v>Symptome</v>
      </c>
      <c r="M1385" s="76" t="str">
        <f>IFERROR(VLOOKUP(Abfalldokumentation!$O1385,Kennzahlen!S:U,3,FALSE)*Abfalldokumentation!$B1385,"0")</f>
        <v>0</v>
      </c>
      <c r="N1385" s="76">
        <f>IF(ISBLANK(Q1385),VLOOKUP(Abfalldokumentation!$O1385,'Linien - BU'!R:S,2,FALSE),Q1385)</f>
        <v>2030</v>
      </c>
      <c r="O1385" s="77">
        <f t="shared" si="168"/>
        <v>32000061</v>
      </c>
      <c r="P1385" s="77">
        <f t="shared" si="169"/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Z1385"/>
      <c r="AB1385" s="2"/>
      <c r="AC1385" s="2"/>
    </row>
    <row r="1386" spans="1:29" ht="30" customHeight="1" x14ac:dyDescent="0.25">
      <c r="A1386" s="78" t="str">
        <f>VLOOKUP(N1386,'Linien - BU'!A:B,2,FALSE)</f>
        <v>BU4</v>
      </c>
      <c r="B1386" s="79">
        <f t="shared" si="163"/>
        <v>297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81" t="str">
        <f>IFERROR(VLOOKUP(Abfalldokumentation!$O1386,Artikel!A:C,3,FALSE),Abfalldokumentation!$O1386)</f>
        <v>ABS CAMBOZOLA-VAKU</v>
      </c>
      <c r="F1386" s="81" t="str">
        <f>VLOOKUP(T1386,'Liste Gründe'!A:D,2,FALSE)</f>
        <v>keinen Verwendungszweck</v>
      </c>
      <c r="G1386" s="80" t="str">
        <f>IF(ISBLANK(V1386),VLOOKUP(Abfalldokumentation!$P1386,'Liste Gründe'!A:D,3,FALSE),V1386)</f>
        <v>keinen Verwendungszweck</v>
      </c>
      <c r="H1386" s="81" t="str">
        <f>IF(ISBLANK(Abfalldokumentation!$W1386),"-",Abfalldokumentation!$W1386)</f>
        <v>-</v>
      </c>
      <c r="I1386" s="81">
        <f t="shared" si="164"/>
        <v>43</v>
      </c>
      <c r="J1386" s="81" t="str">
        <f t="shared" si="165"/>
        <v>Produkte</v>
      </c>
      <c r="K1386" s="81" t="str">
        <f t="shared" si="166"/>
        <v>BUs</v>
      </c>
      <c r="L1386" s="81" t="str">
        <f t="shared" si="167"/>
        <v>Symptome</v>
      </c>
      <c r="M1386" s="81">
        <f>IFERROR(VLOOKUP(Abfalldokumentation!$O1386,Kennzahlen!S:U,3,FALSE)*Abfalldokumentation!$B1386,"0")</f>
        <v>4.1876999999999995</v>
      </c>
      <c r="N1386" s="81" t="str">
        <f>IF(ISBLANK(Q1386),VLOOKUP(Abfalldokumentation!$O1386,'Linien - BU'!R:S,2,FALSE),Q1386)</f>
        <v>bu4</v>
      </c>
      <c r="O1386" s="77">
        <f t="shared" si="168"/>
        <v>49500194</v>
      </c>
      <c r="P1386" s="77">
        <f t="shared" si="169"/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Z1386"/>
      <c r="AB1386" s="2"/>
      <c r="AC1386" s="2"/>
    </row>
    <row r="1387" spans="1:29" ht="30" customHeight="1" x14ac:dyDescent="0.25">
      <c r="A1387" s="73" t="str">
        <f>VLOOKUP(N1387,'Linien - BU'!A:B,2,FALSE)</f>
        <v>BU4</v>
      </c>
      <c r="B1387" s="74">
        <f t="shared" si="163"/>
        <v>15.4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Linienbezogen</v>
      </c>
      <c r="G1387" s="75" t="str">
        <f>IF(ISBLANK(V1387),VLOOKUP(Abfalldokumentation!$P1387,'Liste Gründe'!A:D,3,FALSE),V1387)</f>
        <v>Maschinenabfall</v>
      </c>
      <c r="H1387" s="76" t="str">
        <f>IF(ISBLANK(Abfalldokumentation!$W1387),"-",Abfalldokumentation!$W1387)</f>
        <v>-</v>
      </c>
      <c r="I1387" s="76">
        <f t="shared" si="164"/>
        <v>43</v>
      </c>
      <c r="J1387" s="76" t="str">
        <f t="shared" si="165"/>
        <v>Produkte</v>
      </c>
      <c r="K1387" s="76" t="str">
        <f t="shared" si="166"/>
        <v>BUs</v>
      </c>
      <c r="L1387" s="76" t="str">
        <f t="shared" si="167"/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bu4</v>
      </c>
      <c r="O1387" s="77" t="str">
        <f t="shared" si="168"/>
        <v>-</v>
      </c>
      <c r="P1387" s="77">
        <f t="shared" si="169"/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Z1387"/>
      <c r="AB1387" s="2"/>
      <c r="AC1387" s="2"/>
    </row>
    <row r="1388" spans="1:29" ht="30" customHeight="1" x14ac:dyDescent="0.25">
      <c r="A1388" s="78" t="str">
        <f>VLOOKUP(N1388,'Linien - BU'!A:B,2,FALSE)</f>
        <v>BU3</v>
      </c>
      <c r="B1388" s="79">
        <f t="shared" si="163"/>
        <v>28.4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Linienbezogen</v>
      </c>
      <c r="G1388" s="80" t="str">
        <f>IF(ISBLANK(V1388),VLOOKUP(Abfalldokumentation!$P1388,'Liste Gründe'!A:D,3,FALSE),V1388)</f>
        <v>Maschinenabfall</v>
      </c>
      <c r="H1388" s="81" t="str">
        <f>IF(ISBLANK(Abfalldokumentation!$W1388),"-",Abfalldokumentation!$W1388)</f>
        <v>-</v>
      </c>
      <c r="I1388" s="81">
        <f t="shared" si="164"/>
        <v>43</v>
      </c>
      <c r="J1388" s="81" t="str">
        <f t="shared" si="165"/>
        <v>Produkte</v>
      </c>
      <c r="K1388" s="81" t="str">
        <f t="shared" si="166"/>
        <v>BUs</v>
      </c>
      <c r="L1388" s="81" t="str">
        <f t="shared" si="167"/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bu3</v>
      </c>
      <c r="O1388" s="77" t="str">
        <f t="shared" si="168"/>
        <v>-</v>
      </c>
      <c r="P1388" s="77">
        <f t="shared" si="169"/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Z1388"/>
      <c r="AB1388" s="2"/>
      <c r="AC1388" s="2"/>
    </row>
    <row r="1389" spans="1:29" ht="30" customHeight="1" x14ac:dyDescent="0.25">
      <c r="A1389" s="73" t="str">
        <f>VLOOKUP(N1389,'Linien - BU'!A:B,2,FALSE)</f>
        <v>BU1</v>
      </c>
      <c r="B1389" s="74">
        <f t="shared" si="163"/>
        <v>60.900000000000006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Linienbezogen</v>
      </c>
      <c r="G1389" s="75" t="str">
        <f>IF(ISBLANK(V1389),VLOOKUP(Abfalldokumentation!$P1389,'Liste Gründe'!A:D,3,FALSE),V1389)</f>
        <v>Reinigung</v>
      </c>
      <c r="H1389" s="76" t="str">
        <f>IF(ISBLANK(Abfalldokumentation!$W1389),"-",Abfalldokumentation!$W1389)</f>
        <v>-</v>
      </c>
      <c r="I1389" s="76">
        <f t="shared" si="164"/>
        <v>43</v>
      </c>
      <c r="J1389" s="76" t="str">
        <f t="shared" si="165"/>
        <v>Produkte</v>
      </c>
      <c r="K1389" s="76" t="str">
        <f t="shared" si="166"/>
        <v>BUs</v>
      </c>
      <c r="L1389" s="76" t="str">
        <f t="shared" si="167"/>
        <v>Symptome</v>
      </c>
      <c r="M1389" s="76" t="str">
        <f>IFERROR(VLOOKUP(Abfalldokumentation!$O1389,Kennzahlen!S:U,3,FALSE)*Abfalldokumentation!$B1389,"0")</f>
        <v>0</v>
      </c>
      <c r="N1389" s="76">
        <f>IF(ISBLANK(Q1389),VLOOKUP(Abfalldokumentation!$O1389,'Linien - BU'!R:S,2,FALSE),Q1389)</f>
        <v>3100</v>
      </c>
      <c r="O1389" s="77" t="str">
        <f t="shared" si="168"/>
        <v>-</v>
      </c>
      <c r="P1389" s="77">
        <f t="shared" si="169"/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Z1389"/>
      <c r="AB1389" s="2"/>
      <c r="AC1389" s="2"/>
    </row>
    <row r="1390" spans="1:29" ht="30" customHeight="1" x14ac:dyDescent="0.25">
      <c r="A1390" s="78" t="str">
        <f>VLOOKUP(N1390,'Linien - BU'!A:B,2,FALSE)</f>
        <v>Rest</v>
      </c>
      <c r="B1390" s="79">
        <f t="shared" si="163"/>
        <v>90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81" t="str">
        <f>IFERROR(VLOOKUP(Abfalldokumentation!$O1390,Artikel!A:C,3,FALSE),Abfalldokumentation!$O1390)</f>
        <v>-</v>
      </c>
      <c r="F1390" s="81" t="str">
        <f>VLOOKUP(T1390,'Liste Gründe'!A:D,2,FALSE)</f>
        <v>Qualitätssicherung</v>
      </c>
      <c r="G1390" s="80" t="str">
        <f>IF(ISBLANK(V1390),VLOOKUP(Abfalldokumentation!$P1390,'Liste Gründe'!A:D,3,FALSE),V1390)</f>
        <v>Laborproben</v>
      </c>
      <c r="H1390" s="81" t="str">
        <f>IF(ISBLANK(Abfalldokumentation!$W1390),"-",Abfalldokumentation!$W1390)</f>
        <v>-</v>
      </c>
      <c r="I1390" s="81">
        <f t="shared" si="164"/>
        <v>43</v>
      </c>
      <c r="J1390" s="81" t="str">
        <f t="shared" si="165"/>
        <v>Produkte</v>
      </c>
      <c r="K1390" s="81" t="str">
        <f t="shared" si="166"/>
        <v>BUs</v>
      </c>
      <c r="L1390" s="81" t="str">
        <f t="shared" si="167"/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Labor</v>
      </c>
      <c r="O1390" s="77" t="str">
        <f t="shared" si="168"/>
        <v>-</v>
      </c>
      <c r="P1390" s="77">
        <f t="shared" si="169"/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Z1390"/>
      <c r="AB1390" s="2"/>
      <c r="AC1390" s="2"/>
    </row>
    <row r="1391" spans="1:29" ht="30" customHeight="1" x14ac:dyDescent="0.25">
      <c r="A1391" s="73" t="str">
        <f>VLOOKUP(N1391,'Linien - BU'!A:B,2,FALSE)</f>
        <v>Rest</v>
      </c>
      <c r="B1391" s="74">
        <f t="shared" si="163"/>
        <v>120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76" t="str">
        <f>IFERROR(VLOOKUP(Abfalldokumentation!$O1391,Artikel!A:C,3,FALSE),Abfalldokumentation!$O1391)</f>
        <v>-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Laborproben</v>
      </c>
      <c r="H1391" s="76" t="str">
        <f>IF(ISBLANK(Abfalldokumentation!$W1391),"-",Abfalldokumentation!$W1391)</f>
        <v>-</v>
      </c>
      <c r="I1391" s="76">
        <f t="shared" si="164"/>
        <v>43</v>
      </c>
      <c r="J1391" s="76" t="str">
        <f t="shared" si="165"/>
        <v>Produkte</v>
      </c>
      <c r="K1391" s="76" t="str">
        <f t="shared" si="166"/>
        <v>BUs</v>
      </c>
      <c r="L1391" s="76" t="str">
        <f t="shared" si="167"/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68"/>
        <v>-</v>
      </c>
      <c r="P1391" s="77">
        <f t="shared" si="169"/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Z1391"/>
      <c r="AB1391" s="2"/>
      <c r="AC1391" s="2"/>
    </row>
    <row r="1392" spans="1:29" ht="30" customHeight="1" x14ac:dyDescent="0.25">
      <c r="A1392" s="78" t="str">
        <f>VLOOKUP(N1392,'Linien - BU'!A:B,2,FALSE)</f>
        <v>Rest</v>
      </c>
      <c r="B1392" s="79">
        <f t="shared" si="163"/>
        <v>47.6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-</v>
      </c>
      <c r="F1392" s="81" t="str">
        <f>VLOOKUP(T1392,'Liste Gründe'!A:D,2,FALSE)</f>
        <v>Qualitätssicherung</v>
      </c>
      <c r="G1392" s="80" t="str">
        <f>IF(ISBLANK(V1392),VLOOKUP(Abfalldokumentation!$P1392,'Liste Gründe'!A:D,3,FALSE),V1392)</f>
        <v>Laborproben</v>
      </c>
      <c r="H1392" s="81" t="str">
        <f>IF(ISBLANK(Abfalldokumentation!$W1392),"-",Abfalldokumentation!$W1392)</f>
        <v>-</v>
      </c>
      <c r="I1392" s="81">
        <f t="shared" si="164"/>
        <v>43</v>
      </c>
      <c r="J1392" s="81" t="str">
        <f t="shared" si="165"/>
        <v>Produkte</v>
      </c>
      <c r="K1392" s="81" t="str">
        <f t="shared" si="166"/>
        <v>BUs</v>
      </c>
      <c r="L1392" s="81" t="str">
        <f t="shared" si="167"/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Labor</v>
      </c>
      <c r="O1392" s="77" t="str">
        <f t="shared" si="168"/>
        <v>-</v>
      </c>
      <c r="P1392" s="77">
        <f t="shared" si="169"/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Z1392"/>
      <c r="AB1392" s="2"/>
      <c r="AC1392" s="2"/>
    </row>
    <row r="1393" spans="1:29" ht="30" customHeight="1" x14ac:dyDescent="0.25">
      <c r="A1393" s="73" t="str">
        <f>VLOOKUP(N1393,'Linien - BU'!A:B,2,FALSE)</f>
        <v>Rest</v>
      </c>
      <c r="B1393" s="74">
        <f t="shared" si="163"/>
        <v>17.399999999999999</v>
      </c>
      <c r="C1393" s="75">
        <f>Abfalldokumentation!$U1393</f>
        <v>44496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76" t="str">
        <f>IFERROR(VLOOKUP(Abfalldokumentation!$O1393,Artikel!A:C,3,FALSE),Abfalldokumentation!$O1393)</f>
        <v>-</v>
      </c>
      <c r="F1393" s="76" t="str">
        <f>VLOOKUP(T1393,'Liste Gründe'!A:D,2,FALSE)</f>
        <v>Qualitätssicherung</v>
      </c>
      <c r="G1393" s="75" t="str">
        <f>IF(ISBLANK(V1393),VLOOKUP(Abfalldokumentation!$P1393,'Liste Gründe'!A:D,3,FALSE),V1393)</f>
        <v>Sensorik</v>
      </c>
      <c r="H1393" s="76" t="str">
        <f>IF(ISBLANK(Abfalldokumentation!$W1393),"-",Abfalldokumentation!$W1393)</f>
        <v>-</v>
      </c>
      <c r="I1393" s="76">
        <f t="shared" si="164"/>
        <v>43</v>
      </c>
      <c r="J1393" s="76" t="str">
        <f t="shared" si="165"/>
        <v>Produkte</v>
      </c>
      <c r="K1393" s="76" t="str">
        <f t="shared" si="166"/>
        <v>BUs</v>
      </c>
      <c r="L1393" s="76" t="str">
        <f t="shared" si="167"/>
        <v>Symptome</v>
      </c>
      <c r="M1393" s="76" t="str">
        <f>IFERROR(VLOOKUP(Abfalldokumentation!$O1393,Kennzahlen!S:U,3,FALSE)*Abfalldokumentation!$B1393,"0")</f>
        <v>0</v>
      </c>
      <c r="N1393" s="76" t="str">
        <f>IF(ISBLANK(Q1393),VLOOKUP(Abfalldokumentation!$O1393,'Linien - BU'!R:S,2,FALSE),Q1393)</f>
        <v>QM</v>
      </c>
      <c r="O1393" s="77" t="str">
        <f t="shared" si="168"/>
        <v>-</v>
      </c>
      <c r="P1393" s="77">
        <f t="shared" si="169"/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Z1393"/>
      <c r="AB1393" s="2"/>
      <c r="AC1393" s="2"/>
    </row>
    <row r="1394" spans="1:29" ht="30" customHeight="1" x14ac:dyDescent="0.25">
      <c r="A1394" s="78" t="str">
        <f>VLOOKUP(N1394,'Linien - BU'!A:B,2,FALSE)</f>
        <v>Rest</v>
      </c>
      <c r="B1394" s="79">
        <f t="shared" si="163"/>
        <v>110</v>
      </c>
      <c r="C1394" s="80">
        <f>Abfalldokumentation!$U1394</f>
        <v>44496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81" t="str">
        <f>IFERROR(VLOOKUP(Abfalldokumentation!$O1394,Artikel!A:C,3,FALSE),Abfalldokumentation!$O1394)</f>
        <v>-</v>
      </c>
      <c r="F1394" s="81" t="str">
        <f>VLOOKUP(T1394,'Liste Gründe'!A:D,2,FALSE)</f>
        <v>Qualitätssicherung</v>
      </c>
      <c r="G1394" s="80" t="str">
        <f>IF(ISBLANK(V1394),VLOOKUP(Abfalldokumentation!$P1394,'Liste Gründe'!A:D,3,FALSE),V1394)</f>
        <v>Sensorik</v>
      </c>
      <c r="H1394" s="81" t="str">
        <f>IF(ISBLANK(Abfalldokumentation!$W1394),"-",Abfalldokumentation!$W1394)</f>
        <v>-</v>
      </c>
      <c r="I1394" s="81">
        <f t="shared" si="164"/>
        <v>43</v>
      </c>
      <c r="J1394" s="81" t="str">
        <f t="shared" si="165"/>
        <v>Produkte</v>
      </c>
      <c r="K1394" s="81" t="str">
        <f t="shared" si="166"/>
        <v>BUs</v>
      </c>
      <c r="L1394" s="81" t="str">
        <f t="shared" si="167"/>
        <v>Symptome</v>
      </c>
      <c r="M1394" s="81" t="str">
        <f>IFERROR(VLOOKUP(Abfalldokumentation!$O1394,Kennzahlen!S:U,3,FALSE)*Abfalldokumentation!$B1394,"0")</f>
        <v>0</v>
      </c>
      <c r="N1394" s="81" t="str">
        <f>IF(ISBLANK(Q1394),VLOOKUP(Abfalldokumentation!$O1394,'Linien - BU'!R:S,2,FALSE),Q1394)</f>
        <v>Labor</v>
      </c>
      <c r="O1394" s="77" t="str">
        <f t="shared" si="168"/>
        <v>-</v>
      </c>
      <c r="P1394" s="77">
        <f t="shared" si="169"/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Z1394"/>
      <c r="AB1394" s="2"/>
      <c r="AC1394" s="2"/>
    </row>
    <row r="1395" spans="1:29" ht="30" customHeight="1" x14ac:dyDescent="0.25">
      <c r="A1395" s="73" t="str">
        <f>VLOOKUP(N1395,'Linien - BU'!A:B,2,FALSE)</f>
        <v>Rest</v>
      </c>
      <c r="B1395" s="74">
        <f t="shared" si="163"/>
        <v>1.4</v>
      </c>
      <c r="C1395" s="75">
        <f>Abfalldokumentation!$U1395</f>
        <v>44496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76" t="str">
        <f>IFERROR(VLOOKUP(Abfalldokumentation!$O1395,Artikel!A:C,3,FALSE),Abfalldokumentation!$O1395)</f>
        <v>-</v>
      </c>
      <c r="F1395" s="76" t="str">
        <f>VLOOKUP(T1395,'Liste Gründe'!A:D,2,FALSE)</f>
        <v>Qualitätssicherung</v>
      </c>
      <c r="G1395" s="75" t="str">
        <f>IF(ISBLANK(V1395),VLOOKUP(Abfalldokumentation!$P1395,'Liste Gründe'!A:D,3,FALSE),V1395)</f>
        <v>Sensorik</v>
      </c>
      <c r="H1395" s="76" t="str">
        <f>IF(ISBLANK(Abfalldokumentation!$W1395),"-",Abfalldokumentation!$W1395)</f>
        <v>-</v>
      </c>
      <c r="I1395" s="76">
        <f t="shared" si="164"/>
        <v>43</v>
      </c>
      <c r="J1395" s="76" t="str">
        <f t="shared" si="165"/>
        <v>Produkte</v>
      </c>
      <c r="K1395" s="76" t="str">
        <f t="shared" si="166"/>
        <v>BUs</v>
      </c>
      <c r="L1395" s="76" t="str">
        <f t="shared" si="167"/>
        <v>Symptome</v>
      </c>
      <c r="M1395" s="76" t="str">
        <f>IFERROR(VLOOKUP(Abfalldokumentation!$O1395,Kennzahlen!S:U,3,FALSE)*Abfalldokumentation!$B1395,"0")</f>
        <v>0</v>
      </c>
      <c r="N1395" s="76" t="str">
        <f>IF(ISBLANK(Q1395),VLOOKUP(Abfalldokumentation!$O1395,'Linien - BU'!R:S,2,FALSE),Q1395)</f>
        <v>Labor</v>
      </c>
      <c r="O1395" s="77" t="str">
        <f t="shared" si="168"/>
        <v>-</v>
      </c>
      <c r="P1395" s="77">
        <f t="shared" si="169"/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Z1395"/>
      <c r="AB1395" s="2"/>
      <c r="AC1395" s="2"/>
    </row>
    <row r="1396" spans="1:29" ht="30" customHeight="1" x14ac:dyDescent="0.25">
      <c r="A1396" s="78" t="str">
        <f>VLOOKUP(N1396,'Linien - BU'!A:B,2,FALSE)</f>
        <v>BU1</v>
      </c>
      <c r="B1396" s="79">
        <f t="shared" si="163"/>
        <v>80</v>
      </c>
      <c r="C1396" s="80">
        <f>Abfalldokumentation!$U1396</f>
        <v>44496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81" t="str">
        <f>IFERROR(VLOOKUP(Abfalldokumentation!$O1396,Artikel!A:C,3,FALSE),Abfalldokumentation!$O1396)</f>
        <v>Kapa EMM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MHD abgelaufen</v>
      </c>
      <c r="H1396" s="81" t="str">
        <f>IF(ISBLANK(Abfalldokumentation!$W1396),"-",Abfalldokumentation!$W1396)</f>
        <v>-</v>
      </c>
      <c r="I1396" s="81">
        <f t="shared" si="164"/>
        <v>43</v>
      </c>
      <c r="J1396" s="81" t="str">
        <f t="shared" si="165"/>
        <v>Produkte</v>
      </c>
      <c r="K1396" s="81" t="str">
        <f t="shared" si="166"/>
        <v>BUs</v>
      </c>
      <c r="L1396" s="81" t="str">
        <f t="shared" si="167"/>
        <v>Symptome</v>
      </c>
      <c r="M1396" s="81" t="str">
        <f>IFERROR(VLOOKUP(Abfalldokumentation!$O1396,Kennzahlen!S:U,3,FALSE)*Abfalldokumentation!$B1396,"0")</f>
        <v>0</v>
      </c>
      <c r="N1396" s="81" t="str">
        <f>IF(ISBLANK(Q1396),VLOOKUP(Abfalldokumentation!$O1396,'Linien - BU'!R:S,2,FALSE),Q1396)</f>
        <v>Schmelze</v>
      </c>
      <c r="O1396" s="77" t="str">
        <f t="shared" si="168"/>
        <v>Kapa EMM</v>
      </c>
      <c r="P1396" s="77">
        <f t="shared" si="169"/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Z1396"/>
      <c r="AB1396" s="2"/>
      <c r="AC1396" s="2"/>
    </row>
    <row r="1397" spans="1:29" ht="30" customHeight="1" x14ac:dyDescent="0.25">
      <c r="A1397" s="73" t="str">
        <f>VLOOKUP(N1397,'Linien - BU'!A:B,2,FALSE)</f>
        <v>Rest</v>
      </c>
      <c r="B1397" s="74">
        <f t="shared" si="163"/>
        <v>60</v>
      </c>
      <c r="C1397" s="75">
        <f>Abfalldokumentation!$U1397</f>
        <v>44496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76" t="str">
        <f>IFERROR(VLOOKUP(Abfalldokumentation!$O1397,Artikel!A:C,3,FALSE),Abfalldokumentation!$O1397)</f>
        <v>Rückstellproben</v>
      </c>
      <c r="F1397" s="76" t="str">
        <f>VLOOKUP(T1397,'Liste Gründe'!A:D,2,FALSE)</f>
        <v>Qualitätssicherung</v>
      </c>
      <c r="G1397" s="75" t="str">
        <f>IF(ISBLANK(V1397),VLOOKUP(Abfalldokumentation!$P1397,'Liste Gründe'!A:D,3,FALSE),V1397)</f>
        <v>Rückstellproben</v>
      </c>
      <c r="H1397" s="76" t="str">
        <f>IF(ISBLANK(Abfalldokumentation!$W1397),"-",Abfalldokumentation!$W1397)</f>
        <v>-</v>
      </c>
      <c r="I1397" s="76">
        <f t="shared" si="164"/>
        <v>43</v>
      </c>
      <c r="J1397" s="76" t="str">
        <f t="shared" si="165"/>
        <v>Produkte</v>
      </c>
      <c r="K1397" s="76" t="str">
        <f t="shared" si="166"/>
        <v>BUs</v>
      </c>
      <c r="L1397" s="76" t="str">
        <f t="shared" si="167"/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Labor</v>
      </c>
      <c r="O1397" s="77" t="str">
        <f t="shared" si="168"/>
        <v>Rückstellproben</v>
      </c>
      <c r="P1397" s="77">
        <f t="shared" si="169"/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Z1397"/>
      <c r="AB1397" s="2"/>
      <c r="AC1397" s="2"/>
    </row>
    <row r="1398" spans="1:29" ht="30" customHeight="1" x14ac:dyDescent="0.25">
      <c r="A1398" s="78" t="str">
        <f>VLOOKUP(N1398,'Linien - BU'!A:B,2,FALSE)</f>
        <v>Rest</v>
      </c>
      <c r="B1398" s="79">
        <f t="shared" si="163"/>
        <v>432</v>
      </c>
      <c r="C1398" s="80">
        <f>Abfalldokumentation!$U1398</f>
        <v>44496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81" t="str">
        <f>IFERROR(VLOOKUP(Abfalldokumentation!$O1398,Artikel!A:C,3,FALSE),Abfalldokumentation!$O1398)</f>
        <v>Schmelzkäsezubereitung</v>
      </c>
      <c r="F1398" s="81" t="str">
        <f>VLOOKUP(T1398,'Liste Gründe'!A:D,2,FALSE)</f>
        <v>Verpackungsfehler</v>
      </c>
      <c r="G1398" s="80" t="str">
        <f>IF(ISBLANK(V1398),VLOOKUP(Abfalldokumentation!$P1398,'Liste Gründe'!A:D,3,FALSE),V1398)</f>
        <v>Alufolie reißt</v>
      </c>
      <c r="H1398" s="81" t="str">
        <f>IF(ISBLANK(Abfalldokumentation!$W1398),"-",Abfalldokumentation!$W1398)</f>
        <v>-</v>
      </c>
      <c r="I1398" s="81">
        <f t="shared" si="164"/>
        <v>43</v>
      </c>
      <c r="J1398" s="81" t="str">
        <f t="shared" si="165"/>
        <v>Produkte</v>
      </c>
      <c r="K1398" s="81" t="str">
        <f t="shared" si="166"/>
        <v>BUs</v>
      </c>
      <c r="L1398" s="81" t="str">
        <f t="shared" si="167"/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Retoure</v>
      </c>
      <c r="O1398" s="77" t="str">
        <f t="shared" si="168"/>
        <v>Schmelzkäsezubereitung</v>
      </c>
      <c r="P1398" s="77">
        <f t="shared" si="169"/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Z1398"/>
      <c r="AB1398" s="2"/>
      <c r="AC1398" s="2"/>
    </row>
    <row r="1399" spans="1:29" ht="30" customHeight="1" x14ac:dyDescent="0.25">
      <c r="A1399" s="73" t="str">
        <f>VLOOKUP(N1399,'Linien - BU'!A:B,2,FALSE)</f>
        <v>Rest</v>
      </c>
      <c r="B1399" s="74">
        <f t="shared" si="163"/>
        <v>70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76" t="str">
        <f>IFERROR(VLOOKUP(Abfalldokumentation!$O1399,Artikel!A:C,3,FALSE),Abfalldokumentation!$O1399)</f>
        <v>VOS Bergkäse 10kg Beute</v>
      </c>
      <c r="F1399" s="76" t="str">
        <f>VLOOKUP(T1399,'Liste Gründe'!A:D,2,FALSE)</f>
        <v>Schimmel</v>
      </c>
      <c r="G1399" s="75" t="str">
        <f>IF(ISBLANK(V1399),VLOOKUP(Abfalldokumentation!$P1399,'Liste Gründe'!A:D,3,FALSE),V1399)</f>
        <v>MHD abgelaufen</v>
      </c>
      <c r="H1399" s="76" t="str">
        <f>IF(ISBLANK(Abfalldokumentation!$W1399),"-",Abfalldokumentation!$W1399)</f>
        <v>-</v>
      </c>
      <c r="I1399" s="76">
        <f t="shared" si="164"/>
        <v>43</v>
      </c>
      <c r="J1399" s="76" t="str">
        <f t="shared" si="165"/>
        <v>Produkte</v>
      </c>
      <c r="K1399" s="76" t="str">
        <f t="shared" si="166"/>
        <v>BUs</v>
      </c>
      <c r="L1399" s="76" t="str">
        <f t="shared" si="167"/>
        <v>Symptome</v>
      </c>
      <c r="M1399" s="76">
        <f>IFERROR(VLOOKUP(Abfalldokumentation!$O1399,Kennzahlen!S:U,3,FALSE)*Abfalldokumentation!$B1399,"0")</f>
        <v>35</v>
      </c>
      <c r="N1399" s="76" t="str">
        <f>IF(ISBLANK(Q1399),VLOOKUP(Abfalldokumentation!$O1399,'Linien - BU'!R:S,2,FALSE),Q1399)</f>
        <v>Außenlager</v>
      </c>
      <c r="O1399" s="77">
        <f t="shared" si="168"/>
        <v>29500477</v>
      </c>
      <c r="P1399" s="77">
        <f t="shared" si="169"/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Z1399"/>
      <c r="AB1399" s="2"/>
      <c r="AC1399" s="2"/>
    </row>
    <row r="1400" spans="1:29" ht="30" customHeight="1" x14ac:dyDescent="0.25">
      <c r="A1400" s="78" t="str">
        <f>VLOOKUP(N1400,'Linien - BU'!A:B,2,FALSE)</f>
        <v>BU3</v>
      </c>
      <c r="B1400" s="79">
        <f t="shared" si="163"/>
        <v>331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81" t="str">
        <f>IFERROR(VLOOKUP(Abfalldokumentation!$O1400,Artikel!A:C,3,FALSE),Abfalldokumentation!$O1400)</f>
        <v>VOS GRW-SCHI-NAT ENDSTÜ</v>
      </c>
      <c r="F1400" s="81" t="str">
        <f>VLOOKUP(T1400,'Liste Gründe'!A:D,2,FALSE)</f>
        <v>Schimmel</v>
      </c>
      <c r="G1400" s="80" t="str">
        <f>IF(ISBLANK(V1400),VLOOKUP(Abfalldokumentation!$P1400,'Liste Gründe'!A:D,3,FALSE),V1400)</f>
        <v>Schimmel</v>
      </c>
      <c r="H1400" s="81" t="str">
        <f>IF(ISBLANK(Abfalldokumentation!$W1400),"-",Abfalldokumentation!$W1400)</f>
        <v>-</v>
      </c>
      <c r="I1400" s="81">
        <f t="shared" si="164"/>
        <v>43</v>
      </c>
      <c r="J1400" s="81" t="str">
        <f t="shared" si="165"/>
        <v>Produkte</v>
      </c>
      <c r="K1400" s="81" t="str">
        <f t="shared" si="166"/>
        <v>BUs</v>
      </c>
      <c r="L1400" s="81" t="str">
        <f t="shared" si="167"/>
        <v>Symptome</v>
      </c>
      <c r="M1400" s="81">
        <f>IFERROR(VLOOKUP(Abfalldokumentation!$O1400,Kennzahlen!S:U,3,FALSE)*Abfalldokumentation!$B1400,"0")</f>
        <v>165.5</v>
      </c>
      <c r="N1400" s="81" t="str">
        <f>IF(ISBLANK(Q1400),VLOOKUP(Abfalldokumentation!$O1400,'Linien - BU'!R:S,2,FALSE),Q1400)</f>
        <v>BU3</v>
      </c>
      <c r="O1400" s="77">
        <f t="shared" si="168"/>
        <v>29501070</v>
      </c>
      <c r="P1400" s="77">
        <f t="shared" si="169"/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Z1400"/>
      <c r="AB1400" s="2"/>
      <c r="AC1400" s="2"/>
    </row>
    <row r="1401" spans="1:29" ht="30" customHeight="1" x14ac:dyDescent="0.25">
      <c r="A1401" s="73" t="str">
        <f>VLOOKUP(N1401,'Linien - BU'!A:B,2,FALSE)</f>
        <v>BU3</v>
      </c>
      <c r="B1401" s="74">
        <f t="shared" si="163"/>
        <v>175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76" t="str">
        <f>IFERROR(VLOOKUP(Abfalldokumentation!$O1401,Artikel!A:C,3,FALSE),Abfalldokumentation!$O1401)</f>
        <v>VOS RW-NATUR-EXTRA ENDS</v>
      </c>
      <c r="F1401" s="76" t="str">
        <f>VLOOKUP(T1401,'Liste Gründe'!A:D,2,FALSE)</f>
        <v>Schimmel</v>
      </c>
      <c r="G1401" s="75" t="str">
        <f>IF(ISBLANK(V1401),VLOOKUP(Abfalldokumentation!$P1401,'Liste Gründe'!A:D,3,FALSE),V1401)</f>
        <v>Schimmel</v>
      </c>
      <c r="H1401" s="76" t="str">
        <f>IF(ISBLANK(Abfalldokumentation!$W1401),"-",Abfalldokumentation!$W1401)</f>
        <v>-</v>
      </c>
      <c r="I1401" s="76">
        <f t="shared" si="164"/>
        <v>43</v>
      </c>
      <c r="J1401" s="76" t="str">
        <f t="shared" si="165"/>
        <v>Produkte</v>
      </c>
      <c r="K1401" s="76" t="str">
        <f t="shared" si="166"/>
        <v>BUs</v>
      </c>
      <c r="L1401" s="76" t="str">
        <f t="shared" si="167"/>
        <v>Symptome</v>
      </c>
      <c r="M1401" s="76">
        <f>IFERROR(VLOOKUP(Abfalldokumentation!$O1401,Kennzahlen!S:U,3,FALSE)*Abfalldokumentation!$B1401,"0")</f>
        <v>87.5</v>
      </c>
      <c r="N1401" s="76" t="str">
        <f>IF(ISBLANK(Q1401),VLOOKUP(Abfalldokumentation!$O1401,'Linien - BU'!R:S,2,FALSE),Q1401)</f>
        <v>BU3</v>
      </c>
      <c r="O1401" s="77">
        <f t="shared" si="168"/>
        <v>29501083</v>
      </c>
      <c r="P1401" s="77">
        <f t="shared" si="169"/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Z1401"/>
      <c r="AB1401" s="2"/>
      <c r="AC1401" s="2"/>
    </row>
    <row r="1402" spans="1:29" ht="30" customHeight="1" x14ac:dyDescent="0.25">
      <c r="A1402" s="78" t="str">
        <f>VLOOKUP(N1402,'Linien - BU'!A:B,2,FALSE)</f>
        <v>Rest</v>
      </c>
      <c r="B1402" s="79">
        <f t="shared" si="163"/>
        <v>91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81" t="str">
        <f>IFERROR(VLOOKUP(Abfalldokumentation!$O1402,Artikel!A:C,3,FALSE),Abfalldokumentation!$O1402)</f>
        <v>ABS ALL-EMM-VAKU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Schimmel</v>
      </c>
      <c r="H1402" s="81" t="str">
        <f>IF(ISBLANK(Abfalldokumentation!$W1402),"-",Abfalldokumentation!$W1402)</f>
        <v>-</v>
      </c>
      <c r="I1402" s="81">
        <f t="shared" si="164"/>
        <v>43</v>
      </c>
      <c r="J1402" s="81" t="str">
        <f t="shared" si="165"/>
        <v>Produkte</v>
      </c>
      <c r="K1402" s="81" t="str">
        <f t="shared" si="166"/>
        <v>BUs</v>
      </c>
      <c r="L1402" s="81" t="str">
        <f t="shared" si="167"/>
        <v>Symptome</v>
      </c>
      <c r="M1402" s="81">
        <f>IFERROR(VLOOKUP(Abfalldokumentation!$O1402,Kennzahlen!S:U,3,FALSE)*Abfalldokumentation!$B1402,"0")</f>
        <v>228.77399999999997</v>
      </c>
      <c r="N1402" s="81" t="str">
        <f>IF(ISBLANK(Q1402),VLOOKUP(Abfalldokumentation!$O1402,'Linien - BU'!R:S,2,FALSE),Q1402)</f>
        <v>Retoure</v>
      </c>
      <c r="O1402" s="77">
        <f t="shared" si="168"/>
        <v>49500190</v>
      </c>
      <c r="P1402" s="77">
        <f t="shared" si="169"/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Z1402"/>
      <c r="AB1402" s="2"/>
      <c r="AC1402" s="2"/>
    </row>
    <row r="1403" spans="1:29" ht="30" customHeight="1" x14ac:dyDescent="0.25">
      <c r="A1403" s="73" t="str">
        <f>VLOOKUP(N1403,'Linien - BU'!A:B,2,FALSE)</f>
        <v>BU4</v>
      </c>
      <c r="B1403" s="74">
        <f t="shared" si="163"/>
        <v>642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76" t="str">
        <f>IFERROR(VLOOKUP(Abfalldokumentation!$O1403,Artikel!A:C,3,FALSE),Abfalldokumentation!$O1403)</f>
        <v>ABS JARLSBERG-VAKU</v>
      </c>
      <c r="F1403" s="76" t="str">
        <f>VLOOKUP(T1403,'Liste Gründe'!A:D,2,FALSE)</f>
        <v>Schimmel</v>
      </c>
      <c r="G1403" s="75" t="str">
        <f>IF(ISBLANK(V1403),VLOOKUP(Abfalldokumentation!$P1403,'Liste Gründe'!A:D,3,FALSE),V1403)</f>
        <v>Schimmel</v>
      </c>
      <c r="H1403" s="76" t="str">
        <f>IF(ISBLANK(Abfalldokumentation!$W1403),"-",Abfalldokumentation!$W1403)</f>
        <v>-</v>
      </c>
      <c r="I1403" s="76">
        <f t="shared" si="164"/>
        <v>43</v>
      </c>
      <c r="J1403" s="76" t="str">
        <f t="shared" si="165"/>
        <v>Produkte</v>
      </c>
      <c r="K1403" s="76" t="str">
        <f t="shared" si="166"/>
        <v>BUs</v>
      </c>
      <c r="L1403" s="76" t="str">
        <f t="shared" si="167"/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BU4</v>
      </c>
      <c r="O1403" s="77">
        <f t="shared" si="168"/>
        <v>49500192</v>
      </c>
      <c r="P1403" s="77">
        <f t="shared" si="169"/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Z1403"/>
      <c r="AB1403" s="2"/>
      <c r="AC1403" s="2"/>
    </row>
    <row r="1404" spans="1:29" ht="30" customHeight="1" x14ac:dyDescent="0.25">
      <c r="A1404" s="78" t="str">
        <f>VLOOKUP(N1404,'Linien - BU'!A:B,2,FALSE)</f>
        <v>BU2</v>
      </c>
      <c r="B1404" s="79">
        <f t="shared" si="163"/>
        <v>70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81" t="str">
        <f>IFERROR(VLOOKUP(Abfalldokumentation!$O1404,Artikel!A:C,3,FALSE),Abfalldokumentation!$O1404)</f>
        <v>-</v>
      </c>
      <c r="F1404" s="81" t="str">
        <f>VLOOKUP(T1404,'Liste Gründe'!A:D,2,FALSE)</f>
        <v>Linienbezogen</v>
      </c>
      <c r="G1404" s="80" t="str">
        <f>IF(ISBLANK(V1404),VLOOKUP(Abfalldokumentation!$P1404,'Liste Gründe'!A:D,3,FALSE),V1404)</f>
        <v>Maschinenabfall</v>
      </c>
      <c r="H1404" s="81" t="str">
        <f>IF(ISBLANK(Abfalldokumentation!$W1404),"-",Abfalldokumentation!$W1404)</f>
        <v>-</v>
      </c>
      <c r="I1404" s="81">
        <f t="shared" si="164"/>
        <v>43</v>
      </c>
      <c r="J1404" s="81" t="str">
        <f t="shared" si="165"/>
        <v>Produkte</v>
      </c>
      <c r="K1404" s="81" t="str">
        <f t="shared" si="166"/>
        <v>BUs</v>
      </c>
      <c r="L1404" s="81" t="str">
        <f t="shared" si="167"/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BU2</v>
      </c>
      <c r="O1404" s="77" t="str">
        <f t="shared" si="168"/>
        <v>-</v>
      </c>
      <c r="P1404" s="77">
        <f t="shared" si="169"/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Z1404"/>
      <c r="AB1404" s="2"/>
      <c r="AC1404" s="2"/>
    </row>
    <row r="1405" spans="1:29" ht="30" customHeight="1" x14ac:dyDescent="0.25">
      <c r="A1405" s="73" t="str">
        <f>VLOOKUP(N1405,'Linien - BU'!A:B,2,FALSE)</f>
        <v>BU1</v>
      </c>
      <c r="B1405" s="74">
        <f t="shared" si="163"/>
        <v>37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76" t="str">
        <f>IFERROR(VLOOKUP(Abfalldokumentation!$O1405,Artikel!A:C,3,FALSE),Abfalldokumentation!$O1405)</f>
        <v>-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Reinigung</v>
      </c>
      <c r="H1405" s="76" t="str">
        <f>IF(ISBLANK(Abfalldokumentation!$W1405),"-",Abfalldokumentation!$W1405)</f>
        <v>-</v>
      </c>
      <c r="I1405" s="76">
        <f t="shared" si="164"/>
        <v>43</v>
      </c>
      <c r="J1405" s="76" t="str">
        <f t="shared" si="165"/>
        <v>Produkte</v>
      </c>
      <c r="K1405" s="76" t="str">
        <f t="shared" si="166"/>
        <v>BUs</v>
      </c>
      <c r="L1405" s="76" t="str">
        <f t="shared" si="167"/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Schmelze</v>
      </c>
      <c r="O1405" s="77" t="str">
        <f t="shared" si="168"/>
        <v>-</v>
      </c>
      <c r="P1405" s="77">
        <f t="shared" si="169"/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Z1405"/>
      <c r="AB1405" s="2"/>
      <c r="AC1405" s="2"/>
    </row>
    <row r="1406" spans="1:29" ht="30" customHeight="1" x14ac:dyDescent="0.25">
      <c r="A1406" s="78" t="str">
        <f>VLOOKUP(N1406,'Linien - BU'!A:B,2,FALSE)</f>
        <v>BU1</v>
      </c>
      <c r="B1406" s="79">
        <f t="shared" si="163"/>
        <v>107.6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81" t="str">
        <f>IFERROR(VLOOKUP(Abfalldokumentation!$O1406,Artikel!A:C,3,FALSE),Abfalldokumentation!$O1406)</f>
        <v>-</v>
      </c>
      <c r="F1406" s="81" t="str">
        <f>VLOOKUP(T1406,'Liste Gründe'!A:D,2,FALSE)</f>
        <v>Linienbezogen</v>
      </c>
      <c r="G1406" s="80" t="str">
        <f>IF(ISBLANK(V1406),VLOOKUP(Abfalldokumentation!$P1406,'Liste Gründe'!A:D,3,FALSE),V1406)</f>
        <v>Reinigung</v>
      </c>
      <c r="H1406" s="81" t="str">
        <f>IF(ISBLANK(Abfalldokumentation!$W1406),"-",Abfalldokumentation!$W1406)</f>
        <v>-</v>
      </c>
      <c r="I1406" s="81">
        <f t="shared" si="164"/>
        <v>43</v>
      </c>
      <c r="J1406" s="81" t="str">
        <f t="shared" si="165"/>
        <v>Produkte</v>
      </c>
      <c r="K1406" s="81" t="str">
        <f t="shared" si="166"/>
        <v>BUs</v>
      </c>
      <c r="L1406" s="81" t="str">
        <f t="shared" si="167"/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Schmelze</v>
      </c>
      <c r="O1406" s="77" t="str">
        <f t="shared" si="168"/>
        <v>-</v>
      </c>
      <c r="P1406" s="77">
        <f t="shared" si="169"/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Z1406"/>
      <c r="AB1406" s="2"/>
      <c r="AC1406" s="2"/>
    </row>
    <row r="1407" spans="1:29" ht="30" customHeight="1" x14ac:dyDescent="0.25">
      <c r="A1407" s="73" t="str">
        <f>VLOOKUP(N1407,'Linien - BU'!A:B,2,FALSE)</f>
        <v>BU3</v>
      </c>
      <c r="B1407" s="74">
        <f t="shared" si="163"/>
        <v>110</v>
      </c>
      <c r="C1407" s="75">
        <f>Abfalldokumentation!$U1407</f>
        <v>44497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76" t="str">
        <f>IFERROR(VLOOKUP(Abfalldokumentation!$O1407,Artikel!A:C,3,FALSE),Abfalldokumentation!$O1407)</f>
        <v>-</v>
      </c>
      <c r="F1407" s="76" t="str">
        <f>VLOOKUP(T1407,'Liste Gründe'!A:D,2,FALSE)</f>
        <v>Linienbezogen</v>
      </c>
      <c r="G1407" s="75" t="str">
        <f>IF(ISBLANK(V1407),VLOOKUP(Abfalldokumentation!$P1407,'Liste Gründe'!A:D,3,FALSE),V1407)</f>
        <v>Reinigung</v>
      </c>
      <c r="H1407" s="76" t="str">
        <f>IF(ISBLANK(Abfalldokumentation!$W1407),"-",Abfalldokumentation!$W1407)</f>
        <v>-</v>
      </c>
      <c r="I1407" s="76">
        <f t="shared" si="164"/>
        <v>43</v>
      </c>
      <c r="J1407" s="76" t="str">
        <f t="shared" si="165"/>
        <v>Produkte</v>
      </c>
      <c r="K1407" s="76" t="str">
        <f t="shared" si="166"/>
        <v>BUs</v>
      </c>
      <c r="L1407" s="76" t="str">
        <f t="shared" si="167"/>
        <v>Symptome</v>
      </c>
      <c r="M1407" s="76" t="str">
        <f>IFERROR(VLOOKUP(Abfalldokumentation!$O1407,Kennzahlen!S:U,3,FALSE)*Abfalldokumentation!$B1407,"0")</f>
        <v>0</v>
      </c>
      <c r="N1407" s="76" t="str">
        <f>IF(ISBLANK(Q1407),VLOOKUP(Abfalldokumentation!$O1407,'Linien - BU'!R:S,2,FALSE),Q1407)</f>
        <v>BU3</v>
      </c>
      <c r="O1407" s="77" t="str">
        <f t="shared" si="168"/>
        <v>-</v>
      </c>
      <c r="P1407" s="77">
        <f t="shared" si="169"/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Z1407"/>
      <c r="AB1407" s="2"/>
      <c r="AC1407" s="2"/>
    </row>
    <row r="1408" spans="1:29" ht="30" customHeight="1" x14ac:dyDescent="0.25">
      <c r="A1408" s="78" t="str">
        <f>VLOOKUP(N1408,'Linien - BU'!A:B,2,FALSE)</f>
        <v>BU2</v>
      </c>
      <c r="B1408" s="79">
        <f t="shared" si="163"/>
        <v>15</v>
      </c>
      <c r="C1408" s="80">
        <f>Abfalldokumentation!$U1408</f>
        <v>44497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81" t="str">
        <f>IFERROR(VLOOKUP(Abfalldokumentation!$O1408,Artikel!A:C,3,FALSE),Abfalldokumentation!$O1408)</f>
        <v>Blöcke</v>
      </c>
      <c r="F1408" s="81" t="str">
        <f>VLOOKUP(T1408,'Liste Gründe'!A:D,2,FALSE)</f>
        <v>Schimmel</v>
      </c>
      <c r="G1408" s="80" t="str">
        <f>IF(ISBLANK(V1408),VLOOKUP(Abfalldokumentation!$P1408,'Liste Gründe'!A:D,3,FALSE),V1408)</f>
        <v>Schimmel</v>
      </c>
      <c r="H1408" s="81" t="str">
        <f>IF(ISBLANK(Abfalldokumentation!$W1408),"-",Abfalldokumentation!$W1408)</f>
        <v>-</v>
      </c>
      <c r="I1408" s="81">
        <f t="shared" si="164"/>
        <v>43</v>
      </c>
      <c r="J1408" s="81" t="str">
        <f t="shared" si="165"/>
        <v>Produkte</v>
      </c>
      <c r="K1408" s="81" t="str">
        <f t="shared" si="166"/>
        <v>BUs</v>
      </c>
      <c r="L1408" s="81" t="str">
        <f t="shared" si="167"/>
        <v>Symptome</v>
      </c>
      <c r="M1408" s="81" t="str">
        <f>IFERROR(VLOOKUP(Abfalldokumentation!$O1408,Kennzahlen!S:U,3,FALSE)*Abfalldokumentation!$B1408,"0")</f>
        <v>0</v>
      </c>
      <c r="N1408" s="81" t="str">
        <f>IF(ISBLANK(Q1408),VLOOKUP(Abfalldokumentation!$O1408,'Linien - BU'!R:S,2,FALSE),Q1408)</f>
        <v>BU2</v>
      </c>
      <c r="O1408" s="77" t="str">
        <f t="shared" si="168"/>
        <v>Blöcke</v>
      </c>
      <c r="P1408" s="77">
        <f t="shared" si="169"/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Z1408"/>
      <c r="AB1408" s="2"/>
      <c r="AC1408" s="2"/>
    </row>
    <row r="1409" spans="1:29" ht="30" customHeight="1" x14ac:dyDescent="0.25">
      <c r="A1409" s="73" t="str">
        <f>VLOOKUP(N1409,'Linien - BU'!A:B,2,FALSE)</f>
        <v>Rest</v>
      </c>
      <c r="B1409" s="74">
        <f t="shared" si="163"/>
        <v>36</v>
      </c>
      <c r="C1409" s="75">
        <f>Abfalldokumentation!$U1409</f>
        <v>44497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76" t="str">
        <f>IFERROR(VLOOKUP(Abfalldokumentation!$O1409,Artikel!A:C,3,FALSE),Abfalldokumentation!$O1409)</f>
        <v>Rückstellproben</v>
      </c>
      <c r="F1409" s="76" t="str">
        <f>VLOOKUP(T1409,'Liste Gründe'!A:D,2,FALSE)</f>
        <v>Qualitätssicherung</v>
      </c>
      <c r="G1409" s="75" t="str">
        <f>IF(ISBLANK(V1409),VLOOKUP(Abfalldokumentation!$P1409,'Liste Gründe'!A:D,3,FALSE),V1409)</f>
        <v>Rückstellproben</v>
      </c>
      <c r="H1409" s="76" t="str">
        <f>IF(ISBLANK(Abfalldokumentation!$W1409),"-",Abfalldokumentation!$W1409)</f>
        <v>-</v>
      </c>
      <c r="I1409" s="76">
        <f t="shared" si="164"/>
        <v>43</v>
      </c>
      <c r="J1409" s="76" t="str">
        <f t="shared" si="165"/>
        <v>Produkte</v>
      </c>
      <c r="K1409" s="76" t="str">
        <f t="shared" si="166"/>
        <v>BUs</v>
      </c>
      <c r="L1409" s="76" t="str">
        <f t="shared" si="167"/>
        <v>Symptome</v>
      </c>
      <c r="M1409" s="76" t="str">
        <f>IFERROR(VLOOKUP(Abfalldokumentation!$O1409,Kennzahlen!S:U,3,FALSE)*Abfalldokumentation!$B1409,"0")</f>
        <v>0</v>
      </c>
      <c r="N1409" s="76" t="str">
        <f>IF(ISBLANK(Q1409),VLOOKUP(Abfalldokumentation!$O1409,'Linien - BU'!R:S,2,FALSE),Q1409)</f>
        <v>Labor</v>
      </c>
      <c r="O1409" s="77" t="str">
        <f t="shared" si="168"/>
        <v>Rückstellproben</v>
      </c>
      <c r="P1409" s="77">
        <f t="shared" si="169"/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Z1409"/>
      <c r="AB1409" s="2"/>
      <c r="AC1409" s="2"/>
    </row>
    <row r="1410" spans="1:29" ht="30" customHeight="1" x14ac:dyDescent="0.25">
      <c r="A1410" s="78" t="str">
        <f>VLOOKUP(N1410,'Linien - BU'!A:B,2,FALSE)</f>
        <v>Rest</v>
      </c>
      <c r="B1410" s="79">
        <f t="shared" ref="B1410:B1473" si="170">S1410</f>
        <v>41</v>
      </c>
      <c r="C1410" s="80">
        <f>Abfalldokumentation!$U1410</f>
        <v>44497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81" t="str">
        <f>IFERROR(VLOOKUP(Abfalldokumentation!$O1410,Artikel!A:C,3,FALSE),Abfalldokumentation!$O1410)</f>
        <v>Rückstellproben</v>
      </c>
      <c r="F1410" s="81" t="str">
        <f>VLOOKUP(T1410,'Liste Gründe'!A:D,2,FALSE)</f>
        <v>Qualitätssicherung</v>
      </c>
      <c r="G1410" s="80" t="str">
        <f>IF(ISBLANK(V1410),VLOOKUP(Abfalldokumentation!$P1410,'Liste Gründe'!A:D,3,FALSE),V1410)</f>
        <v>Rückstellproben</v>
      </c>
      <c r="H1410" s="81" t="str">
        <f>IF(ISBLANK(Abfalldokumentation!$W1410),"-",Abfalldokumentation!$W1410)</f>
        <v>-</v>
      </c>
      <c r="I1410" s="81">
        <f t="shared" ref="I1410:I1473" si="171">_xlfn.ISOWEEKNUM(C1410)</f>
        <v>43</v>
      </c>
      <c r="J1410" s="81" t="str">
        <f t="shared" ref="J1410:J1473" si="172">"Produkte"</f>
        <v>Produkte</v>
      </c>
      <c r="K1410" s="81" t="str">
        <f t="shared" ref="K1410:K1473" si="173">"BUs"</f>
        <v>BUs</v>
      </c>
      <c r="L1410" s="81" t="str">
        <f t="shared" ref="L1410:L1473" si="174">"Symptome"</f>
        <v>Symptome</v>
      </c>
      <c r="M1410" s="81" t="str">
        <f>IFERROR(VLOOKUP(Abfalldokumentation!$O1410,Kennzahlen!S:U,3,FALSE)*Abfalldokumentation!$B1410,"0")</f>
        <v>0</v>
      </c>
      <c r="N1410" s="81" t="str">
        <f>IF(ISBLANK(Q1410),VLOOKUP(Abfalldokumentation!$O1410,'Linien - BU'!R:S,2,FALSE),Q1410)</f>
        <v>Labor</v>
      </c>
      <c r="O1410" s="77" t="str">
        <f t="shared" ref="O1410:O1473" si="175">R1410</f>
        <v>Rückstellproben</v>
      </c>
      <c r="P1410" s="77">
        <f t="shared" ref="P1410:P1473" si="176"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Z1410"/>
      <c r="AB1410" s="2"/>
      <c r="AC1410" s="2"/>
    </row>
    <row r="1411" spans="1:29" ht="30" customHeight="1" x14ac:dyDescent="0.25">
      <c r="A1411" s="73" t="str">
        <f>VLOOKUP(N1411,'Linien - BU'!A:B,2,FALSE)</f>
        <v>BU3</v>
      </c>
      <c r="B1411" s="74">
        <f t="shared" si="170"/>
        <v>14</v>
      </c>
      <c r="C1411" s="75">
        <f>Abfalldokumentation!$U1411</f>
        <v>44497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Würfel</v>
      </c>
      <c r="F1411" s="76" t="str">
        <f>VLOOKUP(T1411,'Liste Gründe'!A:D,2,FALSE)</f>
        <v>Linienbezogen</v>
      </c>
      <c r="G1411" s="75" t="str">
        <f>IF(ISBLANK(V1411),VLOOKUP(Abfalldokumentation!$P1411,'Liste Gründe'!A:D,3,FALSE),V1411)</f>
        <v>Maschinenabfall</v>
      </c>
      <c r="H1411" s="76" t="str">
        <f>IF(ISBLANK(Abfalldokumentation!$W1411),"-",Abfalldokumentation!$W1411)</f>
        <v>-</v>
      </c>
      <c r="I1411" s="76">
        <f t="shared" si="171"/>
        <v>43</v>
      </c>
      <c r="J1411" s="76" t="str">
        <f t="shared" si="172"/>
        <v>Produkte</v>
      </c>
      <c r="K1411" s="76" t="str">
        <f t="shared" si="173"/>
        <v>BUs</v>
      </c>
      <c r="L1411" s="76" t="str">
        <f t="shared" si="174"/>
        <v>Symptome</v>
      </c>
      <c r="M1411" s="76" t="str">
        <f>IFERROR(VLOOKUP(Abfalldokumentation!$O1411,Kennzahlen!S:U,3,FALSE)*Abfalldokumentation!$B1411,"0")</f>
        <v>0</v>
      </c>
      <c r="N1411" s="76" t="str">
        <f>IF(ISBLANK(Q1411),VLOOKUP(Abfalldokumentation!$O1411,'Linien - BU'!R:S,2,FALSE),Q1411)</f>
        <v>L35</v>
      </c>
      <c r="O1411" s="77" t="str">
        <f t="shared" si="175"/>
        <v>Würfel</v>
      </c>
      <c r="P1411" s="77">
        <f t="shared" si="176"/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Z1411"/>
      <c r="AB1411" s="2"/>
      <c r="AC1411" s="2"/>
    </row>
    <row r="1412" spans="1:29" ht="30" customHeight="1" x14ac:dyDescent="0.25">
      <c r="A1412" s="78" t="str">
        <f>VLOOKUP(N1412,'Linien - BU'!A:B,2,FALSE)</f>
        <v>BU3</v>
      </c>
      <c r="B1412" s="79">
        <f t="shared" si="170"/>
        <v>306</v>
      </c>
      <c r="C1412" s="80">
        <f>Abfalldokumentation!$U1412</f>
        <v>44497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81" t="str">
        <f>IFERROR(VLOOKUP(Abfalldokumentation!$O1412,Artikel!A:C,3,FALSE),Abfalldokumentation!$O1412)</f>
        <v>Zipfel, Endstücke</v>
      </c>
      <c r="F1412" s="81" t="str">
        <f>VLOOKUP(T1412,'Liste Gründe'!A:D,2,FALSE)</f>
        <v>Schimmel</v>
      </c>
      <c r="G1412" s="80" t="str">
        <f>IF(ISBLANK(V1412),VLOOKUP(Abfalldokumentation!$P1412,'Liste Gründe'!A:D,3,FALSE),V1412)</f>
        <v>Schimmel</v>
      </c>
      <c r="H1412" s="81" t="str">
        <f>IF(ISBLANK(Abfalldokumentation!$W1412),"-",Abfalldokumentation!$W1412)</f>
        <v>-</v>
      </c>
      <c r="I1412" s="81">
        <f t="shared" si="171"/>
        <v>43</v>
      </c>
      <c r="J1412" s="81" t="str">
        <f t="shared" si="172"/>
        <v>Produkte</v>
      </c>
      <c r="K1412" s="81" t="str">
        <f t="shared" si="173"/>
        <v>BUs</v>
      </c>
      <c r="L1412" s="81" t="str">
        <f t="shared" si="174"/>
        <v>Symptome</v>
      </c>
      <c r="M1412" s="81" t="str">
        <f>IFERROR(VLOOKUP(Abfalldokumentation!$O1412,Kennzahlen!S:U,3,FALSE)*Abfalldokumentation!$B1412,"0")</f>
        <v>0</v>
      </c>
      <c r="N1412" s="81" t="str">
        <f>IF(ISBLANK(Q1412),VLOOKUP(Abfalldokumentation!$O1412,'Linien - BU'!R:S,2,FALSE),Q1412)</f>
        <v>BU3</v>
      </c>
      <c r="O1412" s="77" t="str">
        <f t="shared" si="175"/>
        <v>Zipfel, Endstücke</v>
      </c>
      <c r="P1412" s="77">
        <f t="shared" si="176"/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Z1412"/>
      <c r="AB1412" s="2"/>
      <c r="AC1412" s="2"/>
    </row>
    <row r="1413" spans="1:29" ht="30" customHeight="1" x14ac:dyDescent="0.25">
      <c r="A1413" s="73" t="str">
        <f>VLOOKUP(N1413,'Linien - BU'!A:B,2,FALSE)</f>
        <v>BU1</v>
      </c>
      <c r="B1413" s="74">
        <f t="shared" si="170"/>
        <v>60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76" t="str">
        <f>IFERROR(VLOOKUP(Abfalldokumentation!$O1413,Artikel!A:C,3,FALSE),Abfalldokumentation!$O1413)</f>
        <v>VOS mit Walnusskonzentr</v>
      </c>
      <c r="F1413" s="76" t="str">
        <f>VLOOKUP(T1413,'Liste Gründe'!A:D,2,FALSE)</f>
        <v>Schimmel</v>
      </c>
      <c r="G1413" s="75" t="str">
        <f>IF(ISBLANK(V1413),VLOOKUP(Abfalldokumentation!$P1413,'Liste Gründe'!A:D,3,FALSE),V1413)</f>
        <v>VOS &gt; Einsatz</v>
      </c>
      <c r="H1413" s="76" t="str">
        <f>IF(ISBLANK(Abfalldokumentation!$W1413),"-",Abfalldokumentation!$W1413)</f>
        <v>-</v>
      </c>
      <c r="I1413" s="76">
        <f t="shared" si="171"/>
        <v>43</v>
      </c>
      <c r="J1413" s="76" t="str">
        <f t="shared" si="172"/>
        <v>Produkte</v>
      </c>
      <c r="K1413" s="76" t="str">
        <f t="shared" si="173"/>
        <v>BUs</v>
      </c>
      <c r="L1413" s="76" t="str">
        <f t="shared" si="174"/>
        <v>Symptome</v>
      </c>
      <c r="M1413" s="76" t="str">
        <f>IFERROR(VLOOKUP(Abfalldokumentation!$O1413,Kennzahlen!S:U,3,FALSE)*Abfalldokumentation!$B1413,"0")</f>
        <v>0</v>
      </c>
      <c r="N1413" s="76">
        <f>IF(ISBLANK(Q1413),VLOOKUP(Abfalldokumentation!$O1413,'Linien - BU'!R:S,2,FALSE),Q1413)</f>
        <v>3020</v>
      </c>
      <c r="O1413" s="77">
        <f t="shared" si="175"/>
        <v>29500531</v>
      </c>
      <c r="P1413" s="77">
        <f t="shared" si="176"/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Z1413"/>
      <c r="AB1413" s="2"/>
      <c r="AC1413" s="2"/>
    </row>
    <row r="1414" spans="1:29" ht="30" customHeight="1" x14ac:dyDescent="0.25">
      <c r="A1414" s="78" t="str">
        <f>VLOOKUP(N1414,'Linien - BU'!A:B,2,FALSE)</f>
        <v>BU4</v>
      </c>
      <c r="B1414" s="79">
        <f t="shared" si="170"/>
        <v>18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HEUBL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71"/>
        <v>43</v>
      </c>
      <c r="J1414" s="81" t="str">
        <f t="shared" si="172"/>
        <v>Produkte</v>
      </c>
      <c r="K1414" s="81" t="str">
        <f t="shared" si="173"/>
        <v>BUs</v>
      </c>
      <c r="L1414" s="81" t="str">
        <f t="shared" si="174"/>
        <v>Symptome</v>
      </c>
      <c r="M1414" s="81">
        <f>IFERROR(VLOOKUP(Abfalldokumentation!$O1414,Kennzahlen!S:U,3,FALSE)*Abfalldokumentation!$B1414,"0")</f>
        <v>0.18</v>
      </c>
      <c r="N1414" s="81" t="str">
        <f>IF(ISBLANK(Q1414),VLOOKUP(Abfalldokumentation!$O1414,'Linien - BU'!R:S,2,FALSE),Q1414)</f>
        <v>BU4</v>
      </c>
      <c r="O1414" s="77">
        <f t="shared" si="175"/>
        <v>29500885</v>
      </c>
      <c r="P1414" s="77">
        <f t="shared" si="176"/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Z1414"/>
      <c r="AB1414" s="2"/>
      <c r="AC1414" s="2"/>
    </row>
    <row r="1415" spans="1:29" ht="30" customHeight="1" x14ac:dyDescent="0.25">
      <c r="A1415" s="73" t="str">
        <f>VLOOKUP(N1415,'Linien - BU'!A:B,2,FALSE)</f>
        <v>BU4</v>
      </c>
      <c r="B1415" s="74">
        <f t="shared" si="170"/>
        <v>20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76" t="str">
        <f>IFERROR(VLOOKUP(Abfalldokumentation!$O1415,Artikel!A:C,3,FALSE),Abfalldokumentation!$O1415)</f>
        <v>ABS MEDI-KRÄUK</v>
      </c>
      <c r="F1415" s="76" t="str">
        <f>VLOOKUP(T1415,'Liste Gründe'!A:D,2,FALSE)</f>
        <v>keinen Verwendungszweck</v>
      </c>
      <c r="G1415" s="75" t="str">
        <f>IF(ISBLANK(V1415),VLOOKUP(Abfalldokumentation!$P1415,'Liste Gründe'!A:D,3,FALSE),V1415)</f>
        <v>keinen Verwendungszweck</v>
      </c>
      <c r="H1415" s="76" t="str">
        <f>IF(ISBLANK(Abfalldokumentation!$W1415),"-",Abfalldokumentation!$W1415)</f>
        <v>-</v>
      </c>
      <c r="I1415" s="76">
        <f t="shared" si="171"/>
        <v>43</v>
      </c>
      <c r="J1415" s="76" t="str">
        <f t="shared" si="172"/>
        <v>Produkte</v>
      </c>
      <c r="K1415" s="76" t="str">
        <f t="shared" si="173"/>
        <v>BUs</v>
      </c>
      <c r="L1415" s="76" t="str">
        <f t="shared" si="174"/>
        <v>Symptome</v>
      </c>
      <c r="M1415" s="76">
        <f>IFERROR(VLOOKUP(Abfalldokumentation!$O1415,Kennzahlen!S:U,3,FALSE)*Abfalldokumentation!$B1415,"0")</f>
        <v>30</v>
      </c>
      <c r="N1415" s="76" t="str">
        <f>IF(ISBLANK(Q1415),VLOOKUP(Abfalldokumentation!$O1415,'Linien - BU'!R:S,2,FALSE),Q1415)</f>
        <v>BU4</v>
      </c>
      <c r="O1415" s="77">
        <f t="shared" si="175"/>
        <v>29500886</v>
      </c>
      <c r="P1415" s="77">
        <f t="shared" si="176"/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Z1415"/>
      <c r="AB1415" s="2"/>
      <c r="AC1415" s="2"/>
    </row>
    <row r="1416" spans="1:29" ht="30" customHeight="1" x14ac:dyDescent="0.25">
      <c r="A1416" s="78" t="str">
        <f>VLOOKUP(N1416,'Linien - BU'!A:B,2,FALSE)</f>
        <v>BU4</v>
      </c>
      <c r="B1416" s="79">
        <f t="shared" si="170"/>
        <v>18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81" t="str">
        <f>IFERROR(VLOOKUP(Abfalldokumentation!$O1416,Artikel!A:C,3,FALSE),Abfalldokumentation!$O1416)</f>
        <v>ABS MEDI-KRÄUK</v>
      </c>
      <c r="F1416" s="81" t="str">
        <f>VLOOKUP(T1416,'Liste Gründe'!A:D,2,FALSE)</f>
        <v>keinen Verwendungszweck</v>
      </c>
      <c r="G1416" s="80" t="str">
        <f>IF(ISBLANK(V1416),VLOOKUP(Abfalldokumentation!$P1416,'Liste Gründe'!A:D,3,FALSE),V1416)</f>
        <v>keinen Verwendungszweck</v>
      </c>
      <c r="H1416" s="81" t="str">
        <f>IF(ISBLANK(Abfalldokumentation!$W1416),"-",Abfalldokumentation!$W1416)</f>
        <v>-</v>
      </c>
      <c r="I1416" s="81">
        <f t="shared" si="171"/>
        <v>43</v>
      </c>
      <c r="J1416" s="81" t="str">
        <f t="shared" si="172"/>
        <v>Produkte</v>
      </c>
      <c r="K1416" s="81" t="str">
        <f t="shared" si="173"/>
        <v>BUs</v>
      </c>
      <c r="L1416" s="81" t="str">
        <f t="shared" si="174"/>
        <v>Symptome</v>
      </c>
      <c r="M1416" s="81">
        <f>IFERROR(VLOOKUP(Abfalldokumentation!$O1416,Kennzahlen!S:U,3,FALSE)*Abfalldokumentation!$B1416,"0")</f>
        <v>27</v>
      </c>
      <c r="N1416" s="81" t="str">
        <f>IF(ISBLANK(Q1416),VLOOKUP(Abfalldokumentation!$O1416,'Linien - BU'!R:S,2,FALSE),Q1416)</f>
        <v>BU4</v>
      </c>
      <c r="O1416" s="77">
        <f t="shared" si="175"/>
        <v>29500886</v>
      </c>
      <c r="P1416" s="77">
        <f t="shared" si="176"/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Z1416"/>
      <c r="AB1416" s="2"/>
      <c r="AC1416" s="2"/>
    </row>
    <row r="1417" spans="1:29" ht="30" customHeight="1" x14ac:dyDescent="0.25">
      <c r="A1417" s="73" t="str">
        <f>VLOOKUP(N1417,'Linien - BU'!A:B,2,FALSE)</f>
        <v>BU4</v>
      </c>
      <c r="B1417" s="74">
        <f t="shared" si="170"/>
        <v>18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76" t="str">
        <f>IFERROR(VLOOKUP(Abfalldokumentation!$O1417,Artikel!A:C,3,FALSE),Abfalldokumentation!$O1417)</f>
        <v>ABS MEDI-KRÄUK</v>
      </c>
      <c r="F1417" s="76" t="str">
        <f>VLOOKUP(T1417,'Liste Gründe'!A:D,2,FALSE)</f>
        <v>keinen Verwendungszweck</v>
      </c>
      <c r="G1417" s="75" t="str">
        <f>IF(ISBLANK(V1417),VLOOKUP(Abfalldokumentation!$P1417,'Liste Gründe'!A:D,3,FALSE),V1417)</f>
        <v>keinen Verwendungszweck</v>
      </c>
      <c r="H1417" s="76" t="str">
        <f>IF(ISBLANK(Abfalldokumentation!$W1417),"-",Abfalldokumentation!$W1417)</f>
        <v>-</v>
      </c>
      <c r="I1417" s="76">
        <f t="shared" si="171"/>
        <v>43</v>
      </c>
      <c r="J1417" s="76" t="str">
        <f t="shared" si="172"/>
        <v>Produkte</v>
      </c>
      <c r="K1417" s="76" t="str">
        <f t="shared" si="173"/>
        <v>BUs</v>
      </c>
      <c r="L1417" s="76" t="str">
        <f t="shared" si="174"/>
        <v>Symptome</v>
      </c>
      <c r="M1417" s="76">
        <f>IFERROR(VLOOKUP(Abfalldokumentation!$O1417,Kennzahlen!S:U,3,FALSE)*Abfalldokumentation!$B1417,"0")</f>
        <v>27</v>
      </c>
      <c r="N1417" s="76" t="str">
        <f>IF(ISBLANK(Q1417),VLOOKUP(Abfalldokumentation!$O1417,'Linien - BU'!R:S,2,FALSE),Q1417)</f>
        <v>BU4</v>
      </c>
      <c r="O1417" s="77">
        <f t="shared" si="175"/>
        <v>29500886</v>
      </c>
      <c r="P1417" s="77">
        <f t="shared" si="176"/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Z1417"/>
      <c r="AB1417" s="2"/>
      <c r="AC1417" s="2"/>
    </row>
    <row r="1418" spans="1:29" ht="30" customHeight="1" x14ac:dyDescent="0.25">
      <c r="A1418" s="78" t="str">
        <f>VLOOKUP(N1418,'Linien - BU'!A:B,2,FALSE)</f>
        <v>BU4</v>
      </c>
      <c r="B1418" s="79">
        <f t="shared" si="170"/>
        <v>7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PECO</v>
      </c>
      <c r="F1418" s="81" t="str">
        <f>VLOOKUP(T1418,'Liste Gründe'!A:D,2,FALSE)</f>
        <v>keinen Verwendungszweck</v>
      </c>
      <c r="G1418" s="80" t="str">
        <f>IF(ISBLANK(V1418),VLOOKUP(Abfalldokumentation!$P1418,'Liste Gründe'!A:D,3,FALSE),V1418)</f>
        <v>keinen Verwendungszweck</v>
      </c>
      <c r="H1418" s="81" t="str">
        <f>IF(ISBLANK(Abfalldokumentation!$W1418),"-",Abfalldokumentation!$W1418)</f>
        <v>-</v>
      </c>
      <c r="I1418" s="81">
        <f t="shared" si="171"/>
        <v>43</v>
      </c>
      <c r="J1418" s="81" t="str">
        <f t="shared" si="172"/>
        <v>Produkte</v>
      </c>
      <c r="K1418" s="81" t="str">
        <f t="shared" si="173"/>
        <v>BUs</v>
      </c>
      <c r="L1418" s="81" t="str">
        <f t="shared" si="174"/>
        <v>Symptome</v>
      </c>
      <c r="M1418" s="81">
        <f>IFERROR(VLOOKUP(Abfalldokumentation!$O1418,Kennzahlen!S:U,3,FALSE)*Abfalldokumentation!$B1418,"0")</f>
        <v>10.294117647058824</v>
      </c>
      <c r="N1418" s="81" t="str">
        <f>IF(ISBLANK(Q1418),VLOOKUP(Abfalldokumentation!$O1418,'Linien - BU'!R:S,2,FALSE),Q1418)</f>
        <v>BU4</v>
      </c>
      <c r="O1418" s="77">
        <f t="shared" si="175"/>
        <v>29500891</v>
      </c>
      <c r="P1418" s="77">
        <f t="shared" si="176"/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Z1418"/>
      <c r="AB1418" s="2"/>
      <c r="AC1418" s="2"/>
    </row>
    <row r="1419" spans="1:29" ht="30" customHeight="1" x14ac:dyDescent="0.25">
      <c r="A1419" s="73" t="str">
        <f>VLOOKUP(N1419,'Linien - BU'!A:B,2,FALSE)</f>
        <v>BU4</v>
      </c>
      <c r="B1419" s="74">
        <f t="shared" si="170"/>
        <v>25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SCH-PAUL</v>
      </c>
      <c r="F1419" s="76" t="str">
        <f>VLOOKUP(T1419,'Liste Gründe'!A:D,2,FALSE)</f>
        <v>keinen Verwendungszweck</v>
      </c>
      <c r="G1419" s="75" t="str">
        <f>IF(ISBLANK(V1419),VLOOKUP(Abfalldokumentation!$P1419,'Liste Gründe'!A:D,3,FALSE),V1419)</f>
        <v>keinen Verwendungszweck</v>
      </c>
      <c r="H1419" s="76" t="str">
        <f>IF(ISBLANK(Abfalldokumentation!$W1419),"-",Abfalldokumentation!$W1419)</f>
        <v>-</v>
      </c>
      <c r="I1419" s="76">
        <f t="shared" si="171"/>
        <v>43</v>
      </c>
      <c r="J1419" s="76" t="str">
        <f t="shared" si="172"/>
        <v>Produkte</v>
      </c>
      <c r="K1419" s="76" t="str">
        <f t="shared" si="173"/>
        <v>BUs</v>
      </c>
      <c r="L1419" s="76" t="str">
        <f t="shared" si="174"/>
        <v>Symptome</v>
      </c>
      <c r="M1419" s="76">
        <f>IFERROR(VLOOKUP(Abfalldokumentation!$O1419,Kennzahlen!S:U,3,FALSE)*Abfalldokumentation!$B1419,"0")</f>
        <v>0.25</v>
      </c>
      <c r="N1419" s="76" t="str">
        <f>IF(ISBLANK(Q1419),VLOOKUP(Abfalldokumentation!$O1419,'Linien - BU'!R:S,2,FALSE),Q1419)</f>
        <v>BU4</v>
      </c>
      <c r="O1419" s="77">
        <f t="shared" si="175"/>
        <v>29500906</v>
      </c>
      <c r="P1419" s="77">
        <f t="shared" si="176"/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Z1419"/>
      <c r="AB1419" s="2"/>
      <c r="AC1419" s="2"/>
    </row>
    <row r="1420" spans="1:29" ht="30" customHeight="1" x14ac:dyDescent="0.25">
      <c r="A1420" s="78" t="str">
        <f>VLOOKUP(N1420,'Linien - BU'!A:B,2,FALSE)</f>
        <v>BU4</v>
      </c>
      <c r="B1420" s="79">
        <f t="shared" si="170"/>
        <v>11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ZIEGENR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71"/>
        <v>43</v>
      </c>
      <c r="J1420" s="81" t="str">
        <f t="shared" si="172"/>
        <v>Produkte</v>
      </c>
      <c r="K1420" s="81" t="str">
        <f t="shared" si="173"/>
        <v>BUs</v>
      </c>
      <c r="L1420" s="81" t="str">
        <f t="shared" si="174"/>
        <v>Symptome</v>
      </c>
      <c r="M1420" s="81">
        <f>IFERROR(VLOOKUP(Abfalldokumentation!$O1420,Kennzahlen!S:U,3,FALSE)*Abfalldokumentation!$B1420,"0")</f>
        <v>0.11</v>
      </c>
      <c r="N1420" s="81" t="str">
        <f>IF(ISBLANK(Q1420),VLOOKUP(Abfalldokumentation!$O1420,'Linien - BU'!R:S,2,FALSE),Q1420)</f>
        <v>BU4</v>
      </c>
      <c r="O1420" s="77">
        <f t="shared" si="175"/>
        <v>29500913</v>
      </c>
      <c r="P1420" s="77">
        <f t="shared" si="176"/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Z1420"/>
      <c r="AB1420" s="2"/>
      <c r="AC1420" s="2"/>
    </row>
    <row r="1421" spans="1:29" ht="30" customHeight="1" x14ac:dyDescent="0.25">
      <c r="A1421" s="73" t="str">
        <f>VLOOKUP(N1421,'Linien - BU'!A:B,2,FALSE)</f>
        <v>BU1</v>
      </c>
      <c r="B1421" s="74">
        <f t="shared" si="170"/>
        <v>52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76" t="str">
        <f>IFERROR(VLOOKUP(Abfalldokumentation!$O1421,Artikel!A:C,3,FALSE),Abfalldokumentation!$O1421)</f>
        <v>VOS-ABS ENTSORGUNG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geschälte Rinde</v>
      </c>
      <c r="H1421" s="76" t="str">
        <f>IF(ISBLANK(Abfalldokumentation!$W1421),"-",Abfalldokumentation!$W1421)</f>
        <v>-</v>
      </c>
      <c r="I1421" s="76">
        <f t="shared" si="171"/>
        <v>43</v>
      </c>
      <c r="J1421" s="76" t="str">
        <f t="shared" si="172"/>
        <v>Produkte</v>
      </c>
      <c r="K1421" s="76" t="str">
        <f t="shared" si="173"/>
        <v>BUs</v>
      </c>
      <c r="L1421" s="76" t="str">
        <f t="shared" si="174"/>
        <v>Symptome</v>
      </c>
      <c r="M1421" s="76">
        <f>IFERROR(VLOOKUP(Abfalldokumentation!$O1421,Kennzahlen!S:U,3,FALSE)*Abfalldokumentation!$B1421,"0")</f>
        <v>0.52</v>
      </c>
      <c r="N1421" s="76" t="str">
        <f>IF(ISBLANK(Q1421),VLOOKUP(Abfalldokumentation!$O1421,'Linien - BU'!R:S,2,FALSE),Q1421)</f>
        <v>RWV</v>
      </c>
      <c r="O1421" s="77">
        <f t="shared" si="175"/>
        <v>29500917</v>
      </c>
      <c r="P1421" s="77">
        <f t="shared" si="176"/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Z1421"/>
      <c r="AB1421" s="2"/>
      <c r="AC1421" s="2"/>
    </row>
    <row r="1422" spans="1:29" ht="30" customHeight="1" x14ac:dyDescent="0.25">
      <c r="A1422" s="78" t="str">
        <f>VLOOKUP(N1422,'Linien - BU'!A:B,2,FALSE)</f>
        <v>BU1</v>
      </c>
      <c r="B1422" s="79">
        <f t="shared" si="170"/>
        <v>52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81" t="str">
        <f>IFERROR(VLOOKUP(Abfalldokumentation!$O1422,Artikel!A:C,3,FALSE),Abfalldokumentation!$O1422)</f>
        <v>VOS-ABS ENTSORGUNG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geschälte Rinde</v>
      </c>
      <c r="H1422" s="81" t="str">
        <f>IF(ISBLANK(Abfalldokumentation!$W1422),"-",Abfalldokumentation!$W1422)</f>
        <v>-</v>
      </c>
      <c r="I1422" s="81">
        <f t="shared" si="171"/>
        <v>43</v>
      </c>
      <c r="J1422" s="81" t="str">
        <f t="shared" si="172"/>
        <v>Produkte</v>
      </c>
      <c r="K1422" s="81" t="str">
        <f t="shared" si="173"/>
        <v>BUs</v>
      </c>
      <c r="L1422" s="81" t="str">
        <f t="shared" si="174"/>
        <v>Symptome</v>
      </c>
      <c r="M1422" s="81">
        <f>IFERROR(VLOOKUP(Abfalldokumentation!$O1422,Kennzahlen!S:U,3,FALSE)*Abfalldokumentation!$B1422,"0")</f>
        <v>0.52</v>
      </c>
      <c r="N1422" s="81" t="str">
        <f>IF(ISBLANK(Q1422),VLOOKUP(Abfalldokumentation!$O1422,'Linien - BU'!R:S,2,FALSE),Q1422)</f>
        <v>RWV</v>
      </c>
      <c r="O1422" s="77">
        <f t="shared" si="175"/>
        <v>29500917</v>
      </c>
      <c r="P1422" s="77">
        <f t="shared" si="176"/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Z1422"/>
      <c r="AB1422" s="2"/>
      <c r="AC1422" s="2"/>
    </row>
    <row r="1423" spans="1:29" ht="30" customHeight="1" x14ac:dyDescent="0.25">
      <c r="A1423" s="73" t="str">
        <f>VLOOKUP(N1423,'Linien - BU'!A:B,2,FALSE)</f>
        <v>BU1</v>
      </c>
      <c r="B1423" s="74">
        <f t="shared" si="170"/>
        <v>52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76" t="str">
        <f>IFERROR(VLOOKUP(Abfalldokumentation!$O1423,Artikel!A:C,3,FALSE),Abfalldokumentation!$O1423)</f>
        <v>VOS-ABS ENTSORGUNG</v>
      </c>
      <c r="F1423" s="76" t="str">
        <f>VLOOKUP(T1423,'Liste Gründe'!A:D,2,FALSE)</f>
        <v>Rest</v>
      </c>
      <c r="G1423" s="75" t="str">
        <f>IF(ISBLANK(V1423),VLOOKUP(Abfalldokumentation!$P1423,'Liste Gründe'!A:D,3,FALSE),V1423)</f>
        <v>geschälte Rinde</v>
      </c>
      <c r="H1423" s="76" t="str">
        <f>IF(ISBLANK(Abfalldokumentation!$W1423),"-",Abfalldokumentation!$W1423)</f>
        <v>-</v>
      </c>
      <c r="I1423" s="76">
        <f t="shared" si="171"/>
        <v>43</v>
      </c>
      <c r="J1423" s="76" t="str">
        <f t="shared" si="172"/>
        <v>Produkte</v>
      </c>
      <c r="K1423" s="76" t="str">
        <f t="shared" si="173"/>
        <v>BUs</v>
      </c>
      <c r="L1423" s="76" t="str">
        <f t="shared" si="174"/>
        <v>Symptome</v>
      </c>
      <c r="M1423" s="76">
        <f>IFERROR(VLOOKUP(Abfalldokumentation!$O1423,Kennzahlen!S:U,3,FALSE)*Abfalldokumentation!$B1423,"0")</f>
        <v>0.52</v>
      </c>
      <c r="N1423" s="76" t="str">
        <f>IF(ISBLANK(Q1423),VLOOKUP(Abfalldokumentation!$O1423,'Linien - BU'!R:S,2,FALSE),Q1423)</f>
        <v>RWV</v>
      </c>
      <c r="O1423" s="77">
        <f t="shared" si="175"/>
        <v>29500917</v>
      </c>
      <c r="P1423" s="77">
        <f t="shared" si="176"/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Z1423"/>
      <c r="AB1423" s="2"/>
      <c r="AC1423" s="2"/>
    </row>
    <row r="1424" spans="1:29" ht="30" customHeight="1" x14ac:dyDescent="0.25">
      <c r="A1424" s="78" t="str">
        <f>VLOOKUP(N1424,'Linien - BU'!A:B,2,FALSE)</f>
        <v>BU3</v>
      </c>
      <c r="B1424" s="79">
        <f t="shared" si="170"/>
        <v>158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81" t="str">
        <f>IFERROR(VLOOKUP(Abfalldokumentation!$O1424,Artikel!A:C,3,FALSE),Abfalldokumentation!$O1424)</f>
        <v>ABS CHED-PF-KRÄUK gemis</v>
      </c>
      <c r="F1424" s="81" t="str">
        <f>VLOOKUP(T1424,'Liste Gründe'!A:D,2,FALSE)</f>
        <v>keinen Verwendungszweck</v>
      </c>
      <c r="G1424" s="80" t="str">
        <f>IF(ISBLANK(V1424),VLOOKUP(Abfalldokumentation!$P1424,'Liste Gründe'!A:D,3,FALSE),V1424)</f>
        <v>keinen Verwendungszweck</v>
      </c>
      <c r="H1424" s="81" t="str">
        <f>IF(ISBLANK(Abfalldokumentation!$W1424),"-",Abfalldokumentation!$W1424)</f>
        <v>-</v>
      </c>
      <c r="I1424" s="81">
        <f t="shared" si="171"/>
        <v>43</v>
      </c>
      <c r="J1424" s="81" t="str">
        <f t="shared" si="172"/>
        <v>Produkte</v>
      </c>
      <c r="K1424" s="81" t="str">
        <f t="shared" si="173"/>
        <v>BUs</v>
      </c>
      <c r="L1424" s="81" t="str">
        <f t="shared" si="174"/>
        <v>Symptome</v>
      </c>
      <c r="M1424" s="81">
        <f>IFERROR(VLOOKUP(Abfalldokumentation!$O1424,Kennzahlen!S:U,3,FALSE)*Abfalldokumentation!$B1424,"0")</f>
        <v>158</v>
      </c>
      <c r="N1424" s="81" t="str">
        <f>IF(ISBLANK(Q1424),VLOOKUP(Abfalldokumentation!$O1424,'Linien - BU'!R:S,2,FALSE),Q1424)</f>
        <v>BU3</v>
      </c>
      <c r="O1424" s="77">
        <f t="shared" si="175"/>
        <v>29501003</v>
      </c>
      <c r="P1424" s="77">
        <f t="shared" si="176"/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Z1424"/>
      <c r="AB1424" s="2"/>
      <c r="AC1424" s="2"/>
    </row>
    <row r="1425" spans="1:29" ht="30" customHeight="1" x14ac:dyDescent="0.25">
      <c r="A1425" s="73" t="str">
        <f>VLOOKUP(N1425,'Linien - BU'!A:B,2,FALSE)</f>
        <v>BU3</v>
      </c>
      <c r="B1425" s="74">
        <f t="shared" si="170"/>
        <v>158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76" t="str">
        <f>IFERROR(VLOOKUP(Abfalldokumentation!$O1425,Artikel!A:C,3,FALSE),Abfalldokumentation!$O1425)</f>
        <v>ABS CHED-PF-KRÄUK gemis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gemischtes Produkt</v>
      </c>
      <c r="H1425" s="76" t="str">
        <f>IF(ISBLANK(Abfalldokumentation!$W1425),"-",Abfalldokumentation!$W1425)</f>
        <v>-</v>
      </c>
      <c r="I1425" s="76">
        <f t="shared" si="171"/>
        <v>43</v>
      </c>
      <c r="J1425" s="76" t="str">
        <f t="shared" si="172"/>
        <v>Produkte</v>
      </c>
      <c r="K1425" s="76" t="str">
        <f t="shared" si="173"/>
        <v>BUs</v>
      </c>
      <c r="L1425" s="76" t="str">
        <f t="shared" si="174"/>
        <v>Symptome</v>
      </c>
      <c r="M1425" s="76">
        <f>IFERROR(VLOOKUP(Abfalldokumentation!$O1425,Kennzahlen!S:U,3,FALSE)*Abfalldokumentation!$B1425,"0")</f>
        <v>158</v>
      </c>
      <c r="N1425" s="76" t="str">
        <f>IF(ISBLANK(Q1425),VLOOKUP(Abfalldokumentation!$O1425,'Linien - BU'!R:S,2,FALSE),Q1425)</f>
        <v>BU3</v>
      </c>
      <c r="O1425" s="77">
        <f t="shared" si="175"/>
        <v>29501003</v>
      </c>
      <c r="P1425" s="77">
        <f t="shared" si="176"/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Z1425"/>
      <c r="AB1425" s="2"/>
      <c r="AC1425" s="2"/>
    </row>
    <row r="1426" spans="1:29" ht="30" customHeight="1" x14ac:dyDescent="0.25">
      <c r="A1426" s="78" t="str">
        <f>VLOOKUP(N1426,'Linien - BU'!A:B,2,FALSE)</f>
        <v>BU4</v>
      </c>
      <c r="B1426" s="79">
        <f t="shared" si="170"/>
        <v>20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81" t="str">
        <f>IFERROR(VLOOKUP(Abfalldokumentation!$O1426,Artikel!A:C,3,FALSE),Abfalldokumentation!$O1426)</f>
        <v>ABS BRUSCHETTA</v>
      </c>
      <c r="F1426" s="81" t="str">
        <f>VLOOKUP(T1426,'Liste Gründe'!A:D,2,FALSE)</f>
        <v>keinen Verwendungszweck</v>
      </c>
      <c r="G1426" s="80" t="str">
        <f>IF(ISBLANK(V1426),VLOOKUP(Abfalldokumentation!$P1426,'Liste Gründe'!A:D,3,FALSE),V1426)</f>
        <v>keinen Verwendungszweck</v>
      </c>
      <c r="H1426" s="81" t="str">
        <f>IF(ISBLANK(Abfalldokumentation!$W1426),"-",Abfalldokumentation!$W1426)</f>
        <v>-</v>
      </c>
      <c r="I1426" s="81">
        <f t="shared" si="171"/>
        <v>43</v>
      </c>
      <c r="J1426" s="81" t="str">
        <f t="shared" si="172"/>
        <v>Produkte</v>
      </c>
      <c r="K1426" s="81" t="str">
        <f t="shared" si="173"/>
        <v>BUs</v>
      </c>
      <c r="L1426" s="81" t="str">
        <f t="shared" si="174"/>
        <v>Symptome</v>
      </c>
      <c r="M1426" s="81">
        <f>IFERROR(VLOOKUP(Abfalldokumentation!$O1426,Kennzahlen!S:U,3,FALSE)*Abfalldokumentation!$B1426,"0")</f>
        <v>30</v>
      </c>
      <c r="N1426" s="81" t="str">
        <f>IF(ISBLANK(Q1426),VLOOKUP(Abfalldokumentation!$O1426,'Linien - BU'!R:S,2,FALSE),Q1426)</f>
        <v>BU4</v>
      </c>
      <c r="O1426" s="77">
        <f t="shared" si="175"/>
        <v>29501029</v>
      </c>
      <c r="P1426" s="77">
        <f t="shared" si="176"/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Z1426"/>
      <c r="AB1426" s="2"/>
      <c r="AC1426" s="2"/>
    </row>
    <row r="1427" spans="1:29" ht="30" customHeight="1" x14ac:dyDescent="0.25">
      <c r="A1427" s="73" t="str">
        <f>VLOOKUP(N1427,'Linien - BU'!A:B,2,FALSE)</f>
        <v>BU3</v>
      </c>
      <c r="B1427" s="74">
        <f t="shared" si="170"/>
        <v>38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76" t="str">
        <f>IFERROR(VLOOKUP(Abfalldokumentation!$O1427,Artikel!A:C,3,FALSE),Abfalldokumentation!$O1427)</f>
        <v>ABS CHED-ROT MIT ß-CARO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keinen Verwendungszweck</v>
      </c>
      <c r="H1427" s="76" t="str">
        <f>IF(ISBLANK(Abfalldokumentation!$W1427),"-",Abfalldokumentation!$W1427)</f>
        <v>-</v>
      </c>
      <c r="I1427" s="76">
        <f t="shared" si="171"/>
        <v>43</v>
      </c>
      <c r="J1427" s="76" t="str">
        <f t="shared" si="172"/>
        <v>Produkte</v>
      </c>
      <c r="K1427" s="76" t="str">
        <f t="shared" si="173"/>
        <v>BUs</v>
      </c>
      <c r="L1427" s="76" t="str">
        <f t="shared" si="174"/>
        <v>Symptome</v>
      </c>
      <c r="M1427" s="76">
        <f>IFERROR(VLOOKUP(Abfalldokumentation!$O1427,Kennzahlen!S:U,3,FALSE)*Abfalldokumentation!$B1427,"0")</f>
        <v>38</v>
      </c>
      <c r="N1427" s="76" t="str">
        <f>IF(ISBLANK(Q1427),VLOOKUP(Abfalldokumentation!$O1427,'Linien - BU'!R:S,2,FALSE),Q1427)</f>
        <v>Bu3</v>
      </c>
      <c r="O1427" s="77">
        <f t="shared" si="175"/>
        <v>29501032</v>
      </c>
      <c r="P1427" s="77">
        <f t="shared" si="176"/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Z1427"/>
      <c r="AB1427" s="2"/>
      <c r="AC1427" s="2"/>
    </row>
    <row r="1428" spans="1:29" ht="30" customHeight="1" x14ac:dyDescent="0.25">
      <c r="A1428" s="78" t="str">
        <f>VLOOKUP(N1428,'Linien - BU'!A:B,2,FALSE)</f>
        <v>BU3</v>
      </c>
      <c r="B1428" s="79">
        <f t="shared" si="170"/>
        <v>38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81" t="str">
        <f>IFERROR(VLOOKUP(Abfalldokumentation!$O1428,Artikel!A:C,3,FALSE),Abfalldokumentation!$O1428)</f>
        <v>ABS CHED-ROT MIT ß-CARO</v>
      </c>
      <c r="F1428" s="81" t="str">
        <f>VLOOKUP(T1428,'Liste Gründe'!A:D,2,FALSE)</f>
        <v>Rest</v>
      </c>
      <c r="G1428" s="80" t="str">
        <f>IF(ISBLANK(V1428),VLOOKUP(Abfalldokumentation!$P1428,'Liste Gründe'!A:D,3,FALSE),V1428)</f>
        <v>Schmutz</v>
      </c>
      <c r="H1428" s="81" t="str">
        <f>IF(ISBLANK(Abfalldokumentation!$W1428),"-",Abfalldokumentation!$W1428)</f>
        <v>-</v>
      </c>
      <c r="I1428" s="81">
        <f t="shared" si="171"/>
        <v>43</v>
      </c>
      <c r="J1428" s="81" t="str">
        <f t="shared" si="172"/>
        <v>Produkte</v>
      </c>
      <c r="K1428" s="81" t="str">
        <f t="shared" si="173"/>
        <v>BUs</v>
      </c>
      <c r="L1428" s="81" t="str">
        <f t="shared" si="174"/>
        <v>Symptome</v>
      </c>
      <c r="M1428" s="81">
        <f>IFERROR(VLOOKUP(Abfalldokumentation!$O1428,Kennzahlen!S:U,3,FALSE)*Abfalldokumentation!$B1428,"0")</f>
        <v>38</v>
      </c>
      <c r="N1428" s="81" t="str">
        <f>IF(ISBLANK(Q1428),VLOOKUP(Abfalldokumentation!$O1428,'Linien - BU'!R:S,2,FALSE),Q1428)</f>
        <v>L33</v>
      </c>
      <c r="O1428" s="77">
        <f t="shared" si="175"/>
        <v>29501032</v>
      </c>
      <c r="P1428" s="77">
        <f t="shared" si="176"/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Z1428"/>
      <c r="AB1428" s="2"/>
      <c r="AC1428" s="2"/>
    </row>
    <row r="1429" spans="1:29" ht="30" customHeight="1" x14ac:dyDescent="0.25">
      <c r="A1429" s="73" t="str">
        <f>VLOOKUP(N1429,'Linien - BU'!A:B,2,FALSE)</f>
        <v>BU3</v>
      </c>
      <c r="B1429" s="74">
        <f t="shared" si="170"/>
        <v>14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76" t="str">
        <f>IFERROR(VLOOKUP(Abfalldokumentation!$O1429,Artikel!A:C,3,FALSE),Abfalldokumentation!$O1429)</f>
        <v>VOS VEG-SCH WÜRZIG</v>
      </c>
      <c r="F1429" s="76" t="str">
        <f>VLOOKUP(T1429,'Liste Gründe'!A:D,2,FALSE)</f>
        <v>keinen Verwendungszweck</v>
      </c>
      <c r="G1429" s="75" t="str">
        <f>IF(ISBLANK(V1429),VLOOKUP(Abfalldokumentation!$P1429,'Liste Gründe'!A:D,3,FALSE),V1429)</f>
        <v>keinen Verwendungszweck</v>
      </c>
      <c r="H1429" s="76" t="str">
        <f>IF(ISBLANK(Abfalldokumentation!$W1429),"-",Abfalldokumentation!$W1429)</f>
        <v>-</v>
      </c>
      <c r="I1429" s="76">
        <f t="shared" si="171"/>
        <v>43</v>
      </c>
      <c r="J1429" s="76" t="str">
        <f t="shared" si="172"/>
        <v>Produkte</v>
      </c>
      <c r="K1429" s="76" t="str">
        <f t="shared" si="173"/>
        <v>BUs</v>
      </c>
      <c r="L1429" s="76" t="str">
        <f t="shared" si="174"/>
        <v>Symptome</v>
      </c>
      <c r="M1429" s="76">
        <f>IFERROR(VLOOKUP(Abfalldokumentation!$O1429,Kennzahlen!S:U,3,FALSE)*Abfalldokumentation!$B1429,"0")</f>
        <v>7</v>
      </c>
      <c r="N1429" s="76" t="str">
        <f>IF(ISBLANK(Q1429),VLOOKUP(Abfalldokumentation!$O1429,'Linien - BU'!R:S,2,FALSE),Q1429)</f>
        <v>BU3</v>
      </c>
      <c r="O1429" s="77">
        <f t="shared" si="175"/>
        <v>29900003</v>
      </c>
      <c r="P1429" s="77">
        <f t="shared" si="176"/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Z1429"/>
      <c r="AB1429" s="2"/>
      <c r="AC1429" s="2"/>
    </row>
    <row r="1430" spans="1:29" ht="30" customHeight="1" x14ac:dyDescent="0.25">
      <c r="A1430" s="78" t="str">
        <f>VLOOKUP(N1430,'Linien - BU'!A:B,2,FALSE)</f>
        <v>BU1</v>
      </c>
      <c r="B1430" s="79">
        <f t="shared" si="170"/>
        <v>20.399999999999999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81">
        <f>IFERROR(VLOOKUP(Abfalldokumentation!$O1430,Artikel!A:C,3,FALSE),Abfalldokumentation!$O1430)</f>
        <v>31000022</v>
      </c>
      <c r="F1430" s="81" t="str">
        <f>VLOOKUP(T1430,'Liste Gründe'!A:D,2,FALSE)</f>
        <v>Rest</v>
      </c>
      <c r="G1430" s="80" t="str">
        <f>IF(ISBLANK(V1430),VLOOKUP(Abfalldokumentation!$P1430,'Liste Gründe'!A:D,3,FALSE),V1430)</f>
        <v>Metall</v>
      </c>
      <c r="H1430" s="81" t="str">
        <f>IF(ISBLANK(Abfalldokumentation!$W1430),"-",Abfalldokumentation!$W1430)</f>
        <v>-</v>
      </c>
      <c r="I1430" s="81">
        <f t="shared" si="171"/>
        <v>43</v>
      </c>
      <c r="J1430" s="81" t="str">
        <f t="shared" si="172"/>
        <v>Produkte</v>
      </c>
      <c r="K1430" s="81" t="str">
        <f t="shared" si="173"/>
        <v>BUs</v>
      </c>
      <c r="L1430" s="81" t="str">
        <f t="shared" si="174"/>
        <v>Symptome</v>
      </c>
      <c r="M1430" s="81" t="str">
        <f>IFERROR(VLOOKUP(Abfalldokumentation!$O1430,Kennzahlen!S:U,3,FALSE)*Abfalldokumentation!$B1430,"0")</f>
        <v>0</v>
      </c>
      <c r="N1430" s="81">
        <f>IF(ISBLANK(Q1430),VLOOKUP(Abfalldokumentation!$O1430,'Linien - BU'!R:S,2,FALSE),Q1430)</f>
        <v>3020</v>
      </c>
      <c r="O1430" s="77">
        <f t="shared" si="175"/>
        <v>31000022</v>
      </c>
      <c r="P1430" s="77">
        <f t="shared" si="176"/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Z1430"/>
      <c r="AB1430" s="2"/>
      <c r="AC1430" s="2"/>
    </row>
    <row r="1431" spans="1:29" ht="30" customHeight="1" x14ac:dyDescent="0.25">
      <c r="A1431" s="73" t="str">
        <f>VLOOKUP(N1431,'Linien - BU'!A:B,2,FALSE)</f>
        <v>BU1</v>
      </c>
      <c r="B1431" s="74">
        <f t="shared" si="170"/>
        <v>20.399999999999999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76" t="str">
        <f>IFERROR(VLOOKUP(Abfalldokumentation!$O1431,Artikel!A:C,3,FALSE),Abfalldokumentation!$O1431)</f>
        <v>VEG-SCH WÜRZIG  7,2KG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Füllkopf tropft (vegan)</v>
      </c>
      <c r="H1431" s="76" t="str">
        <f>IF(ISBLANK(Abfalldokumentation!$W1431),"-",Abfalldokumentation!$W1431)</f>
        <v>-</v>
      </c>
      <c r="I1431" s="76">
        <f t="shared" si="171"/>
        <v>43</v>
      </c>
      <c r="J1431" s="76" t="str">
        <f t="shared" si="172"/>
        <v>Produkte</v>
      </c>
      <c r="K1431" s="76" t="str">
        <f t="shared" si="173"/>
        <v>BUs</v>
      </c>
      <c r="L1431" s="76" t="str">
        <f t="shared" si="174"/>
        <v>Symptome</v>
      </c>
      <c r="M1431" s="76">
        <f>IFERROR(VLOOKUP(Abfalldokumentation!$O1431,Kennzahlen!S:U,3,FALSE)*Abfalldokumentation!$B1431,"0")</f>
        <v>366.99191999999994</v>
      </c>
      <c r="N1431" s="76">
        <f>IF(ISBLANK(Q1431),VLOOKUP(Abfalldokumentation!$O1431,'Linien - BU'!R:S,2,FALSE),Q1431)</f>
        <v>3010</v>
      </c>
      <c r="O1431" s="77">
        <f t="shared" si="175"/>
        <v>31900002</v>
      </c>
      <c r="P1431" s="77">
        <f t="shared" si="176"/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Z1431"/>
      <c r="AB1431" s="2"/>
      <c r="AC1431" s="2"/>
    </row>
    <row r="1432" spans="1:29" ht="30" customHeight="1" x14ac:dyDescent="0.25">
      <c r="A1432" s="78" t="str">
        <f>VLOOKUP(N1432,'Linien - BU'!A:B,2,FALSE)</f>
        <v>BU1</v>
      </c>
      <c r="B1432" s="79">
        <f t="shared" si="170"/>
        <v>61.3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81" t="str">
        <f>IFERROR(VLOOKUP(Abfalldokumentation!$O1432,Artikel!A:C,3,FALSE),Abfalldokumentation!$O1432)</f>
        <v>GRW SCHI-NAT 7,2GK NEUE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Clip gerissen</v>
      </c>
      <c r="H1432" s="81" t="str">
        <f>IF(ISBLANK(Abfalldokumentation!$W1432),"-",Abfalldokumentation!$W1432)</f>
        <v>-</v>
      </c>
      <c r="I1432" s="81">
        <f t="shared" si="171"/>
        <v>43</v>
      </c>
      <c r="J1432" s="81" t="str">
        <f t="shared" si="172"/>
        <v>Produkte</v>
      </c>
      <c r="K1432" s="81" t="str">
        <f t="shared" si="173"/>
        <v>BUs</v>
      </c>
      <c r="L1432" s="81" t="str">
        <f t="shared" si="174"/>
        <v>Symptome</v>
      </c>
      <c r="M1432" s="81" t="str">
        <f>IFERROR(VLOOKUP(Abfalldokumentation!$O1432,Kennzahlen!S:U,3,FALSE)*Abfalldokumentation!$B1432,"0")</f>
        <v>0</v>
      </c>
      <c r="N1432" s="81">
        <f>IF(ISBLANK(Q1432),VLOOKUP(Abfalldokumentation!$O1432,'Linien - BU'!R:S,2,FALSE),Q1432)</f>
        <v>3020</v>
      </c>
      <c r="O1432" s="77">
        <f t="shared" si="175"/>
        <v>32000106</v>
      </c>
      <c r="P1432" s="77">
        <f t="shared" si="176"/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Z1432"/>
      <c r="AB1432" s="2"/>
      <c r="AC1432" s="2"/>
    </row>
    <row r="1433" spans="1:29" ht="30" customHeight="1" x14ac:dyDescent="0.25">
      <c r="A1433" s="73" t="str">
        <f>VLOOKUP(N1433,'Linien - BU'!A:B,2,FALSE)</f>
        <v>BU3</v>
      </c>
      <c r="B1433" s="74">
        <f t="shared" si="170"/>
        <v>556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76" t="str">
        <f>IFERROR(VLOOKUP(Abfalldokumentation!$O1433,Artikel!A:C,3,FALSE),Abfalldokumentation!$O1433)</f>
        <v>VOS VEG-SCH-WÜRZIG-VAKU</v>
      </c>
      <c r="F1433" s="76" t="str">
        <f>VLOOKUP(T1433,'Liste Gründe'!A:D,2,FALSE)</f>
        <v>Schimmel</v>
      </c>
      <c r="G1433" s="75" t="str">
        <f>IF(ISBLANK(V1433),VLOOKUP(Abfalldokumentation!$P1433,'Liste Gründe'!A:D,3,FALSE),V1433)</f>
        <v>VOS &gt; Einsatz</v>
      </c>
      <c r="H1433" s="76" t="str">
        <f>IF(ISBLANK(Abfalldokumentation!$W1433),"-",Abfalldokumentation!$W1433)</f>
        <v>-</v>
      </c>
      <c r="I1433" s="76">
        <f t="shared" si="171"/>
        <v>43</v>
      </c>
      <c r="J1433" s="76" t="str">
        <f t="shared" si="172"/>
        <v>Produkte</v>
      </c>
      <c r="K1433" s="76" t="str">
        <f t="shared" si="173"/>
        <v>BUs</v>
      </c>
      <c r="L1433" s="76" t="str">
        <f t="shared" si="174"/>
        <v>Symptome</v>
      </c>
      <c r="M1433" s="76">
        <f>IFERROR(VLOOKUP(Abfalldokumentation!$O1433,Kennzahlen!S:U,3,FALSE)*Abfalldokumentation!$B1433,"0")</f>
        <v>285.78399999999999</v>
      </c>
      <c r="N1433" s="76" t="str">
        <f>IF(ISBLANK(Q1433),VLOOKUP(Abfalldokumentation!$O1433,'Linien - BU'!R:S,2,FALSE),Q1433)</f>
        <v>BU3</v>
      </c>
      <c r="O1433" s="77">
        <f t="shared" si="175"/>
        <v>49900002</v>
      </c>
      <c r="P1433" s="77">
        <f t="shared" si="176"/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Z1433"/>
      <c r="AB1433" s="2"/>
      <c r="AC1433" s="2"/>
    </row>
    <row r="1434" spans="1:29" ht="30" customHeight="1" x14ac:dyDescent="0.25">
      <c r="A1434" s="78" t="str">
        <f>VLOOKUP(N1434,'Linien - BU'!A:B,2,FALSE)</f>
        <v>BU3</v>
      </c>
      <c r="B1434" s="79">
        <f t="shared" si="170"/>
        <v>284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81" t="str">
        <f>IFERROR(VLOOKUP(Abfalldokumentation!$O1434,Artikel!A:C,3,FALSE),Abfalldokumentation!$O1434)</f>
        <v>VOS VEG-SCH-WÜRZIG-VAKU</v>
      </c>
      <c r="F1434" s="81" t="str">
        <f>VLOOKUP(T1434,'Liste Gründe'!A:D,2,FALSE)</f>
        <v>Rest</v>
      </c>
      <c r="G1434" s="80" t="str">
        <f>IF(ISBLANK(V1434),VLOOKUP(Abfalldokumentation!$P1434,'Liste Gründe'!A:D,3,FALSE),V1434)</f>
        <v>Schmutz</v>
      </c>
      <c r="H1434" s="81" t="str">
        <f>IF(ISBLANK(Abfalldokumentation!$W1434),"-",Abfalldokumentation!$W1434)</f>
        <v>-</v>
      </c>
      <c r="I1434" s="81">
        <f t="shared" si="171"/>
        <v>43</v>
      </c>
      <c r="J1434" s="81" t="str">
        <f t="shared" si="172"/>
        <v>Produkte</v>
      </c>
      <c r="K1434" s="81" t="str">
        <f t="shared" si="173"/>
        <v>BUs</v>
      </c>
      <c r="L1434" s="81" t="str">
        <f t="shared" si="174"/>
        <v>Symptome</v>
      </c>
      <c r="M1434" s="81">
        <f>IFERROR(VLOOKUP(Abfalldokumentation!$O1434,Kennzahlen!S:U,3,FALSE)*Abfalldokumentation!$B1434,"0")</f>
        <v>145.976</v>
      </c>
      <c r="N1434" s="81" t="str">
        <f>IF(ISBLANK(Q1434),VLOOKUP(Abfalldokumentation!$O1434,'Linien - BU'!R:S,2,FALSE),Q1434)</f>
        <v>BU3</v>
      </c>
      <c r="O1434" s="77">
        <f t="shared" si="175"/>
        <v>49900002</v>
      </c>
      <c r="P1434" s="77">
        <f t="shared" si="176"/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Z1434"/>
      <c r="AB1434" s="2"/>
      <c r="AC1434" s="2"/>
    </row>
    <row r="1435" spans="1:29" ht="30" customHeight="1" x14ac:dyDescent="0.25">
      <c r="A1435" s="73" t="str">
        <f>VLOOKUP(N1435,'Linien - BU'!A:B,2,FALSE)</f>
        <v>Rest</v>
      </c>
      <c r="B1435" s="74">
        <f t="shared" si="170"/>
        <v>9.8000000000000007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Sensorik</v>
      </c>
      <c r="H1435" s="76" t="str">
        <f>IF(ISBLANK(Abfalldokumentation!$W1435),"-",Abfalldokumentation!$W1435)</f>
        <v>-</v>
      </c>
      <c r="I1435" s="76">
        <f t="shared" si="171"/>
        <v>43</v>
      </c>
      <c r="J1435" s="76" t="str">
        <f t="shared" si="172"/>
        <v>Produkte</v>
      </c>
      <c r="K1435" s="76" t="str">
        <f t="shared" si="173"/>
        <v>BUs</v>
      </c>
      <c r="L1435" s="76" t="str">
        <f t="shared" si="174"/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QM</v>
      </c>
      <c r="O1435" s="77" t="str">
        <f t="shared" si="175"/>
        <v>-</v>
      </c>
      <c r="P1435" s="77">
        <f t="shared" si="176"/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Z1435"/>
      <c r="AB1435" s="2"/>
      <c r="AC1435" s="2"/>
    </row>
    <row r="1436" spans="1:29" ht="30" customHeight="1" x14ac:dyDescent="0.25">
      <c r="A1436" s="78" t="str">
        <f>VLOOKUP(N1436,'Linien - BU'!A:B,2,FALSE)</f>
        <v>Rest</v>
      </c>
      <c r="B1436" s="79">
        <f t="shared" si="170"/>
        <v>20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81" t="str">
        <f>IFERROR(VLOOKUP(Abfalldokumentation!$O1436,Artikel!A:C,3,FALSE),Abfalldokumentation!$O1436)</f>
        <v>-</v>
      </c>
      <c r="F1436" s="81" t="str">
        <f>VLOOKUP(T1436,'Liste Gründe'!A:D,2,FALSE)</f>
        <v>Qualitätssicherung</v>
      </c>
      <c r="G1436" s="80" t="str">
        <f>IF(ISBLANK(V1436),VLOOKUP(Abfalldokumentation!$P1436,'Liste Gründe'!A:D,3,FALSE),V1436)</f>
        <v>Muster</v>
      </c>
      <c r="H1436" s="81" t="str">
        <f>IF(ISBLANK(Abfalldokumentation!$W1436),"-",Abfalldokumentation!$W1436)</f>
        <v>-</v>
      </c>
      <c r="I1436" s="81">
        <f t="shared" si="171"/>
        <v>43</v>
      </c>
      <c r="J1436" s="81" t="str">
        <f t="shared" si="172"/>
        <v>Produkte</v>
      </c>
      <c r="K1436" s="81" t="str">
        <f t="shared" si="173"/>
        <v>BUs</v>
      </c>
      <c r="L1436" s="81" t="str">
        <f t="shared" si="174"/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Labor</v>
      </c>
      <c r="O1436" s="77" t="str">
        <f t="shared" si="175"/>
        <v>-</v>
      </c>
      <c r="P1436" s="77">
        <f t="shared" si="176"/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Z1436"/>
      <c r="AB1436" s="2"/>
      <c r="AC1436" s="2"/>
    </row>
    <row r="1437" spans="1:29" ht="30" customHeight="1" x14ac:dyDescent="0.25">
      <c r="A1437" s="73" t="str">
        <f>VLOOKUP(N1437,'Linien - BU'!A:B,2,FALSE)</f>
        <v>BU1</v>
      </c>
      <c r="B1437" s="74">
        <f t="shared" si="170"/>
        <v>81.8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Linienbezogen</v>
      </c>
      <c r="G1437" s="75" t="str">
        <f>IF(ISBLANK(V1437),VLOOKUP(Abfalldokumentation!$P1437,'Liste Gründe'!A:D,3,FALSE),V1437)</f>
        <v>Maschinenabfall</v>
      </c>
      <c r="H1437" s="76" t="str">
        <f>IF(ISBLANK(Abfalldokumentation!$W1437),"-",Abfalldokumentation!$W1437)</f>
        <v>-</v>
      </c>
      <c r="I1437" s="76">
        <f t="shared" si="171"/>
        <v>43</v>
      </c>
      <c r="J1437" s="76" t="str">
        <f t="shared" si="172"/>
        <v>Produkte</v>
      </c>
      <c r="K1437" s="76" t="str">
        <f t="shared" si="173"/>
        <v>BUs</v>
      </c>
      <c r="L1437" s="76" t="str">
        <f t="shared" si="174"/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Abfüllung</v>
      </c>
      <c r="O1437" s="77" t="str">
        <f t="shared" si="175"/>
        <v>-</v>
      </c>
      <c r="P1437" s="77">
        <f t="shared" si="176"/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Z1437"/>
      <c r="AB1437" s="2"/>
      <c r="AC1437" s="2"/>
    </row>
    <row r="1438" spans="1:29" ht="30" customHeight="1" x14ac:dyDescent="0.25">
      <c r="A1438" s="78" t="str">
        <f>VLOOKUP(N1438,'Linien - BU'!A:B,2,FALSE)</f>
        <v>BU3</v>
      </c>
      <c r="B1438" s="79">
        <f t="shared" si="170"/>
        <v>51.2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81" t="str">
        <f>IFERROR(VLOOKUP(Abfalldokumentation!$O1438,Artikel!A:C,3,FALSE),Abfalldokumentation!$O1438)</f>
        <v>-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71"/>
        <v>43</v>
      </c>
      <c r="J1438" s="81" t="str">
        <f t="shared" si="172"/>
        <v>Produkte</v>
      </c>
      <c r="K1438" s="81" t="str">
        <f t="shared" si="173"/>
        <v>BUs</v>
      </c>
      <c r="L1438" s="81" t="str">
        <f t="shared" si="174"/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L33</v>
      </c>
      <c r="O1438" s="77" t="str">
        <f t="shared" si="175"/>
        <v>-</v>
      </c>
      <c r="P1438" s="77">
        <f t="shared" si="176"/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Z1438"/>
      <c r="AB1438" s="2"/>
      <c r="AC1438" s="2"/>
    </row>
    <row r="1439" spans="1:29" ht="30" customHeight="1" x14ac:dyDescent="0.25">
      <c r="A1439" s="73" t="str">
        <f>VLOOKUP(N1439,'Linien - BU'!A:B,2,FALSE)</f>
        <v>Rest</v>
      </c>
      <c r="B1439" s="74">
        <f t="shared" si="170"/>
        <v>2.4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76" t="str">
        <f>IFERROR(VLOOKUP(Abfalldokumentation!$O1439,Artikel!A:C,3,FALSE),Abfalldokumentation!$O1439)</f>
        <v>-</v>
      </c>
      <c r="F1439" s="76" t="str">
        <f>VLOOKUP(T1439,'Liste Gründe'!A:D,2,FALSE)</f>
        <v>Qualitätssicherung</v>
      </c>
      <c r="G1439" s="75" t="str">
        <f>IF(ISBLANK(V1439),VLOOKUP(Abfalldokumentation!$P1439,'Liste Gründe'!A:D,3,FALSE),V1439)</f>
        <v>Sensorik</v>
      </c>
      <c r="H1439" s="76" t="str">
        <f>IF(ISBLANK(Abfalldokumentation!$W1439),"-",Abfalldokumentation!$W1439)</f>
        <v>-</v>
      </c>
      <c r="I1439" s="76">
        <f t="shared" si="171"/>
        <v>43</v>
      </c>
      <c r="J1439" s="76" t="str">
        <f t="shared" si="172"/>
        <v>Produkte</v>
      </c>
      <c r="K1439" s="76" t="str">
        <f t="shared" si="173"/>
        <v>BUs</v>
      </c>
      <c r="L1439" s="76" t="str">
        <f t="shared" si="174"/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Labor</v>
      </c>
      <c r="O1439" s="77" t="str">
        <f t="shared" si="175"/>
        <v>-</v>
      </c>
      <c r="P1439" s="77">
        <f t="shared" si="176"/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Z1439"/>
      <c r="AB1439" s="2"/>
      <c r="AC1439" s="2"/>
    </row>
    <row r="1440" spans="1:29" ht="30" customHeight="1" x14ac:dyDescent="0.25">
      <c r="A1440" s="78" t="str">
        <f>VLOOKUP(N1440,'Linien - BU'!A:B,2,FALSE)</f>
        <v>Rest</v>
      </c>
      <c r="B1440" s="79">
        <f t="shared" si="170"/>
        <v>16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81" t="str">
        <f>IFERROR(VLOOKUP(Abfalldokumentation!$O1440,Artikel!A:C,3,FALSE),Abfalldokumentation!$O1440)</f>
        <v>-</v>
      </c>
      <c r="F1440" s="81" t="str">
        <f>VLOOKUP(T1440,'Liste Gründe'!A:D,2,FALSE)</f>
        <v>Qualitätssicherung</v>
      </c>
      <c r="G1440" s="80" t="str">
        <f>IF(ISBLANK(V1440),VLOOKUP(Abfalldokumentation!$P1440,'Liste Gründe'!A:D,3,FALSE),V1440)</f>
        <v>Sensorik</v>
      </c>
      <c r="H1440" s="81" t="str">
        <f>IF(ISBLANK(Abfalldokumentation!$W1440),"-",Abfalldokumentation!$W1440)</f>
        <v>-</v>
      </c>
      <c r="I1440" s="81">
        <f t="shared" si="171"/>
        <v>43</v>
      </c>
      <c r="J1440" s="81" t="str">
        <f t="shared" si="172"/>
        <v>Produkte</v>
      </c>
      <c r="K1440" s="81" t="str">
        <f t="shared" si="173"/>
        <v>BUs</v>
      </c>
      <c r="L1440" s="81" t="str">
        <f t="shared" si="174"/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QM</v>
      </c>
      <c r="O1440" s="77" t="str">
        <f t="shared" si="175"/>
        <v>-</v>
      </c>
      <c r="P1440" s="77">
        <f t="shared" si="176"/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Z1440"/>
      <c r="AB1440" s="2"/>
      <c r="AC1440" s="2"/>
    </row>
    <row r="1441" spans="1:29" ht="30" customHeight="1" x14ac:dyDescent="0.25">
      <c r="A1441" s="73" t="str">
        <f>VLOOKUP(N1441,'Linien - BU'!A:B,2,FALSE)</f>
        <v>Rest</v>
      </c>
      <c r="B1441" s="74">
        <f t="shared" si="170"/>
        <v>66</v>
      </c>
      <c r="C1441" s="75">
        <f>Abfalldokumentation!$U1441</f>
        <v>44498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76" t="str">
        <f>IFERROR(VLOOKUP(Abfalldokumentation!$O1441,Artikel!A:C,3,FALSE),Abfalldokumentation!$O1441)</f>
        <v>-</v>
      </c>
      <c r="F1441" s="76" t="str">
        <f>VLOOKUP(T1441,'Liste Gründe'!A:D,2,FALSE)</f>
        <v>Qualitätssicherung</v>
      </c>
      <c r="G1441" s="75" t="str">
        <f>IF(ISBLANK(V1441),VLOOKUP(Abfalldokumentation!$P1441,'Liste Gründe'!A:D,3,FALSE),V1441)</f>
        <v>Laborproben</v>
      </c>
      <c r="H1441" s="76" t="str">
        <f>IF(ISBLANK(Abfalldokumentation!$W1441),"-",Abfalldokumentation!$W1441)</f>
        <v>-</v>
      </c>
      <c r="I1441" s="76">
        <f t="shared" si="171"/>
        <v>43</v>
      </c>
      <c r="J1441" s="76" t="str">
        <f t="shared" si="172"/>
        <v>Produkte</v>
      </c>
      <c r="K1441" s="76" t="str">
        <f t="shared" si="173"/>
        <v>BUs</v>
      </c>
      <c r="L1441" s="76" t="str">
        <f t="shared" si="174"/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Labor</v>
      </c>
      <c r="O1441" s="77" t="str">
        <f t="shared" si="175"/>
        <v>-</v>
      </c>
      <c r="P1441" s="77">
        <f t="shared" si="176"/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Z1441"/>
      <c r="AB1441" s="2"/>
      <c r="AC1441" s="2"/>
    </row>
    <row r="1442" spans="1:29" ht="30" customHeight="1" x14ac:dyDescent="0.25">
      <c r="A1442" s="78" t="str">
        <f>VLOOKUP(N1442,'Linien - BU'!A:B,2,FALSE)</f>
        <v>BU3</v>
      </c>
      <c r="B1442" s="79">
        <f t="shared" si="170"/>
        <v>285</v>
      </c>
      <c r="C1442" s="80">
        <f>Abfalldokumentation!$U1442</f>
        <v>44498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81" t="str">
        <f>IFERROR(VLOOKUP(Abfalldokumentation!$O1442,Artikel!A:C,3,FALSE),Abfalldokumentation!$O1442)</f>
        <v>-</v>
      </c>
      <c r="F1442" s="81" t="str">
        <f>VLOOKUP(T1442,'Liste Gründe'!A:D,2,FALSE)</f>
        <v>Linienbezogen</v>
      </c>
      <c r="G1442" s="80" t="str">
        <f>IF(ISBLANK(V1442),VLOOKUP(Abfalldokumentation!$P1442,'Liste Gründe'!A:D,3,FALSE),V1442)</f>
        <v>Maschinenabfall</v>
      </c>
      <c r="H1442" s="81" t="str">
        <f>IF(ISBLANK(Abfalldokumentation!$W1442),"-",Abfalldokumentation!$W1442)</f>
        <v>-</v>
      </c>
      <c r="I1442" s="81">
        <f t="shared" si="171"/>
        <v>43</v>
      </c>
      <c r="J1442" s="81" t="str">
        <f t="shared" si="172"/>
        <v>Produkte</v>
      </c>
      <c r="K1442" s="81" t="str">
        <f t="shared" si="173"/>
        <v>BUs</v>
      </c>
      <c r="L1442" s="81" t="str">
        <f t="shared" si="174"/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BU3</v>
      </c>
      <c r="O1442" s="77" t="str">
        <f t="shared" si="175"/>
        <v>-</v>
      </c>
      <c r="P1442" s="77">
        <f t="shared" si="176"/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Z1442"/>
      <c r="AB1442" s="2"/>
      <c r="AC1442" s="2"/>
    </row>
    <row r="1443" spans="1:29" ht="30" customHeight="1" x14ac:dyDescent="0.25">
      <c r="A1443" s="73" t="str">
        <f>VLOOKUP(N1443,'Linien - BU'!A:B,2,FALSE)</f>
        <v>Rest</v>
      </c>
      <c r="B1443" s="74">
        <f t="shared" si="170"/>
        <v>3.8</v>
      </c>
      <c r="C1443" s="75">
        <f>Abfalldokumentation!$U1443</f>
        <v>44498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76" t="str">
        <f>IFERROR(VLOOKUP(Abfalldokumentation!$O1443,Artikel!A:C,3,FALSE),Abfalldokumentation!$O1443)</f>
        <v>-</v>
      </c>
      <c r="F1443" s="76" t="str">
        <f>VLOOKUP(T1443,'Liste Gründe'!A:D,2,FALSE)</f>
        <v>Qualitätssicherung</v>
      </c>
      <c r="G1443" s="75" t="str">
        <f>IF(ISBLANK(V1443),VLOOKUP(Abfalldokumentation!$P1443,'Liste Gründe'!A:D,3,FALSE),V1443)</f>
        <v>Sensorik</v>
      </c>
      <c r="H1443" s="76" t="str">
        <f>IF(ISBLANK(Abfalldokumentation!$W1443),"-",Abfalldokumentation!$W1443)</f>
        <v>-</v>
      </c>
      <c r="I1443" s="76">
        <f t="shared" si="171"/>
        <v>43</v>
      </c>
      <c r="J1443" s="76" t="str">
        <f t="shared" si="172"/>
        <v>Produkte</v>
      </c>
      <c r="K1443" s="76" t="str">
        <f t="shared" si="173"/>
        <v>BUs</v>
      </c>
      <c r="L1443" s="76" t="str">
        <f t="shared" si="174"/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Labor</v>
      </c>
      <c r="O1443" s="77" t="str">
        <f t="shared" si="175"/>
        <v>-</v>
      </c>
      <c r="P1443" s="77">
        <f t="shared" si="176"/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Z1443"/>
      <c r="AB1443" s="2"/>
      <c r="AC1443" s="2"/>
    </row>
    <row r="1444" spans="1:29" ht="30" customHeight="1" x14ac:dyDescent="0.25">
      <c r="A1444" s="78" t="str">
        <f>VLOOKUP(N1444,'Linien - BU'!A:B,2,FALSE)</f>
        <v>BU3</v>
      </c>
      <c r="B1444" s="79">
        <f t="shared" si="170"/>
        <v>22</v>
      </c>
      <c r="C1444" s="80">
        <f>Abfalldokumentation!$U1444</f>
        <v>44498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81" t="str">
        <f>IFERROR(VLOOKUP(Abfalldokumentation!$O1444,Artikel!A:C,3,FALSE),Abfalldokumentation!$O1444)</f>
        <v>RW natur</v>
      </c>
      <c r="F1444" s="81" t="str">
        <f>VLOOKUP(T1444,'Liste Gründe'!A:D,2,FALSE)</f>
        <v>Linienbezogen</v>
      </c>
      <c r="G1444" s="80" t="str">
        <f>IF(ISBLANK(V1444),VLOOKUP(Abfalldokumentation!$P1444,'Liste Gründe'!A:D,3,FALSE),V1444)</f>
        <v>Maschinenabfall</v>
      </c>
      <c r="H1444" s="81" t="str">
        <f>IF(ISBLANK(Abfalldokumentation!$W1444),"-",Abfalldokumentation!$W1444)</f>
        <v>-</v>
      </c>
      <c r="I1444" s="81">
        <f t="shared" si="171"/>
        <v>43</v>
      </c>
      <c r="J1444" s="81" t="str">
        <f t="shared" si="172"/>
        <v>Produkte</v>
      </c>
      <c r="K1444" s="81" t="str">
        <f t="shared" si="173"/>
        <v>BUs</v>
      </c>
      <c r="L1444" s="81" t="str">
        <f t="shared" si="174"/>
        <v>Symptome</v>
      </c>
      <c r="M1444" s="81" t="str">
        <f>IFERROR(VLOOKUP(Abfalldokumentation!$O1444,Kennzahlen!S:U,3,FALSE)*Abfalldokumentation!$B1444,"0")</f>
        <v>0</v>
      </c>
      <c r="N1444" s="81" t="str">
        <f>IF(ISBLANK(Q1444),VLOOKUP(Abfalldokumentation!$O1444,'Linien - BU'!R:S,2,FALSE),Q1444)</f>
        <v>L9</v>
      </c>
      <c r="O1444" s="77" t="str">
        <f t="shared" si="175"/>
        <v>RW natur</v>
      </c>
      <c r="P1444" s="77">
        <f t="shared" si="176"/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Z1444"/>
      <c r="AB1444" s="2"/>
      <c r="AC1444" s="2"/>
    </row>
    <row r="1445" spans="1:29" ht="30" customHeight="1" x14ac:dyDescent="0.25">
      <c r="A1445" s="73" t="str">
        <f>VLOOKUP(N1445,'Linien - BU'!A:B,2,FALSE)</f>
        <v>BU3</v>
      </c>
      <c r="B1445" s="74">
        <f t="shared" si="170"/>
        <v>18</v>
      </c>
      <c r="C1445" s="75">
        <f>Abfalldokumentation!$U1445</f>
        <v>44498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76" t="str">
        <f>IFERROR(VLOOKUP(Abfalldokumentation!$O1445,Artikel!A:C,3,FALSE),Abfalldokumentation!$O1445)</f>
        <v>RW naur</v>
      </c>
      <c r="F1445" s="76" t="str">
        <f>VLOOKUP(T1445,'Liste Gründe'!A:D,2,FALSE)</f>
        <v>Linienbezogen</v>
      </c>
      <c r="G1445" s="75" t="str">
        <f>IF(ISBLANK(V1445),VLOOKUP(Abfalldokumentation!$P1445,'Liste Gründe'!A:D,3,FALSE),V1445)</f>
        <v>Maschinenabfall</v>
      </c>
      <c r="H1445" s="76" t="str">
        <f>IF(ISBLANK(Abfalldokumentation!$W1445),"-",Abfalldokumentation!$W1445)</f>
        <v>-</v>
      </c>
      <c r="I1445" s="76">
        <f t="shared" si="171"/>
        <v>43</v>
      </c>
      <c r="J1445" s="76" t="str">
        <f t="shared" si="172"/>
        <v>Produkte</v>
      </c>
      <c r="K1445" s="76" t="str">
        <f t="shared" si="173"/>
        <v>BUs</v>
      </c>
      <c r="L1445" s="76" t="str">
        <f t="shared" si="174"/>
        <v>Symptome</v>
      </c>
      <c r="M1445" s="76" t="str">
        <f>IFERROR(VLOOKUP(Abfalldokumentation!$O1445,Kennzahlen!S:U,3,FALSE)*Abfalldokumentation!$B1445,"0")</f>
        <v>0</v>
      </c>
      <c r="N1445" s="76" t="str">
        <f>IF(ISBLANK(Q1445),VLOOKUP(Abfalldokumentation!$O1445,'Linien - BU'!R:S,2,FALSE),Q1445)</f>
        <v>L1</v>
      </c>
      <c r="O1445" s="77" t="str">
        <f t="shared" si="175"/>
        <v>RW naur</v>
      </c>
      <c r="P1445" s="77">
        <f t="shared" si="176"/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Z1445"/>
      <c r="AB1445" s="2"/>
      <c r="AC1445" s="2"/>
    </row>
    <row r="1446" spans="1:29" ht="30" customHeight="1" x14ac:dyDescent="0.25">
      <c r="A1446" s="78" t="str">
        <f>VLOOKUP(N1446,'Linien - BU'!A:B,2,FALSE)</f>
        <v>BU3</v>
      </c>
      <c r="B1446" s="79">
        <f t="shared" si="170"/>
        <v>24.5</v>
      </c>
      <c r="C1446" s="80">
        <f>Abfalldokumentation!$U1446</f>
        <v>44498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Würfel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Maschinenabfall</v>
      </c>
      <c r="H1446" s="81" t="str">
        <f>IF(ISBLANK(Abfalldokumentation!$W1446),"-",Abfalldokumentation!$W1446)</f>
        <v>-</v>
      </c>
      <c r="I1446" s="81">
        <f t="shared" si="171"/>
        <v>43</v>
      </c>
      <c r="J1446" s="81" t="str">
        <f t="shared" si="172"/>
        <v>Produkte</v>
      </c>
      <c r="K1446" s="81" t="str">
        <f t="shared" si="173"/>
        <v>BUs</v>
      </c>
      <c r="L1446" s="81" t="str">
        <f t="shared" si="174"/>
        <v>Symptome</v>
      </c>
      <c r="M1446" s="81" t="str">
        <f>IFERROR(VLOOKUP(Abfalldokumentation!$O1446,Kennzahlen!S:U,3,FALSE)*Abfalldokumentation!$B1446,"0")</f>
        <v>0</v>
      </c>
      <c r="N1446" s="81" t="str">
        <f>IF(ISBLANK(Q1446),VLOOKUP(Abfalldokumentation!$O1446,'Linien - BU'!R:S,2,FALSE),Q1446)</f>
        <v>L35</v>
      </c>
      <c r="O1446" s="77" t="str">
        <f t="shared" si="175"/>
        <v>Würfel</v>
      </c>
      <c r="P1446" s="77">
        <f t="shared" si="176"/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Z1446"/>
      <c r="AB1446" s="2"/>
      <c r="AC1446" s="2"/>
    </row>
    <row r="1447" spans="1:29" ht="30" customHeight="1" x14ac:dyDescent="0.25">
      <c r="A1447" s="73" t="str">
        <f>VLOOKUP(N1447,'Linien - BU'!A:B,2,FALSE)</f>
        <v>BU1</v>
      </c>
      <c r="B1447" s="74">
        <f t="shared" si="170"/>
        <v>30</v>
      </c>
      <c r="C1447" s="75">
        <f>Abfalldokumentation!$U1447</f>
        <v>44499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76" t="str">
        <f>IFERROR(VLOOKUP(Abfalldokumentation!$O1447,Artikel!A:C,3,FALSE),Abfalldokumentation!$O1447)</f>
        <v>-</v>
      </c>
      <c r="F1447" s="76" t="str">
        <f>VLOOKUP(T1447,'Liste Gründe'!A:D,2,FALSE)</f>
        <v>Linienbezogen</v>
      </c>
      <c r="G1447" s="75" t="str">
        <f>IF(ISBLANK(V1447),VLOOKUP(Abfalldokumentation!$P1447,'Liste Gründe'!A:D,3,FALSE),V1447)</f>
        <v>Maschinenabfall</v>
      </c>
      <c r="H1447" s="76" t="str">
        <f>IF(ISBLANK(Abfalldokumentation!$W1447),"-",Abfalldokumentation!$W1447)</f>
        <v>-</v>
      </c>
      <c r="I1447" s="76">
        <f t="shared" si="171"/>
        <v>43</v>
      </c>
      <c r="J1447" s="76" t="str">
        <f t="shared" si="172"/>
        <v>Produkte</v>
      </c>
      <c r="K1447" s="76" t="str">
        <f t="shared" si="173"/>
        <v>BUs</v>
      </c>
      <c r="L1447" s="76" t="str">
        <f t="shared" si="174"/>
        <v>Symptome</v>
      </c>
      <c r="M1447" s="76" t="str">
        <f>IFERROR(VLOOKUP(Abfalldokumentation!$O1447,Kennzahlen!S:U,3,FALSE)*Abfalldokumentation!$B1447,"0")</f>
        <v>0</v>
      </c>
      <c r="N1447" s="76" t="str">
        <f>IF(ISBLANK(Q1447),VLOOKUP(Abfalldokumentation!$O1447,'Linien - BU'!R:S,2,FALSE),Q1447)</f>
        <v>RWV</v>
      </c>
      <c r="O1447" s="77" t="str">
        <f t="shared" si="175"/>
        <v>-</v>
      </c>
      <c r="P1447" s="77">
        <f t="shared" si="176"/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Z1447"/>
      <c r="AB1447" s="2"/>
      <c r="AC1447" s="2"/>
    </row>
    <row r="1448" spans="1:29" ht="30" customHeight="1" x14ac:dyDescent="0.25">
      <c r="A1448" s="78" t="str">
        <f>VLOOKUP(N1448,'Linien - BU'!A:B,2,FALSE)</f>
        <v>BU1</v>
      </c>
      <c r="B1448" s="79">
        <f t="shared" si="170"/>
        <v>25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81" t="str">
        <f>IFERROR(VLOOKUP(Abfalldokumentation!$O1448,Artikel!A:C,3,FALSE),Abfalldokumentation!$O1448)</f>
        <v>RW NATUR-ALD-SCHÄLEN</v>
      </c>
      <c r="F1448" s="81" t="str">
        <f>VLOOKUP(T1448,'Liste Gründe'!A:D,2,FALSE)</f>
        <v>Rest</v>
      </c>
      <c r="G1448" s="80" t="str">
        <f>IF(ISBLANK(V1448),VLOOKUP(Abfalldokumentation!$P1448,'Liste Gründe'!A:D,3,FALSE),V1448)</f>
        <v>geschälte Rinde</v>
      </c>
      <c r="H1448" s="81" t="str">
        <f>IF(ISBLANK(Abfalldokumentation!$W1448),"-",Abfalldokumentation!$W1448)</f>
        <v>-</v>
      </c>
      <c r="I1448" s="81">
        <f t="shared" si="171"/>
        <v>44</v>
      </c>
      <c r="J1448" s="81" t="str">
        <f t="shared" si="172"/>
        <v>Produkte</v>
      </c>
      <c r="K1448" s="81" t="str">
        <f t="shared" si="173"/>
        <v>BUs</v>
      </c>
      <c r="L1448" s="81" t="str">
        <f t="shared" si="174"/>
        <v>Symptome</v>
      </c>
      <c r="M1448" s="81" t="str">
        <f>IFERROR(VLOOKUP(Abfalldokumentation!$O1448,Kennzahlen!S:U,3,FALSE)*Abfalldokumentation!$B1448,"0")</f>
        <v>0</v>
      </c>
      <c r="N1448" s="81" t="str">
        <f>IF(ISBLANK(Q1448),VLOOKUP(Abfalldokumentation!$O1448,'Linien - BU'!R:S,2,FALSE),Q1448)</f>
        <v>RWV</v>
      </c>
      <c r="O1448" s="77">
        <f t="shared" si="175"/>
        <v>23500368</v>
      </c>
      <c r="P1448" s="77">
        <f t="shared" si="176"/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Z1448"/>
      <c r="AB1448" s="2"/>
      <c r="AC1448" s="2"/>
    </row>
    <row r="1449" spans="1:29" ht="30" customHeight="1" x14ac:dyDescent="0.25">
      <c r="A1449" s="73" t="str">
        <f>VLOOKUP(N1449,'Linien - BU'!A:B,2,FALSE)</f>
        <v>BU1</v>
      </c>
      <c r="B1449" s="74">
        <f t="shared" si="170"/>
        <v>10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76" t="str">
        <f>IFERROR(VLOOKUP(Abfalldokumentation!$O1449,Artikel!A:C,3,FALSE),Abfalldokumentation!$O1449)</f>
        <v>RW CHILI-ALD SCHÄLEN</v>
      </c>
      <c r="F1449" s="76" t="str">
        <f>VLOOKUP(T1449,'Liste Gründe'!A:D,2,FALSE)</f>
        <v>Rest</v>
      </c>
      <c r="G1449" s="75" t="str">
        <f>IF(ISBLANK(V1449),VLOOKUP(Abfalldokumentation!$P1449,'Liste Gründe'!A:D,3,FALSE),V1449)</f>
        <v>geschälte Rinde</v>
      </c>
      <c r="H1449" s="76" t="str">
        <f>IF(ISBLANK(Abfalldokumentation!$W1449),"-",Abfalldokumentation!$W1449)</f>
        <v>-</v>
      </c>
      <c r="I1449" s="76">
        <f t="shared" si="171"/>
        <v>44</v>
      </c>
      <c r="J1449" s="76" t="str">
        <f t="shared" si="172"/>
        <v>Produkte</v>
      </c>
      <c r="K1449" s="76" t="str">
        <f t="shared" si="173"/>
        <v>BUs</v>
      </c>
      <c r="L1449" s="76" t="str">
        <f t="shared" si="174"/>
        <v>Symptome</v>
      </c>
      <c r="M1449" s="76" t="str">
        <f>IFERROR(VLOOKUP(Abfalldokumentation!$O1449,Kennzahlen!S:U,3,FALSE)*Abfalldokumentation!$B1449,"0")</f>
        <v>0</v>
      </c>
      <c r="N1449" s="76" t="str">
        <f>IF(ISBLANK(Q1449),VLOOKUP(Abfalldokumentation!$O1449,'Linien - BU'!R:S,2,FALSE),Q1449)</f>
        <v>RWV</v>
      </c>
      <c r="O1449" s="77">
        <f t="shared" si="175"/>
        <v>23500374</v>
      </c>
      <c r="P1449" s="77">
        <f t="shared" si="176"/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Z1449"/>
      <c r="AB1449" s="2"/>
      <c r="AC1449" s="2"/>
    </row>
    <row r="1450" spans="1:29" ht="30" customHeight="1" x14ac:dyDescent="0.25">
      <c r="A1450" s="78" t="str">
        <f>VLOOKUP(N1450,'Linien - BU'!A:B,2,FALSE)</f>
        <v>BU3</v>
      </c>
      <c r="B1450" s="79">
        <f t="shared" si="170"/>
        <v>276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81" t="str">
        <f>IFERROR(VLOOKUP(Abfalldokumentation!$O1450,Artikel!A:C,3,FALSE),Abfalldokumentation!$O1450)</f>
        <v>VOS Räucher extra natri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71"/>
        <v>44</v>
      </c>
      <c r="J1450" s="81" t="str">
        <f t="shared" si="172"/>
        <v>Produkte</v>
      </c>
      <c r="K1450" s="81" t="str">
        <f t="shared" si="173"/>
        <v>BUs</v>
      </c>
      <c r="L1450" s="81" t="str">
        <f t="shared" si="174"/>
        <v>Symptome</v>
      </c>
      <c r="M1450" s="81">
        <f>IFERROR(VLOOKUP(Abfalldokumentation!$O1450,Kennzahlen!S:U,3,FALSE)*Abfalldokumentation!$B1450,"0")</f>
        <v>138</v>
      </c>
      <c r="N1450" s="81" t="str">
        <f>IF(ISBLANK(Q1450),VLOOKUP(Abfalldokumentation!$O1450,'Linien - BU'!R:S,2,FALSE),Q1450)</f>
        <v>Bu3</v>
      </c>
      <c r="O1450" s="77">
        <f t="shared" si="175"/>
        <v>29500613</v>
      </c>
      <c r="P1450" s="77">
        <f t="shared" si="176"/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Z1450"/>
      <c r="AB1450" s="2"/>
      <c r="AC1450" s="2"/>
    </row>
    <row r="1451" spans="1:29" ht="30" customHeight="1" x14ac:dyDescent="0.25">
      <c r="A1451" s="73" t="str">
        <f>VLOOKUP(N1451,'Linien - BU'!A:B,2,FALSE)</f>
        <v>BU3</v>
      </c>
      <c r="B1451" s="74">
        <f t="shared" si="170"/>
        <v>453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76" t="str">
        <f>IFERROR(VLOOKUP(Abfalldokumentation!$O1451,Artikel!A:C,3,FALSE),Abfalldokumentation!$O1451)</f>
        <v>VOS GRW Natur 45% OGT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71"/>
        <v>44</v>
      </c>
      <c r="J1451" s="76" t="str">
        <f t="shared" si="172"/>
        <v>Produkte</v>
      </c>
      <c r="K1451" s="76" t="str">
        <f t="shared" si="173"/>
        <v>BUs</v>
      </c>
      <c r="L1451" s="76" t="str">
        <f t="shared" si="174"/>
        <v>Symptome</v>
      </c>
      <c r="M1451" s="76">
        <f>IFERROR(VLOOKUP(Abfalldokumentation!$O1451,Kennzahlen!S:U,3,FALSE)*Abfalldokumentation!$B1451,"0")</f>
        <v>226.5</v>
      </c>
      <c r="N1451" s="76" t="str">
        <f>IF(ISBLANK(Q1451),VLOOKUP(Abfalldokumentation!$O1451,'Linien - BU'!R:S,2,FALSE),Q1451)</f>
        <v>BU3</v>
      </c>
      <c r="O1451" s="77">
        <f t="shared" si="175"/>
        <v>29500622</v>
      </c>
      <c r="P1451" s="77">
        <f t="shared" si="176"/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Z1451"/>
      <c r="AB1451" s="2"/>
      <c r="AC1451" s="2"/>
    </row>
    <row r="1452" spans="1:29" ht="30" customHeight="1" x14ac:dyDescent="0.25">
      <c r="A1452" s="78" t="str">
        <f>VLOOKUP(N1452,'Linien - BU'!A:B,2,FALSE)</f>
        <v>BU3</v>
      </c>
      <c r="B1452" s="79">
        <f t="shared" si="170"/>
        <v>90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81" t="str">
        <f>IFERROR(VLOOKUP(Abfalldokumentation!$O1452,Artikel!A:C,3,FALSE),Abfalldokumentation!$O1452)</f>
        <v>ABS CHED-PF-KRÄUK gemis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gemischtes Produkt</v>
      </c>
      <c r="H1452" s="81" t="str">
        <f>IF(ISBLANK(Abfalldokumentation!$W1452),"-",Abfalldokumentation!$W1452)</f>
        <v>-</v>
      </c>
      <c r="I1452" s="81">
        <f t="shared" si="171"/>
        <v>44</v>
      </c>
      <c r="J1452" s="81" t="str">
        <f t="shared" si="172"/>
        <v>Produkte</v>
      </c>
      <c r="K1452" s="81" t="str">
        <f t="shared" si="173"/>
        <v>BUs</v>
      </c>
      <c r="L1452" s="81" t="str">
        <f t="shared" si="174"/>
        <v>Symptome</v>
      </c>
      <c r="M1452" s="81">
        <f>IFERROR(VLOOKUP(Abfalldokumentation!$O1452,Kennzahlen!S:U,3,FALSE)*Abfalldokumentation!$B1452,"0")</f>
        <v>90</v>
      </c>
      <c r="N1452" s="81" t="str">
        <f>IF(ISBLANK(Q1452),VLOOKUP(Abfalldokumentation!$O1452,'Linien - BU'!R:S,2,FALSE),Q1452)</f>
        <v>BU3</v>
      </c>
      <c r="O1452" s="77">
        <f t="shared" si="175"/>
        <v>29501003</v>
      </c>
      <c r="P1452" s="77">
        <f t="shared" si="176"/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Z1452"/>
      <c r="AB1452" s="2"/>
      <c r="AC1452" s="2"/>
    </row>
    <row r="1453" spans="1:29" ht="30" customHeight="1" x14ac:dyDescent="0.25">
      <c r="A1453" s="73" t="str">
        <f>VLOOKUP(N1453,'Linien - BU'!A:B,2,FALSE)</f>
        <v>BU3</v>
      </c>
      <c r="B1453" s="74">
        <f t="shared" si="170"/>
        <v>150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76" t="str">
        <f>IFERROR(VLOOKUP(Abfalldokumentation!$O1453,Artikel!A:C,3,FALSE),Abfalldokumentation!$O1453)</f>
        <v>ABS CHED-ROT MIT ß-CARO</v>
      </c>
      <c r="F1453" s="76" t="str">
        <f>VLOOKUP(T1453,'Liste Gründe'!A:D,2,FALSE)</f>
        <v>Rest</v>
      </c>
      <c r="G1453" s="75" t="str">
        <f>IF(ISBLANK(V1453),VLOOKUP(Abfalldokumentation!$P1453,'Liste Gründe'!A:D,3,FALSE),V1453)</f>
        <v>Schmutz</v>
      </c>
      <c r="H1453" s="76" t="str">
        <f>IF(ISBLANK(Abfalldokumentation!$W1453),"-",Abfalldokumentation!$W1453)</f>
        <v>-</v>
      </c>
      <c r="I1453" s="76">
        <f t="shared" si="171"/>
        <v>44</v>
      </c>
      <c r="J1453" s="76" t="str">
        <f t="shared" si="172"/>
        <v>Produkte</v>
      </c>
      <c r="K1453" s="76" t="str">
        <f t="shared" si="173"/>
        <v>BUs</v>
      </c>
      <c r="L1453" s="76" t="str">
        <f t="shared" si="174"/>
        <v>Symptome</v>
      </c>
      <c r="M1453" s="76">
        <f>IFERROR(VLOOKUP(Abfalldokumentation!$O1453,Kennzahlen!S:U,3,FALSE)*Abfalldokumentation!$B1453,"0")</f>
        <v>150</v>
      </c>
      <c r="N1453" s="76" t="str">
        <f>IF(ISBLANK(Q1453),VLOOKUP(Abfalldokumentation!$O1453,'Linien - BU'!R:S,2,FALSE),Q1453)</f>
        <v>BU3</v>
      </c>
      <c r="O1453" s="77">
        <f t="shared" si="175"/>
        <v>29501032</v>
      </c>
      <c r="P1453" s="77">
        <f t="shared" si="176"/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Z1453"/>
      <c r="AB1453" s="2"/>
      <c r="AC1453" s="2"/>
    </row>
    <row r="1454" spans="1:29" ht="30" customHeight="1" x14ac:dyDescent="0.25">
      <c r="A1454" s="78" t="str">
        <f>VLOOKUP(N1454,'Linien - BU'!A:B,2,FALSE)</f>
        <v>BU3</v>
      </c>
      <c r="B1454" s="79">
        <f t="shared" si="170"/>
        <v>308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81" t="str">
        <f>IFERROR(VLOOKUP(Abfalldokumentation!$O1454,Artikel!A:C,3,FALSE),Abfalldokumentation!$O1454)</f>
        <v>VOS RW BUN-PF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VOS &gt; Einsatz</v>
      </c>
      <c r="H1454" s="81" t="str">
        <f>IF(ISBLANK(Abfalldokumentation!$W1454),"-",Abfalldokumentation!$W1454)</f>
        <v>-</v>
      </c>
      <c r="I1454" s="81">
        <f t="shared" si="171"/>
        <v>44</v>
      </c>
      <c r="J1454" s="81" t="str">
        <f t="shared" si="172"/>
        <v>Produkte</v>
      </c>
      <c r="K1454" s="81" t="str">
        <f t="shared" si="173"/>
        <v>BUs</v>
      </c>
      <c r="L1454" s="81" t="str">
        <f t="shared" si="174"/>
        <v>Symptome</v>
      </c>
      <c r="M1454" s="81">
        <f>IFERROR(VLOOKUP(Abfalldokumentation!$O1454,Kennzahlen!S:U,3,FALSE)*Abfalldokumentation!$B1454,"0")</f>
        <v>154</v>
      </c>
      <c r="N1454" s="81" t="str">
        <f>IF(ISBLANK(Q1454),VLOOKUP(Abfalldokumentation!$O1454,'Linien - BU'!R:S,2,FALSE),Q1454)</f>
        <v>BU3</v>
      </c>
      <c r="O1454" s="77">
        <f t="shared" si="175"/>
        <v>29501055</v>
      </c>
      <c r="P1454" s="77">
        <f t="shared" si="176"/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Z1454"/>
      <c r="AB1454" s="2"/>
      <c r="AC1454" s="2"/>
    </row>
    <row r="1455" spans="1:29" ht="30" customHeight="1" x14ac:dyDescent="0.25">
      <c r="A1455" s="73" t="str">
        <f>VLOOKUP(N1455,'Linien - BU'!A:B,2,FALSE)</f>
        <v>BU3</v>
      </c>
      <c r="B1455" s="74">
        <f t="shared" si="170"/>
        <v>334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76" t="str">
        <f>IFERROR(VLOOKUP(Abfalldokumentation!$O1455,Artikel!A:C,3,FALSE),Abfalldokumentation!$O1455)</f>
        <v>VOS GRW SCHI-NATRIUMARM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VOS &gt; Einsatz</v>
      </c>
      <c r="H1455" s="76" t="str">
        <f>IF(ISBLANK(Abfalldokumentation!$W1455),"-",Abfalldokumentation!$W1455)</f>
        <v>-</v>
      </c>
      <c r="I1455" s="76">
        <f t="shared" si="171"/>
        <v>44</v>
      </c>
      <c r="J1455" s="76" t="str">
        <f t="shared" si="172"/>
        <v>Produkte</v>
      </c>
      <c r="K1455" s="76" t="str">
        <f t="shared" si="173"/>
        <v>BUs</v>
      </c>
      <c r="L1455" s="76" t="str">
        <f t="shared" si="174"/>
        <v>Symptome</v>
      </c>
      <c r="M1455" s="76">
        <f>IFERROR(VLOOKUP(Abfalldokumentation!$O1455,Kennzahlen!S:U,3,FALSE)*Abfalldokumentation!$B1455,"0")</f>
        <v>167</v>
      </c>
      <c r="N1455" s="76" t="str">
        <f>IF(ISBLANK(Q1455),VLOOKUP(Abfalldokumentation!$O1455,'Linien - BU'!R:S,2,FALSE),Q1455)</f>
        <v>BU3</v>
      </c>
      <c r="O1455" s="77">
        <f t="shared" si="175"/>
        <v>29501058</v>
      </c>
      <c r="P1455" s="77">
        <f t="shared" si="176"/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Z1455"/>
      <c r="AB1455" s="2"/>
      <c r="AC1455" s="2"/>
    </row>
    <row r="1456" spans="1:29" ht="30" customHeight="1" x14ac:dyDescent="0.25">
      <c r="A1456" s="78" t="str">
        <f>VLOOKUP(N1456,'Linien - BU'!A:B,2,FALSE)</f>
        <v>BU3</v>
      </c>
      <c r="B1456" s="79">
        <f t="shared" si="170"/>
        <v>258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81" t="str">
        <f>IFERROR(VLOOKUP(Abfalldokumentation!$O1456,Artikel!A:C,3,FALSE),Abfalldokumentation!$O1456)</f>
        <v>VOS GRW-SCHI-NAT ENDSTÜ</v>
      </c>
      <c r="F1456" s="81" t="str">
        <f>VLOOKUP(T1456,'Liste Gründe'!A:D,2,FALSE)</f>
        <v>Schimmel</v>
      </c>
      <c r="G1456" s="80" t="str">
        <f>IF(ISBLANK(V1456),VLOOKUP(Abfalldokumentation!$P1456,'Liste Gründe'!A:D,3,FALSE),V1456)</f>
        <v>VOS &gt; Einsatz</v>
      </c>
      <c r="H1456" s="81" t="str">
        <f>IF(ISBLANK(Abfalldokumentation!$W1456),"-",Abfalldokumentation!$W1456)</f>
        <v>-</v>
      </c>
      <c r="I1456" s="81">
        <f t="shared" si="171"/>
        <v>44</v>
      </c>
      <c r="J1456" s="81" t="str">
        <f t="shared" si="172"/>
        <v>Produkte</v>
      </c>
      <c r="K1456" s="81" t="str">
        <f t="shared" si="173"/>
        <v>BUs</v>
      </c>
      <c r="L1456" s="81" t="str">
        <f t="shared" si="174"/>
        <v>Symptome</v>
      </c>
      <c r="M1456" s="81">
        <f>IFERROR(VLOOKUP(Abfalldokumentation!$O1456,Kennzahlen!S:U,3,FALSE)*Abfalldokumentation!$B1456,"0")</f>
        <v>129</v>
      </c>
      <c r="N1456" s="81" t="str">
        <f>IF(ISBLANK(Q1456),VLOOKUP(Abfalldokumentation!$O1456,'Linien - BU'!R:S,2,FALSE),Q1456)</f>
        <v>BU3</v>
      </c>
      <c r="O1456" s="77">
        <f t="shared" si="175"/>
        <v>29501070</v>
      </c>
      <c r="P1456" s="77">
        <f t="shared" si="176"/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Z1456"/>
      <c r="AB1456" s="2"/>
      <c r="AC1456" s="2"/>
    </row>
    <row r="1457" spans="1:29" ht="30" customHeight="1" x14ac:dyDescent="0.25">
      <c r="A1457" s="73" t="str">
        <f>VLOOKUP(N1457,'Linien - BU'!A:B,2,FALSE)</f>
        <v>BU3</v>
      </c>
      <c r="B1457" s="74">
        <f t="shared" si="170"/>
        <v>198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76" t="str">
        <f>IFERROR(VLOOKUP(Abfalldokumentation!$O1457,Artikel!A:C,3,FALSE),Abfalldokumentation!$O1457)</f>
        <v>VOS GRW-KRÄU-ZIPFEL</v>
      </c>
      <c r="F1457" s="76" t="str">
        <f>VLOOKUP(T1457,'Liste Gründe'!A:D,2,FALSE)</f>
        <v>Schimmel</v>
      </c>
      <c r="G1457" s="75" t="str">
        <f>IF(ISBLANK(V1457),VLOOKUP(Abfalldokumentation!$P1457,'Liste Gründe'!A:D,3,FALSE),V1457)</f>
        <v>VOS &gt; Einsatz</v>
      </c>
      <c r="H1457" s="76" t="str">
        <f>IF(ISBLANK(Abfalldokumentation!$W1457),"-",Abfalldokumentation!$W1457)</f>
        <v>-</v>
      </c>
      <c r="I1457" s="76">
        <f t="shared" si="171"/>
        <v>44</v>
      </c>
      <c r="J1457" s="76" t="str">
        <f t="shared" si="172"/>
        <v>Produkte</v>
      </c>
      <c r="K1457" s="76" t="str">
        <f t="shared" si="173"/>
        <v>BUs</v>
      </c>
      <c r="L1457" s="76" t="str">
        <f t="shared" si="174"/>
        <v>Symptome</v>
      </c>
      <c r="M1457" s="76">
        <f>IFERROR(VLOOKUP(Abfalldokumentation!$O1457,Kennzahlen!S:U,3,FALSE)*Abfalldokumentation!$B1457,"0")</f>
        <v>99</v>
      </c>
      <c r="N1457" s="76" t="str">
        <f>IF(ISBLANK(Q1457),VLOOKUP(Abfalldokumentation!$O1457,'Linien - BU'!R:S,2,FALSE),Q1457)</f>
        <v>BU3</v>
      </c>
      <c r="O1457" s="77">
        <f t="shared" si="175"/>
        <v>29501074</v>
      </c>
      <c r="P1457" s="77">
        <f t="shared" si="176"/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Z1457"/>
      <c r="AB1457" s="2"/>
      <c r="AC1457" s="2"/>
    </row>
    <row r="1458" spans="1:29" ht="30" customHeight="1" x14ac:dyDescent="0.25">
      <c r="A1458" s="78" t="str">
        <f>VLOOKUP(N1458,'Linien - BU'!A:B,2,FALSE)</f>
        <v>BU1</v>
      </c>
      <c r="B1458" s="79">
        <f t="shared" si="170"/>
        <v>20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81" t="str">
        <f>IFERROR(VLOOKUP(Abfalldokumentation!$O1458,Artikel!A:C,3,FALSE),Abfalldokumentation!$O1458)</f>
        <v>VEG-SCH MILD 7,2KG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Füllkopf tropft (vegan)</v>
      </c>
      <c r="H1458" s="81" t="str">
        <f>IF(ISBLANK(Abfalldokumentation!$W1458),"-",Abfalldokumentation!$W1458)</f>
        <v>-</v>
      </c>
      <c r="I1458" s="81">
        <f t="shared" si="171"/>
        <v>44</v>
      </c>
      <c r="J1458" s="81" t="str">
        <f t="shared" si="172"/>
        <v>Produkte</v>
      </c>
      <c r="K1458" s="81" t="str">
        <f t="shared" si="173"/>
        <v>BUs</v>
      </c>
      <c r="L1458" s="81" t="str">
        <f t="shared" si="174"/>
        <v>Symptome</v>
      </c>
      <c r="M1458" s="81" t="str">
        <f>IFERROR(VLOOKUP(Abfalldokumentation!$O1458,Kennzahlen!S:U,3,FALSE)*Abfalldokumentation!$B1458,"0")</f>
        <v>0</v>
      </c>
      <c r="N1458" s="81">
        <f>IF(ISBLANK(Q1458),VLOOKUP(Abfalldokumentation!$O1458,'Linien - BU'!R:S,2,FALSE),Q1458)</f>
        <v>3100</v>
      </c>
      <c r="O1458" s="77">
        <f t="shared" si="175"/>
        <v>31900001</v>
      </c>
      <c r="P1458" s="77">
        <f t="shared" si="176"/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Z1458"/>
      <c r="AB1458" s="2"/>
      <c r="AC1458" s="2"/>
    </row>
    <row r="1459" spans="1:29" ht="30" customHeight="1" x14ac:dyDescent="0.25">
      <c r="A1459" s="73" t="str">
        <f>VLOOKUP(N1459,'Linien - BU'!A:B,2,FALSE)</f>
        <v>BU1</v>
      </c>
      <c r="B1459" s="74">
        <f t="shared" si="170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76" t="str">
        <f>IFERROR(VLOOKUP(Abfalldokumentation!$O1459,Artikel!A:C,3,FALSE),Abfalldokumentation!$O1459)</f>
        <v>RW EX-NAT-FUTURA 6,1KG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71"/>
        <v>44</v>
      </c>
      <c r="J1459" s="76" t="str">
        <f t="shared" si="172"/>
        <v>Produkte</v>
      </c>
      <c r="K1459" s="76" t="str">
        <f t="shared" si="173"/>
        <v>BUs</v>
      </c>
      <c r="L1459" s="76" t="str">
        <f t="shared" si="174"/>
        <v>Symptome</v>
      </c>
      <c r="M1459" s="76" t="str">
        <f>IFERROR(VLOOKUP(Abfalldokumentation!$O1459,Kennzahlen!S:U,3,FALSE)*Abfalldokumentation!$B1459,"0")</f>
        <v>0</v>
      </c>
      <c r="N1459" s="76" t="str">
        <f>IF(ISBLANK(Q1459),VLOOKUP(Abfalldokumentation!$O1459,'Linien - BU'!R:S,2,FALSE),Q1459)</f>
        <v>HN848</v>
      </c>
      <c r="O1459" s="77">
        <f t="shared" si="175"/>
        <v>32000053</v>
      </c>
      <c r="P1459" s="77">
        <f t="shared" si="176"/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Z1459"/>
      <c r="AB1459" s="2"/>
      <c r="AC1459" s="2"/>
    </row>
    <row r="1460" spans="1:29" ht="30" customHeight="1" x14ac:dyDescent="0.25">
      <c r="A1460" s="78" t="str">
        <f>VLOOKUP(N1460,'Linien - BU'!A:B,2,FALSE)</f>
        <v>BU1</v>
      </c>
      <c r="B1460" s="79">
        <f t="shared" si="170"/>
        <v>90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Schimmel</v>
      </c>
      <c r="G1460" s="80" t="str">
        <f>IF(ISBLANK(V1460),VLOOKUP(Abfalldokumentation!$P1460,'Liste Gründe'!A:D,3,FALSE),V1460)</f>
        <v>Schimmel</v>
      </c>
      <c r="H1460" s="81" t="str">
        <f>IF(ISBLANK(Abfalldokumentation!$W1460),"-",Abfalldokumentation!$W1460)</f>
        <v>-</v>
      </c>
      <c r="I1460" s="81">
        <f t="shared" si="171"/>
        <v>44</v>
      </c>
      <c r="J1460" s="81" t="str">
        <f t="shared" si="172"/>
        <v>Produkte</v>
      </c>
      <c r="K1460" s="81" t="str">
        <f t="shared" si="173"/>
        <v>BUs</v>
      </c>
      <c r="L1460" s="81" t="str">
        <f t="shared" si="174"/>
        <v>Symptome</v>
      </c>
      <c r="M1460" s="81" t="str">
        <f>IFERROR(VLOOKUP(Abfalldokumentation!$O1460,Kennzahlen!S:U,3,FALSE)*Abfalldokumentation!$B1460,"0")</f>
        <v>0</v>
      </c>
      <c r="N1460" s="81" t="str">
        <f>IF(ISBLANK(Q1460),VLOOKUP(Abfalldokumentation!$O1460,'Linien - BU'!R:S,2,FALSE),Q1460)</f>
        <v>Schmelze</v>
      </c>
      <c r="O1460" s="77" t="str">
        <f t="shared" si="175"/>
        <v>-</v>
      </c>
      <c r="P1460" s="77">
        <f t="shared" si="176"/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Z1460"/>
      <c r="AB1460" s="2"/>
      <c r="AC1460" s="2"/>
    </row>
    <row r="1461" spans="1:29" ht="30" customHeight="1" x14ac:dyDescent="0.25">
      <c r="A1461" s="73" t="str">
        <f>VLOOKUP(N1461,'Linien - BU'!A:B,2,FALSE)</f>
        <v>BU1</v>
      </c>
      <c r="B1461" s="74">
        <f t="shared" si="170"/>
        <v>156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76" t="str">
        <f>IFERROR(VLOOKUP(Abfalldokumentation!$O1461,Artikel!A:C,3,FALSE),Abfalldokumentation!$O1461)</f>
        <v>-</v>
      </c>
      <c r="F1461" s="76" t="str">
        <f>VLOOKUP(T1461,'Liste Gründe'!A:D,2,FALSE)</f>
        <v>Schimmel</v>
      </c>
      <c r="G1461" s="75" t="str">
        <f>IF(ISBLANK(V1461),VLOOKUP(Abfalldokumentation!$P1461,'Liste Gründe'!A:D,3,FALSE),V1461)</f>
        <v>Schimmel</v>
      </c>
      <c r="H1461" s="76" t="str">
        <f>IF(ISBLANK(Abfalldokumentation!$W1461),"-",Abfalldokumentation!$W1461)</f>
        <v>-</v>
      </c>
      <c r="I1461" s="76">
        <f t="shared" si="171"/>
        <v>44</v>
      </c>
      <c r="J1461" s="76" t="str">
        <f t="shared" si="172"/>
        <v>Produkte</v>
      </c>
      <c r="K1461" s="76" t="str">
        <f t="shared" si="173"/>
        <v>BUs</v>
      </c>
      <c r="L1461" s="76" t="str">
        <f t="shared" si="174"/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Schmelze</v>
      </c>
      <c r="O1461" s="77" t="str">
        <f t="shared" si="175"/>
        <v>-</v>
      </c>
      <c r="P1461" s="77">
        <f t="shared" si="176"/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Z1461"/>
      <c r="AB1461" s="2"/>
      <c r="AC1461" s="2"/>
    </row>
    <row r="1462" spans="1:29" ht="30" customHeight="1" x14ac:dyDescent="0.25">
      <c r="A1462" s="78" t="str">
        <f>VLOOKUP(N1462,'Linien - BU'!A:B,2,FALSE)</f>
        <v>BU1</v>
      </c>
      <c r="B1462" s="79">
        <f t="shared" si="170"/>
        <v>40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Linienbezogen</v>
      </c>
      <c r="G1462" s="80" t="str">
        <f>IF(ISBLANK(V1462),VLOOKUP(Abfalldokumentation!$P1462,'Liste Gründe'!A:D,3,FALSE),V1462)</f>
        <v>Reinigung</v>
      </c>
      <c r="H1462" s="81" t="str">
        <f>IF(ISBLANK(Abfalldokumentation!$W1462),"-",Abfalldokumentation!$W1462)</f>
        <v>-</v>
      </c>
      <c r="I1462" s="81">
        <f t="shared" si="171"/>
        <v>44</v>
      </c>
      <c r="J1462" s="81" t="str">
        <f t="shared" si="172"/>
        <v>Produkte</v>
      </c>
      <c r="K1462" s="81" t="str">
        <f t="shared" si="173"/>
        <v>BUs</v>
      </c>
      <c r="L1462" s="81" t="str">
        <f t="shared" si="174"/>
        <v>Symptome</v>
      </c>
      <c r="M1462" s="81" t="str">
        <f>IFERROR(VLOOKUP(Abfalldokumentation!$O1462,Kennzahlen!S:U,3,FALSE)*Abfalldokumentation!$B1462,"0")</f>
        <v>0</v>
      </c>
      <c r="N1462" s="81">
        <f>IF(ISBLANK(Q1462),VLOOKUP(Abfalldokumentation!$O1462,'Linien - BU'!R:S,2,FALSE),Q1462)</f>
        <v>3020</v>
      </c>
      <c r="O1462" s="77" t="str">
        <f t="shared" si="175"/>
        <v>-</v>
      </c>
      <c r="P1462" s="77">
        <f t="shared" si="176"/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Z1462"/>
      <c r="AB1462" s="2"/>
      <c r="AC1462" s="2"/>
    </row>
    <row r="1463" spans="1:29" ht="30" customHeight="1" x14ac:dyDescent="0.25">
      <c r="A1463" s="73" t="str">
        <f>VLOOKUP(N1463,'Linien - BU'!A:B,2,FALSE)</f>
        <v>BU2</v>
      </c>
      <c r="B1463" s="74">
        <f t="shared" si="170"/>
        <v>70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76" t="str">
        <f>IFERROR(VLOOKUP(Abfalldokumentation!$O1463,Artikel!A:C,3,FALSE),Abfalldokumentation!$O1463)</f>
        <v>-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71"/>
        <v>44</v>
      </c>
      <c r="J1463" s="76" t="str">
        <f t="shared" si="172"/>
        <v>Produkte</v>
      </c>
      <c r="K1463" s="76" t="str">
        <f t="shared" si="173"/>
        <v>BUs</v>
      </c>
      <c r="L1463" s="76" t="str">
        <f t="shared" si="174"/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BU2</v>
      </c>
      <c r="O1463" s="77" t="str">
        <f t="shared" si="175"/>
        <v>-</v>
      </c>
      <c r="P1463" s="77">
        <f t="shared" si="176"/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Z1463"/>
      <c r="AB1463" s="2"/>
      <c r="AC1463" s="2"/>
    </row>
    <row r="1464" spans="1:29" ht="30" customHeight="1" x14ac:dyDescent="0.25">
      <c r="A1464" s="78" t="str">
        <f>VLOOKUP(N1464,'Linien - BU'!A:B,2,FALSE)</f>
        <v>BU4</v>
      </c>
      <c r="B1464" s="79">
        <f t="shared" si="170"/>
        <v>17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Linienbezogen</v>
      </c>
      <c r="G1464" s="80" t="str">
        <f>IF(ISBLANK(V1464),VLOOKUP(Abfalldokumentation!$P1464,'Liste Gründe'!A:D,3,FALSE),V1464)</f>
        <v>Maschinenabfall</v>
      </c>
      <c r="H1464" s="81" t="str">
        <f>IF(ISBLANK(Abfalldokumentation!$W1464),"-",Abfalldokumentation!$W1464)</f>
        <v>-</v>
      </c>
      <c r="I1464" s="81">
        <f t="shared" si="171"/>
        <v>44</v>
      </c>
      <c r="J1464" s="81" t="str">
        <f t="shared" si="172"/>
        <v>Produkte</v>
      </c>
      <c r="K1464" s="81" t="str">
        <f t="shared" si="173"/>
        <v>BUs</v>
      </c>
      <c r="L1464" s="81" t="str">
        <f t="shared" si="174"/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BU4</v>
      </c>
      <c r="O1464" s="77" t="str">
        <f t="shared" si="175"/>
        <v>-</v>
      </c>
      <c r="P1464" s="77">
        <f t="shared" si="176"/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Z1464"/>
      <c r="AB1464" s="2"/>
      <c r="AC1464" s="2"/>
    </row>
    <row r="1465" spans="1:29" ht="30" customHeight="1" x14ac:dyDescent="0.25">
      <c r="A1465" s="73" t="str">
        <f>VLOOKUP(N1465,'Linien - BU'!A:B,2,FALSE)</f>
        <v>BU1</v>
      </c>
      <c r="B1465" s="74">
        <f t="shared" si="170"/>
        <v>20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76" t="str">
        <f>IFERROR(VLOOKUP(Abfalldokumentation!$O1465,Artikel!A:C,3,FALSE),Abfalldokumentation!$O1465)</f>
        <v>-</v>
      </c>
      <c r="F1465" s="76" t="str">
        <f>VLOOKUP(T1465,'Liste Gründe'!A:D,2,FALSE)</f>
        <v>Linienbezogen</v>
      </c>
      <c r="G1465" s="75" t="str">
        <f>IF(ISBLANK(V1465),VLOOKUP(Abfalldokumentation!$P1465,'Liste Gründe'!A:D,3,FALSE),V1465)</f>
        <v>Clip gerissen</v>
      </c>
      <c r="H1465" s="76" t="str">
        <f>IF(ISBLANK(Abfalldokumentation!$W1465),"-",Abfalldokumentation!$W1465)</f>
        <v>-</v>
      </c>
      <c r="I1465" s="76">
        <f t="shared" si="171"/>
        <v>44</v>
      </c>
      <c r="J1465" s="76" t="str">
        <f t="shared" si="172"/>
        <v>Produkte</v>
      </c>
      <c r="K1465" s="76" t="str">
        <f t="shared" si="173"/>
        <v>BUs</v>
      </c>
      <c r="L1465" s="76" t="str">
        <f t="shared" si="174"/>
        <v>Symptome</v>
      </c>
      <c r="M1465" s="76" t="str">
        <f>IFERROR(VLOOKUP(Abfalldokumentation!$O1465,Kennzahlen!S:U,3,FALSE)*Abfalldokumentation!$B1465,"0")</f>
        <v>0</v>
      </c>
      <c r="N1465" s="76">
        <f>IF(ISBLANK(Q1465),VLOOKUP(Abfalldokumentation!$O1465,'Linien - BU'!R:S,2,FALSE),Q1465)</f>
        <v>3020</v>
      </c>
      <c r="O1465" s="77" t="str">
        <f t="shared" si="175"/>
        <v>-</v>
      </c>
      <c r="P1465" s="77">
        <f t="shared" si="176"/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Z1465"/>
      <c r="AB1465" s="2"/>
      <c r="AC1465" s="2"/>
    </row>
    <row r="1466" spans="1:29" ht="30" customHeight="1" x14ac:dyDescent="0.25">
      <c r="A1466" s="78" t="str">
        <f>VLOOKUP(N1466,'Linien - BU'!A:B,2,FALSE)</f>
        <v>BU1</v>
      </c>
      <c r="B1466" s="79">
        <f t="shared" si="170"/>
        <v>20</v>
      </c>
      <c r="C1466" s="80">
        <f>Abfalldokumentation!$U1466</f>
        <v>44502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81" t="str">
        <f>IFERROR(VLOOKUP(Abfalldokumentation!$O1466,Artikel!A:C,3,FALSE),Abfalldokumentation!$O1466)</f>
        <v>-</v>
      </c>
      <c r="F1466" s="81" t="str">
        <f>VLOOKUP(T1466,'Liste Gründe'!A:D,2,FALSE)</f>
        <v>Rest</v>
      </c>
      <c r="G1466" s="80" t="str">
        <f>IF(ISBLANK(V1466),VLOOKUP(Abfalldokumentation!$P1466,'Liste Gründe'!A:D,3,FALSE),V1466)</f>
        <v>Metall</v>
      </c>
      <c r="H1466" s="81" t="str">
        <f>IF(ISBLANK(Abfalldokumentation!$W1466),"-",Abfalldokumentation!$W1466)</f>
        <v>-</v>
      </c>
      <c r="I1466" s="81">
        <f t="shared" si="171"/>
        <v>44</v>
      </c>
      <c r="J1466" s="81" t="str">
        <f t="shared" si="172"/>
        <v>Produkte</v>
      </c>
      <c r="K1466" s="81" t="str">
        <f t="shared" si="173"/>
        <v>BUs</v>
      </c>
      <c r="L1466" s="81" t="str">
        <f t="shared" si="174"/>
        <v>Symptome</v>
      </c>
      <c r="M1466" s="81" t="str">
        <f>IFERROR(VLOOKUP(Abfalldokumentation!$O1466,Kennzahlen!S:U,3,FALSE)*Abfalldokumentation!$B1466,"0")</f>
        <v>0</v>
      </c>
      <c r="N1466" s="81">
        <f>IF(ISBLANK(Q1466),VLOOKUP(Abfalldokumentation!$O1466,'Linien - BU'!R:S,2,FALSE),Q1466)</f>
        <v>3020</v>
      </c>
      <c r="O1466" s="77" t="str">
        <f t="shared" si="175"/>
        <v>-</v>
      </c>
      <c r="P1466" s="77">
        <f t="shared" si="176"/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Z1466"/>
      <c r="AB1466" s="2"/>
      <c r="AC1466" s="2"/>
    </row>
    <row r="1467" spans="1:29" ht="30" customHeight="1" x14ac:dyDescent="0.25">
      <c r="A1467" s="73" t="str">
        <f>VLOOKUP(N1467,'Linien - BU'!A:B,2,FALSE)</f>
        <v>BU1</v>
      </c>
      <c r="B1467" s="74">
        <f t="shared" si="170"/>
        <v>80</v>
      </c>
      <c r="C1467" s="75">
        <f>Abfalldokumentation!$U1467</f>
        <v>44502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76" t="str">
        <f>IFERROR(VLOOKUP(Abfalldokumentation!$O1467,Artikel!A:C,3,FALSE),Abfalldokumentation!$O1467)</f>
        <v>-</v>
      </c>
      <c r="F1467" s="76" t="str">
        <f>VLOOKUP(T1467,'Liste Gründe'!A:D,2,FALSE)</f>
        <v>Linienbezogen</v>
      </c>
      <c r="G1467" s="75" t="str">
        <f>IF(ISBLANK(V1467),VLOOKUP(Abfalldokumentation!$P1467,'Liste Gründe'!A:D,3,FALSE),V1467)</f>
        <v>Maschinenabfall</v>
      </c>
      <c r="H1467" s="76" t="str">
        <f>IF(ISBLANK(Abfalldokumentation!$W1467),"-",Abfalldokumentation!$W1467)</f>
        <v>-</v>
      </c>
      <c r="I1467" s="76">
        <f t="shared" si="171"/>
        <v>44</v>
      </c>
      <c r="J1467" s="76" t="str">
        <f t="shared" si="172"/>
        <v>Produkte</v>
      </c>
      <c r="K1467" s="76" t="str">
        <f t="shared" si="173"/>
        <v>BUs</v>
      </c>
      <c r="L1467" s="76" t="str">
        <f t="shared" si="174"/>
        <v>Symptome</v>
      </c>
      <c r="M1467" s="76" t="str">
        <f>IFERROR(VLOOKUP(Abfalldokumentation!$O1467,Kennzahlen!S:U,3,FALSE)*Abfalldokumentation!$B1467,"0")</f>
        <v>0</v>
      </c>
      <c r="N1467" s="76" t="str">
        <f>IF(ISBLANK(Q1467),VLOOKUP(Abfalldokumentation!$O1467,'Linien - BU'!R:S,2,FALSE),Q1467)</f>
        <v>Abfüllung</v>
      </c>
      <c r="O1467" s="77" t="str">
        <f t="shared" si="175"/>
        <v>-</v>
      </c>
      <c r="P1467" s="77">
        <f t="shared" si="176"/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Z1467"/>
      <c r="AB1467" s="2"/>
      <c r="AC1467" s="2"/>
    </row>
    <row r="1468" spans="1:29" ht="30" customHeight="1" x14ac:dyDescent="0.25">
      <c r="A1468" s="78" t="str">
        <f>VLOOKUP(N1468,'Linien - BU'!A:B,2,FALSE)</f>
        <v>Rest</v>
      </c>
      <c r="B1468" s="79">
        <f t="shared" si="170"/>
        <v>7.4</v>
      </c>
      <c r="C1468" s="80">
        <f>Abfalldokumentation!$U1468</f>
        <v>44502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81" t="str">
        <f>IFERROR(VLOOKUP(Abfalldokumentation!$O1468,Artikel!A:C,3,FALSE),Abfalldokumentation!$O1468)</f>
        <v>-</v>
      </c>
      <c r="F1468" s="81" t="str">
        <f>VLOOKUP(T1468,'Liste Gründe'!A:D,2,FALSE)</f>
        <v>Qualitätssicherung</v>
      </c>
      <c r="G1468" s="80" t="str">
        <f>IF(ISBLANK(V1468),VLOOKUP(Abfalldokumentation!$P1468,'Liste Gründe'!A:D,3,FALSE),V1468)</f>
        <v>Sensorik</v>
      </c>
      <c r="H1468" s="81" t="str">
        <f>IF(ISBLANK(Abfalldokumentation!$W1468),"-",Abfalldokumentation!$W1468)</f>
        <v>-</v>
      </c>
      <c r="I1468" s="81">
        <f t="shared" si="171"/>
        <v>44</v>
      </c>
      <c r="J1468" s="81" t="str">
        <f t="shared" si="172"/>
        <v>Produkte</v>
      </c>
      <c r="K1468" s="81" t="str">
        <f t="shared" si="173"/>
        <v>BUs</v>
      </c>
      <c r="L1468" s="81" t="str">
        <f t="shared" si="174"/>
        <v>Symptome</v>
      </c>
      <c r="M1468" s="81" t="str">
        <f>IFERROR(VLOOKUP(Abfalldokumentation!$O1468,Kennzahlen!S:U,3,FALSE)*Abfalldokumentation!$B1468,"0")</f>
        <v>0</v>
      </c>
      <c r="N1468" s="81" t="str">
        <f>IF(ISBLANK(Q1468),VLOOKUP(Abfalldokumentation!$O1468,'Linien - BU'!R:S,2,FALSE),Q1468)</f>
        <v>Labor</v>
      </c>
      <c r="O1468" s="77" t="str">
        <f t="shared" si="175"/>
        <v>-</v>
      </c>
      <c r="P1468" s="77">
        <f t="shared" si="176"/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Z1468"/>
      <c r="AB1468" s="2"/>
      <c r="AC1468" s="2"/>
    </row>
    <row r="1469" spans="1:29" ht="30" customHeight="1" x14ac:dyDescent="0.25">
      <c r="A1469" s="73" t="str">
        <f>VLOOKUP(N1469,'Linien - BU'!A:B,2,FALSE)</f>
        <v>BU3</v>
      </c>
      <c r="B1469" s="74">
        <f t="shared" si="170"/>
        <v>18</v>
      </c>
      <c r="C1469" s="75">
        <f>Abfalldokumentation!$U1469</f>
        <v>44502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76" t="str">
        <f>IFERROR(VLOOKUP(Abfalldokumentation!$O1469,Artikel!A:C,3,FALSE),Abfalldokumentation!$O1469)</f>
        <v>-</v>
      </c>
      <c r="F1469" s="76" t="str">
        <f>VLOOKUP(T1469,'Liste Gründe'!A:D,2,FALSE)</f>
        <v>Linienbezogen</v>
      </c>
      <c r="G1469" s="75" t="str">
        <f>IF(ISBLANK(V1469),VLOOKUP(Abfalldokumentation!$P1469,'Liste Gründe'!A:D,3,FALSE),V1469)</f>
        <v>Maschinenabfall</v>
      </c>
      <c r="H1469" s="76" t="str">
        <f>IF(ISBLANK(Abfalldokumentation!$W1469),"-",Abfalldokumentation!$W1469)</f>
        <v>-</v>
      </c>
      <c r="I1469" s="76">
        <f t="shared" si="171"/>
        <v>44</v>
      </c>
      <c r="J1469" s="76" t="str">
        <f t="shared" si="172"/>
        <v>Produkte</v>
      </c>
      <c r="K1469" s="76" t="str">
        <f t="shared" si="173"/>
        <v>BUs</v>
      </c>
      <c r="L1469" s="76" t="str">
        <f t="shared" si="174"/>
        <v>Symptome</v>
      </c>
      <c r="M1469" s="76" t="str">
        <f>IFERROR(VLOOKUP(Abfalldokumentation!$O1469,Kennzahlen!S:U,3,FALSE)*Abfalldokumentation!$B1469,"0")</f>
        <v>0</v>
      </c>
      <c r="N1469" s="76" t="str">
        <f>IF(ISBLANK(Q1469),VLOOKUP(Abfalldokumentation!$O1469,'Linien - BU'!R:S,2,FALSE),Q1469)</f>
        <v>BU3</v>
      </c>
      <c r="O1469" s="77" t="str">
        <f t="shared" si="175"/>
        <v>-</v>
      </c>
      <c r="P1469" s="77">
        <f t="shared" si="176"/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Z1469"/>
      <c r="AB1469" s="2"/>
      <c r="AC1469" s="2"/>
    </row>
    <row r="1470" spans="1:29" ht="30" customHeight="1" x14ac:dyDescent="0.25">
      <c r="A1470" s="78" t="str">
        <f>VLOOKUP(N1470,'Linien - BU'!A:B,2,FALSE)</f>
        <v>Rest</v>
      </c>
      <c r="B1470" s="79">
        <f t="shared" si="170"/>
        <v>7</v>
      </c>
      <c r="C1470" s="80">
        <f>Abfalldokumentation!$U1470</f>
        <v>44502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81" t="str">
        <f>IFERROR(VLOOKUP(Abfalldokumentation!$O1470,Artikel!A:C,3,FALSE),Abfalldokumentation!$O1470)</f>
        <v>-</v>
      </c>
      <c r="F1470" s="81" t="str">
        <f>VLOOKUP(T1470,'Liste Gründe'!A:D,2,FALSE)</f>
        <v>Qualitätssicherung</v>
      </c>
      <c r="G1470" s="80" t="str">
        <f>IF(ISBLANK(V1470),VLOOKUP(Abfalldokumentation!$P1470,'Liste Gründe'!A:D,3,FALSE),V1470)</f>
        <v>Sensorik</v>
      </c>
      <c r="H1470" s="81" t="str">
        <f>IF(ISBLANK(Abfalldokumentation!$W1470),"-",Abfalldokumentation!$W1470)</f>
        <v>-</v>
      </c>
      <c r="I1470" s="81">
        <f t="shared" si="171"/>
        <v>44</v>
      </c>
      <c r="J1470" s="81" t="str">
        <f t="shared" si="172"/>
        <v>Produkte</v>
      </c>
      <c r="K1470" s="81" t="str">
        <f t="shared" si="173"/>
        <v>BUs</v>
      </c>
      <c r="L1470" s="81" t="str">
        <f t="shared" si="174"/>
        <v>Symptome</v>
      </c>
      <c r="M1470" s="81" t="str">
        <f>IFERROR(VLOOKUP(Abfalldokumentation!$O1470,Kennzahlen!S:U,3,FALSE)*Abfalldokumentation!$B1470,"0")</f>
        <v>0</v>
      </c>
      <c r="N1470" s="81" t="str">
        <f>IF(ISBLANK(Q1470),VLOOKUP(Abfalldokumentation!$O1470,'Linien - BU'!R:S,2,FALSE),Q1470)</f>
        <v>Labor</v>
      </c>
      <c r="O1470" s="77" t="str">
        <f t="shared" si="175"/>
        <v>-</v>
      </c>
      <c r="P1470" s="77">
        <f t="shared" si="176"/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Z1470"/>
      <c r="AB1470" s="2"/>
      <c r="AC1470" s="2"/>
    </row>
    <row r="1471" spans="1:29" ht="30" customHeight="1" x14ac:dyDescent="0.25">
      <c r="A1471" s="73" t="str">
        <f>VLOOKUP(N1471,'Linien - BU'!A:B,2,FALSE)</f>
        <v>BU1</v>
      </c>
      <c r="B1471" s="74">
        <f t="shared" si="170"/>
        <v>40</v>
      </c>
      <c r="C1471" s="75">
        <f>Abfalldokumentation!$U1471</f>
        <v>44502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76" t="str">
        <f>IFERROR(VLOOKUP(Abfalldokumentation!$O1471,Artikel!A:C,3,FALSE),Abfalldokumentation!$O1471)</f>
        <v>Becher</v>
      </c>
      <c r="F1471" s="76" t="str">
        <f>VLOOKUP(T1471,'Liste Gründe'!A:D,2,FALSE)</f>
        <v>Rest</v>
      </c>
      <c r="G1471" s="75" t="str">
        <f>IF(ISBLANK(V1471),VLOOKUP(Abfalldokumentation!$P1471,'Liste Gründe'!A:D,3,FALSE),V1471)</f>
        <v>Metall</v>
      </c>
      <c r="H1471" s="76" t="str">
        <f>IF(ISBLANK(Abfalldokumentation!$W1471),"-",Abfalldokumentation!$W1471)</f>
        <v>-</v>
      </c>
      <c r="I1471" s="76">
        <f t="shared" si="171"/>
        <v>44</v>
      </c>
      <c r="J1471" s="76" t="str">
        <f t="shared" si="172"/>
        <v>Produkte</v>
      </c>
      <c r="K1471" s="76" t="str">
        <f t="shared" si="173"/>
        <v>BUs</v>
      </c>
      <c r="L1471" s="76" t="str">
        <f t="shared" si="174"/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Abfüllung</v>
      </c>
      <c r="O1471" s="77" t="str">
        <f t="shared" si="175"/>
        <v>Becher</v>
      </c>
      <c r="P1471" s="77">
        <f t="shared" si="176"/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Z1471"/>
      <c r="AB1471" s="2"/>
      <c r="AC1471" s="2"/>
    </row>
    <row r="1472" spans="1:29" ht="30" customHeight="1" x14ac:dyDescent="0.25">
      <c r="A1472" s="78" t="str">
        <f>VLOOKUP(N1472,'Linien - BU'!A:B,2,FALSE)</f>
        <v>BU1</v>
      </c>
      <c r="B1472" s="79">
        <f t="shared" si="170"/>
        <v>40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81" t="str">
        <f>IFERROR(VLOOKUP(Abfalldokumentation!$O1472,Artikel!A:C,3,FALSE),Abfalldokumentation!$O1472)</f>
        <v>Konzentrat in Würsten 1</v>
      </c>
      <c r="F1472" s="81" t="str">
        <f>VLOOKUP(T1472,'Liste Gründe'!A:D,2,FALSE)</f>
        <v>Linienbezogen</v>
      </c>
      <c r="G1472" s="80" t="str">
        <f>IF(ISBLANK(V1472),VLOOKUP(Abfalldokumentation!$P1472,'Liste Gründe'!A:D,3,FALSE),V1472)</f>
        <v>Darm geplatzt</v>
      </c>
      <c r="H1472" s="81" t="str">
        <f>IF(ISBLANK(Abfalldokumentation!$W1472),"-",Abfalldokumentation!$W1472)</f>
        <v>-</v>
      </c>
      <c r="I1472" s="81">
        <f t="shared" si="171"/>
        <v>44</v>
      </c>
      <c r="J1472" s="81" t="str">
        <f t="shared" si="172"/>
        <v>Produkte</v>
      </c>
      <c r="K1472" s="81" t="str">
        <f t="shared" si="173"/>
        <v>BUs</v>
      </c>
      <c r="L1472" s="81" t="str">
        <f t="shared" si="174"/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HN848</v>
      </c>
      <c r="O1472" s="77">
        <f t="shared" si="175"/>
        <v>24000493</v>
      </c>
      <c r="P1472" s="77">
        <f t="shared" si="176"/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Z1472"/>
      <c r="AB1472" s="2"/>
      <c r="AC1472" s="2"/>
    </row>
    <row r="1473" spans="1:29" ht="30" customHeight="1" x14ac:dyDescent="0.25">
      <c r="A1473" s="73" t="str">
        <f>VLOOKUP(N1473,'Linien - BU'!A:B,2,FALSE)</f>
        <v>BU4</v>
      </c>
      <c r="B1473" s="74">
        <f t="shared" si="170"/>
        <v>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Schwarzer Pfeffer R</v>
      </c>
      <c r="F1473" s="76" t="str">
        <f>VLOOKUP(T1473,'Liste Gründe'!A:D,2,FALSE)</f>
        <v>keinen Verwendungszweck</v>
      </c>
      <c r="G1473" s="75" t="str">
        <f>IF(ISBLANK(V1473),VLOOKUP(Abfalldokumentation!$P1473,'Liste Gründe'!A:D,3,FALSE),V1473)</f>
        <v>keinen Verwendungszweck</v>
      </c>
      <c r="H1473" s="76" t="str">
        <f>IF(ISBLANK(Abfalldokumentation!$W1473),"-",Abfalldokumentation!$W1473)</f>
        <v>-</v>
      </c>
      <c r="I1473" s="76">
        <f t="shared" si="171"/>
        <v>44</v>
      </c>
      <c r="J1473" s="76" t="str">
        <f t="shared" si="172"/>
        <v>Produkte</v>
      </c>
      <c r="K1473" s="76" t="str">
        <f t="shared" si="173"/>
        <v>BUs</v>
      </c>
      <c r="L1473" s="76" t="str">
        <f t="shared" si="174"/>
        <v>Symptome</v>
      </c>
      <c r="M1473" s="76">
        <f>IFERROR(VLOOKUP(Abfalldokumentation!$O1473,Kennzahlen!S:U,3,FALSE)*Abfalldokumentation!$B1473,"0")</f>
        <v>1.5</v>
      </c>
      <c r="N1473" s="76" t="str">
        <f>IF(ISBLANK(Q1473),VLOOKUP(Abfalldokumentation!$O1473,'Linien - BU'!R:S,2,FALSE),Q1473)</f>
        <v>BU4</v>
      </c>
      <c r="O1473" s="77">
        <f t="shared" si="175"/>
        <v>29500482</v>
      </c>
      <c r="P1473" s="77">
        <f t="shared" si="176"/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Z1473"/>
      <c r="AB1473" s="2"/>
      <c r="AC1473" s="2"/>
    </row>
    <row r="1474" spans="1:29" ht="30" customHeight="1" x14ac:dyDescent="0.25">
      <c r="A1474" s="78" t="str">
        <f>VLOOKUP(N1474,'Linien - BU'!A:B,2,FALSE)</f>
        <v>BU4</v>
      </c>
      <c r="B1474" s="79">
        <f t="shared" ref="B1474:B1537" si="177">S1474</f>
        <v>25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Schwarzer Pfeffer R</v>
      </c>
      <c r="F1474" s="81" t="str">
        <f>VLOOKUP(T1474,'Liste Gründe'!A:D,2,FALSE)</f>
        <v>keinen Verwendungszweck</v>
      </c>
      <c r="G1474" s="80" t="str">
        <f>IF(ISBLANK(V1474),VLOOKUP(Abfalldokumentation!$P1474,'Liste Gründe'!A:D,3,FALSE),V1474)</f>
        <v>keinen Verwendungszweck</v>
      </c>
      <c r="H1474" s="81" t="str">
        <f>IF(ISBLANK(Abfalldokumentation!$W1474),"-",Abfalldokumentation!$W1474)</f>
        <v>-</v>
      </c>
      <c r="I1474" s="81">
        <f t="shared" ref="I1474:I1537" si="178">_xlfn.ISOWEEKNUM(C1474)</f>
        <v>44</v>
      </c>
      <c r="J1474" s="81" t="str">
        <f t="shared" ref="J1474:J1537" si="179">"Produkte"</f>
        <v>Produkte</v>
      </c>
      <c r="K1474" s="81" t="str">
        <f t="shared" ref="K1474:K1537" si="180">"BUs"</f>
        <v>BUs</v>
      </c>
      <c r="L1474" s="81" t="str">
        <f t="shared" ref="L1474:L1537" si="181">"Symptome"</f>
        <v>Symptome</v>
      </c>
      <c r="M1474" s="81">
        <f>IFERROR(VLOOKUP(Abfalldokumentation!$O1474,Kennzahlen!S:U,3,FALSE)*Abfalldokumentation!$B1474,"0")</f>
        <v>12.5</v>
      </c>
      <c r="N1474" s="81" t="str">
        <f>IF(ISBLANK(Q1474),VLOOKUP(Abfalldokumentation!$O1474,'Linien - BU'!R:S,2,FALSE),Q1474)</f>
        <v>BU4</v>
      </c>
      <c r="O1474" s="77">
        <f t="shared" ref="O1474:O1537" si="182">R1474</f>
        <v>29500482</v>
      </c>
      <c r="P1474" s="77">
        <f t="shared" ref="P1474:P1537" si="183"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Z1474"/>
      <c r="AB1474" s="2"/>
      <c r="AC1474" s="2"/>
    </row>
    <row r="1475" spans="1:29" ht="30" customHeight="1" x14ac:dyDescent="0.25">
      <c r="A1475" s="73" t="str">
        <f>VLOOKUP(N1475,'Linien - BU'!A:B,2,FALSE)</f>
        <v>BU4</v>
      </c>
      <c r="B1475" s="74">
        <f t="shared" si="177"/>
        <v>20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Schwarzer Pfeffer R</v>
      </c>
      <c r="F1475" s="76" t="str">
        <f>VLOOKUP(T1475,'Liste Gründe'!A:D,2,FALSE)</f>
        <v>keinen Verwendungszweck</v>
      </c>
      <c r="G1475" s="75" t="str">
        <f>IF(ISBLANK(V1475),VLOOKUP(Abfalldokumentation!$P1475,'Liste Gründe'!A:D,3,FALSE),V1475)</f>
        <v>keinen Verwendungszweck</v>
      </c>
      <c r="H1475" s="76" t="str">
        <f>IF(ISBLANK(Abfalldokumentation!$W1475),"-",Abfalldokumentation!$W1475)</f>
        <v>-</v>
      </c>
      <c r="I1475" s="76">
        <f t="shared" si="178"/>
        <v>44</v>
      </c>
      <c r="J1475" s="76" t="str">
        <f t="shared" si="179"/>
        <v>Produkte</v>
      </c>
      <c r="K1475" s="76" t="str">
        <f t="shared" si="180"/>
        <v>BUs</v>
      </c>
      <c r="L1475" s="76" t="str">
        <f t="shared" si="181"/>
        <v>Symptome</v>
      </c>
      <c r="M1475" s="76">
        <f>IFERROR(VLOOKUP(Abfalldokumentation!$O1475,Kennzahlen!S:U,3,FALSE)*Abfalldokumentation!$B1475,"0")</f>
        <v>10</v>
      </c>
      <c r="N1475" s="76" t="str">
        <f>IF(ISBLANK(Q1475),VLOOKUP(Abfalldokumentation!$O1475,'Linien - BU'!R:S,2,FALSE),Q1475)</f>
        <v>BU4</v>
      </c>
      <c r="O1475" s="77">
        <f t="shared" si="182"/>
        <v>29500482</v>
      </c>
      <c r="P1475" s="77">
        <f t="shared" si="183"/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Z1475"/>
      <c r="AB1475" s="2"/>
      <c r="AC1475" s="2"/>
    </row>
    <row r="1476" spans="1:29" ht="30" customHeight="1" x14ac:dyDescent="0.25">
      <c r="A1476" s="78" t="str">
        <f>VLOOKUP(N1476,'Linien - BU'!A:B,2,FALSE)</f>
        <v>BU3</v>
      </c>
      <c r="B1476" s="79">
        <f t="shared" si="177"/>
        <v>9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Räucher Natur Natri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 t="shared" si="178"/>
        <v>44</v>
      </c>
      <c r="J1476" s="81" t="str">
        <f t="shared" si="179"/>
        <v>Produkte</v>
      </c>
      <c r="K1476" s="81" t="str">
        <f t="shared" si="180"/>
        <v>BUs</v>
      </c>
      <c r="L1476" s="81" t="str">
        <f t="shared" si="181"/>
        <v>Symptome</v>
      </c>
      <c r="M1476" s="81">
        <f>IFERROR(VLOOKUP(Abfalldokumentation!$O1476,Kennzahlen!S:U,3,FALSE)*Abfalldokumentation!$B1476,"0")</f>
        <v>4.5</v>
      </c>
      <c r="N1476" s="81" t="str">
        <f>IF(ISBLANK(Q1476),VLOOKUP(Abfalldokumentation!$O1476,'Linien - BU'!R:S,2,FALSE),Q1476)</f>
        <v>BU3</v>
      </c>
      <c r="O1476" s="77">
        <f t="shared" si="182"/>
        <v>29500498</v>
      </c>
      <c r="P1476" s="77">
        <f t="shared" si="183"/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Z1476"/>
      <c r="AB1476" s="2"/>
      <c r="AC1476" s="2"/>
    </row>
    <row r="1477" spans="1:29" ht="30" customHeight="1" x14ac:dyDescent="0.25">
      <c r="A1477" s="73" t="str">
        <f>VLOOKUP(N1477,'Linien - BU'!A:B,2,FALSE)</f>
        <v>BU1</v>
      </c>
      <c r="B1477" s="74">
        <f t="shared" si="177"/>
        <v>18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mit Walnusskonzentr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Reinigung</v>
      </c>
      <c r="H1477" s="76" t="str">
        <f>IF(ISBLANK(Abfalldokumentation!$W1477),"-",Abfalldokumentation!$W1477)</f>
        <v>-</v>
      </c>
      <c r="I1477" s="76">
        <f t="shared" si="178"/>
        <v>44</v>
      </c>
      <c r="J1477" s="76" t="str">
        <f t="shared" si="179"/>
        <v>Produkte</v>
      </c>
      <c r="K1477" s="76" t="str">
        <f t="shared" si="180"/>
        <v>BUs</v>
      </c>
      <c r="L1477" s="76" t="str">
        <f t="shared" si="181"/>
        <v>Symptome</v>
      </c>
      <c r="M1477" s="76" t="str">
        <f>IFERROR(VLOOKUP(Abfalldokumentation!$O1477,Kennzahlen!S:U,3,FALSE)*Abfalldokumentation!$B1477,"0")</f>
        <v>0</v>
      </c>
      <c r="N1477" s="76" t="str">
        <f>IF(ISBLANK(Q1477),VLOOKUP(Abfalldokumentation!$O1477,'Linien - BU'!R:S,2,FALSE),Q1477)</f>
        <v>Schmelze</v>
      </c>
      <c r="O1477" s="77">
        <f t="shared" si="182"/>
        <v>29500531</v>
      </c>
      <c r="P1477" s="77">
        <f t="shared" si="183"/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Z1477"/>
      <c r="AB1477" s="2"/>
      <c r="AC1477" s="2"/>
    </row>
    <row r="1478" spans="1:29" ht="30" customHeight="1" x14ac:dyDescent="0.25">
      <c r="A1478" s="78" t="str">
        <f>VLOOKUP(N1478,'Linien - BU'!A:B,2,FALSE)</f>
        <v>BU1</v>
      </c>
      <c r="B1478" s="79">
        <f t="shared" si="177"/>
        <v>33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mit Walnusskonzentr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78"/>
        <v>44</v>
      </c>
      <c r="J1478" s="81" t="str">
        <f t="shared" si="179"/>
        <v>Produkte</v>
      </c>
      <c r="K1478" s="81" t="str">
        <f t="shared" si="180"/>
        <v>BUs</v>
      </c>
      <c r="L1478" s="81" t="str">
        <f t="shared" si="181"/>
        <v>Symptome</v>
      </c>
      <c r="M1478" s="81" t="str">
        <f>IFERROR(VLOOKUP(Abfalldokumentation!$O1478,Kennzahlen!S:U,3,FALSE)*Abfalldokumentation!$B1478,"0")</f>
        <v>0</v>
      </c>
      <c r="N1478" s="81" t="str">
        <f>IF(ISBLANK(Q1478),VLOOKUP(Abfalldokumentation!$O1478,'Linien - BU'!R:S,2,FALSE),Q1478)</f>
        <v>RWV</v>
      </c>
      <c r="O1478" s="77">
        <f t="shared" si="182"/>
        <v>29500531</v>
      </c>
      <c r="P1478" s="77">
        <f t="shared" si="183"/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Z1478"/>
      <c r="AB1478" s="2"/>
      <c r="AC1478" s="2"/>
    </row>
    <row r="1479" spans="1:29" ht="30" customHeight="1" x14ac:dyDescent="0.25">
      <c r="A1479" s="73" t="str">
        <f>VLOOKUP(N1479,'Linien - BU'!A:B,2,FALSE)</f>
        <v>BU1</v>
      </c>
      <c r="B1479" s="74">
        <f t="shared" si="177"/>
        <v>13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76" t="str">
        <f>IFERROR(VLOOKUP(Abfalldokumentation!$O1479,Artikel!A:C,3,FALSE),Abfalldokumentation!$O1479)</f>
        <v>VOS Cheddar Paste CL oh</v>
      </c>
      <c r="F1479" s="76" t="str">
        <f>VLOOKUP(T1479,'Liste Gründe'!A:D,2,FALSE)</f>
        <v>Linienbezogen</v>
      </c>
      <c r="G1479" s="75" t="str">
        <f>IF(ISBLANK(V1479),VLOOKUP(Abfalldokumentation!$P1479,'Liste Gründe'!A:D,3,FALSE),V1479)</f>
        <v>Maschinenabfall</v>
      </c>
      <c r="H1479" s="76" t="str">
        <f>IF(ISBLANK(Abfalldokumentation!$W1479),"-",Abfalldokumentation!$W1479)</f>
        <v>-</v>
      </c>
      <c r="I1479" s="76">
        <f t="shared" si="178"/>
        <v>44</v>
      </c>
      <c r="J1479" s="76" t="str">
        <f t="shared" si="179"/>
        <v>Produkte</v>
      </c>
      <c r="K1479" s="76" t="str">
        <f t="shared" si="180"/>
        <v>BUs</v>
      </c>
      <c r="L1479" s="76" t="str">
        <f t="shared" si="181"/>
        <v>Symptome</v>
      </c>
      <c r="M1479" s="76" t="str">
        <f>IFERROR(VLOOKUP(Abfalldokumentation!$O1479,Kennzahlen!S:U,3,FALSE)*Abfalldokumentation!$B1479,"0")</f>
        <v>0</v>
      </c>
      <c r="N1479" s="76" t="str">
        <f>IF(ISBLANK(Q1479),VLOOKUP(Abfalldokumentation!$O1479,'Linien - BU'!R:S,2,FALSE),Q1479)</f>
        <v>Abfüllung</v>
      </c>
      <c r="O1479" s="77">
        <f t="shared" si="182"/>
        <v>29500548</v>
      </c>
      <c r="P1479" s="77">
        <f t="shared" si="183"/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Z1479"/>
      <c r="AB1479" s="2"/>
      <c r="AC1479" s="2"/>
    </row>
    <row r="1480" spans="1:29" ht="30" customHeight="1" x14ac:dyDescent="0.25">
      <c r="A1480" s="78" t="str">
        <f>VLOOKUP(N1480,'Linien - BU'!A:B,2,FALSE)</f>
        <v>BU1</v>
      </c>
      <c r="B1480" s="79">
        <f t="shared" si="177"/>
        <v>17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81" t="str">
        <f>IFERROR(VLOOKUP(Abfalldokumentation!$O1480,Artikel!A:C,3,FALSE),Abfalldokumentation!$O1480)</f>
        <v>VOS SKZ Emmentaler Prem</v>
      </c>
      <c r="F1480" s="81" t="str">
        <f>VLOOKUP(T1480,'Liste Gründe'!A:D,2,FALSE)</f>
        <v>Linienbezogen</v>
      </c>
      <c r="G1480" s="80" t="str">
        <f>IF(ISBLANK(V1480),VLOOKUP(Abfalldokumentation!$P1480,'Liste Gründe'!A:D,3,FALSE),V1480)</f>
        <v>Maschinenabfall</v>
      </c>
      <c r="H1480" s="81" t="str">
        <f>IF(ISBLANK(Abfalldokumentation!$W1480),"-",Abfalldokumentation!$W1480)</f>
        <v>-</v>
      </c>
      <c r="I1480" s="81">
        <f t="shared" si="178"/>
        <v>44</v>
      </c>
      <c r="J1480" s="81" t="str">
        <f t="shared" si="179"/>
        <v>Produkte</v>
      </c>
      <c r="K1480" s="81" t="str">
        <f t="shared" si="180"/>
        <v>BUs</v>
      </c>
      <c r="L1480" s="81" t="str">
        <f t="shared" si="181"/>
        <v>Symptome</v>
      </c>
      <c r="M1480" s="81" t="str">
        <f>IFERROR(VLOOKUP(Abfalldokumentation!$O1480,Kennzahlen!S:U,3,FALSE)*Abfalldokumentation!$B1480,"0")</f>
        <v>0</v>
      </c>
      <c r="N1480" s="81" t="str">
        <f>IF(ISBLANK(Q1480),VLOOKUP(Abfalldokumentation!$O1480,'Linien - BU'!R:S,2,FALSE),Q1480)</f>
        <v>Abfüllung</v>
      </c>
      <c r="O1480" s="77">
        <f t="shared" si="182"/>
        <v>29500599</v>
      </c>
      <c r="P1480" s="77">
        <f t="shared" si="183"/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Z1480"/>
      <c r="AB1480" s="2"/>
      <c r="AC1480" s="2"/>
    </row>
    <row r="1481" spans="1:29" ht="30" customHeight="1" x14ac:dyDescent="0.25">
      <c r="A1481" s="73" t="str">
        <f>VLOOKUP(N1481,'Linien - BU'!A:B,2,FALSE)</f>
        <v>BU1</v>
      </c>
      <c r="B1481" s="74">
        <f t="shared" si="177"/>
        <v>16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76" t="str">
        <f>IFERROR(VLOOKUP(Abfalldokumentation!$O1481,Artikel!A:C,3,FALSE),Abfalldokumentation!$O1481)</f>
        <v>VOS SKZ Cheddar Premium</v>
      </c>
      <c r="F1481" s="76" t="str">
        <f>VLOOKUP(T1481,'Liste Gründe'!A:D,2,FALSE)</f>
        <v>Linienbezogen</v>
      </c>
      <c r="G1481" s="75" t="str">
        <f>IF(ISBLANK(V1481),VLOOKUP(Abfalldokumentation!$P1481,'Liste Gründe'!A:D,3,FALSE),V1481)</f>
        <v>Maschinenabfall</v>
      </c>
      <c r="H1481" s="76" t="str">
        <f>IF(ISBLANK(Abfalldokumentation!$W1481),"-",Abfalldokumentation!$W1481)</f>
        <v>-</v>
      </c>
      <c r="I1481" s="76">
        <f t="shared" si="178"/>
        <v>44</v>
      </c>
      <c r="J1481" s="76" t="str">
        <f t="shared" si="179"/>
        <v>Produkte</v>
      </c>
      <c r="K1481" s="76" t="str">
        <f t="shared" si="180"/>
        <v>BUs</v>
      </c>
      <c r="L1481" s="76" t="str">
        <f t="shared" si="181"/>
        <v>Symptome</v>
      </c>
      <c r="M1481" s="76" t="str">
        <f>IFERROR(VLOOKUP(Abfalldokumentation!$O1481,Kennzahlen!S:U,3,FALSE)*Abfalldokumentation!$B1481,"0")</f>
        <v>0</v>
      </c>
      <c r="N1481" s="76" t="str">
        <f>IF(ISBLANK(Q1481),VLOOKUP(Abfalldokumentation!$O1481,'Linien - BU'!R:S,2,FALSE),Q1481)</f>
        <v>Abfüllung</v>
      </c>
      <c r="O1481" s="77">
        <f t="shared" si="182"/>
        <v>29500602</v>
      </c>
      <c r="P1481" s="77">
        <f t="shared" si="183"/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Z1481"/>
      <c r="AB1481" s="2"/>
      <c r="AC1481" s="2"/>
    </row>
    <row r="1482" spans="1:29" ht="30" customHeight="1" x14ac:dyDescent="0.25">
      <c r="A1482" s="78" t="str">
        <f>VLOOKUP(N1482,'Linien - BU'!A:B,2,FALSE)</f>
        <v>BU1</v>
      </c>
      <c r="B1482" s="79">
        <f t="shared" si="177"/>
        <v>15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81" t="str">
        <f>IFERROR(VLOOKUP(Abfalldokumentation!$O1482,Artikel!A:C,3,FALSE),Abfalldokumentation!$O1482)</f>
        <v>VOS SKZ Camembert für W</v>
      </c>
      <c r="F1482" s="81" t="str">
        <f>VLOOKUP(T1482,'Liste Gründe'!A:D,2,FALSE)</f>
        <v>Linienbezogen</v>
      </c>
      <c r="G1482" s="80" t="str">
        <f>IF(ISBLANK(V1482),VLOOKUP(Abfalldokumentation!$P1482,'Liste Gründe'!A:D,3,FALSE),V1482)</f>
        <v>Maschinenabfall</v>
      </c>
      <c r="H1482" s="81" t="str">
        <f>IF(ISBLANK(Abfalldokumentation!$W1482),"-",Abfalldokumentation!$W1482)</f>
        <v>-</v>
      </c>
      <c r="I1482" s="81">
        <f t="shared" si="178"/>
        <v>44</v>
      </c>
      <c r="J1482" s="81" t="str">
        <f t="shared" si="179"/>
        <v>Produkte</v>
      </c>
      <c r="K1482" s="81" t="str">
        <f t="shared" si="180"/>
        <v>BUs</v>
      </c>
      <c r="L1482" s="81" t="str">
        <f t="shared" si="181"/>
        <v>Symptome</v>
      </c>
      <c r="M1482" s="81">
        <f>IFERROR(VLOOKUP(Abfalldokumentation!$O1482,Kennzahlen!S:U,3,FALSE)*Abfalldokumentation!$B1482,"0")</f>
        <v>7.5</v>
      </c>
      <c r="N1482" s="81" t="str">
        <f>IF(ISBLANK(Q1482),VLOOKUP(Abfalldokumentation!$O1482,'Linien - BU'!R:S,2,FALSE),Q1482)</f>
        <v>Abfüllung</v>
      </c>
      <c r="O1482" s="77">
        <f t="shared" si="182"/>
        <v>29500605</v>
      </c>
      <c r="P1482" s="77">
        <f t="shared" si="183"/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Z1482"/>
      <c r="AB1482" s="2"/>
      <c r="AC1482" s="2"/>
    </row>
    <row r="1483" spans="1:29" ht="30" customHeight="1" x14ac:dyDescent="0.25">
      <c r="A1483" s="73" t="str">
        <f>VLOOKUP(N1483,'Linien - BU'!A:B,2,FALSE)</f>
        <v>BU3</v>
      </c>
      <c r="B1483" s="74">
        <f t="shared" si="177"/>
        <v>21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76" t="str">
        <f>IFERROR(VLOOKUP(Abfalldokumentation!$O1483,Artikel!A:C,3,FALSE),Abfalldokumentation!$O1483)</f>
        <v>VOS RW-NUSS OGT</v>
      </c>
      <c r="F1483" s="76" t="str">
        <f>VLOOKUP(T1483,'Liste Gründe'!A:D,2,FALSE)</f>
        <v>Linienbezogen</v>
      </c>
      <c r="G1483" s="75" t="str">
        <f>IF(ISBLANK(V1483),VLOOKUP(Abfalldokumentation!$P1483,'Liste Gründe'!A:D,3,FALSE),V1483)</f>
        <v>Maschinenabfall</v>
      </c>
      <c r="H1483" s="76" t="str">
        <f>IF(ISBLANK(Abfalldokumentation!$W1483),"-",Abfalldokumentation!$W1483)</f>
        <v>-</v>
      </c>
      <c r="I1483" s="76">
        <f t="shared" si="178"/>
        <v>44</v>
      </c>
      <c r="J1483" s="76" t="str">
        <f t="shared" si="179"/>
        <v>Produkte</v>
      </c>
      <c r="K1483" s="76" t="str">
        <f t="shared" si="180"/>
        <v>BUs</v>
      </c>
      <c r="L1483" s="76" t="str">
        <f t="shared" si="181"/>
        <v>Symptome</v>
      </c>
      <c r="M1483" s="76">
        <f>IFERROR(VLOOKUP(Abfalldokumentation!$O1483,Kennzahlen!S:U,3,FALSE)*Abfalldokumentation!$B1483,"0")</f>
        <v>10.5</v>
      </c>
      <c r="N1483" s="76" t="str">
        <f>IF(ISBLANK(Q1483),VLOOKUP(Abfalldokumentation!$O1483,'Linien - BU'!R:S,2,FALSE),Q1483)</f>
        <v>BU3</v>
      </c>
      <c r="O1483" s="77">
        <f t="shared" si="182"/>
        <v>29500861</v>
      </c>
      <c r="P1483" s="77">
        <f t="shared" si="183"/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Z1483"/>
      <c r="AB1483" s="2"/>
      <c r="AC1483" s="2"/>
    </row>
    <row r="1484" spans="1:29" ht="30" customHeight="1" x14ac:dyDescent="0.25">
      <c r="A1484" s="78" t="str">
        <f>VLOOKUP(N1484,'Linien - BU'!A:B,2,FALSE)</f>
        <v>BU3</v>
      </c>
      <c r="B1484" s="79">
        <f t="shared" si="177"/>
        <v>21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81" t="str">
        <f>IFERROR(VLOOKUP(Abfalldokumentation!$O1484,Artikel!A:C,3,FALSE),Abfalldokumentation!$O1484)</f>
        <v>VOS RW-NUSS OGT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78"/>
        <v>44</v>
      </c>
      <c r="J1484" s="81" t="str">
        <f t="shared" si="179"/>
        <v>Produkte</v>
      </c>
      <c r="K1484" s="81" t="str">
        <f t="shared" si="180"/>
        <v>BUs</v>
      </c>
      <c r="L1484" s="81" t="str">
        <f t="shared" si="181"/>
        <v>Symptome</v>
      </c>
      <c r="M1484" s="81">
        <f>IFERROR(VLOOKUP(Abfalldokumentation!$O1484,Kennzahlen!S:U,3,FALSE)*Abfalldokumentation!$B1484,"0")</f>
        <v>10.5</v>
      </c>
      <c r="N1484" s="81" t="str">
        <f>IF(ISBLANK(Q1484),VLOOKUP(Abfalldokumentation!$O1484,'Linien - BU'!R:S,2,FALSE),Q1484)</f>
        <v>Bu3</v>
      </c>
      <c r="O1484" s="77">
        <f t="shared" si="182"/>
        <v>29500861</v>
      </c>
      <c r="P1484" s="77">
        <f t="shared" si="183"/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Z1484"/>
      <c r="AB1484" s="2"/>
      <c r="AC1484" s="2"/>
    </row>
    <row r="1485" spans="1:29" ht="30" customHeight="1" x14ac:dyDescent="0.25">
      <c r="A1485" s="73" t="str">
        <f>VLOOKUP(N1485,'Linien - BU'!A:B,2,FALSE)</f>
        <v>BU4</v>
      </c>
      <c r="B1485" s="74">
        <f t="shared" si="177"/>
        <v>4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HEUBL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78"/>
        <v>44</v>
      </c>
      <c r="J1485" s="76" t="str">
        <f t="shared" si="179"/>
        <v>Produkte</v>
      </c>
      <c r="K1485" s="76" t="str">
        <f t="shared" si="180"/>
        <v>BUs</v>
      </c>
      <c r="L1485" s="76" t="str">
        <f t="shared" si="181"/>
        <v>Symptome</v>
      </c>
      <c r="M1485" s="76">
        <f>IFERROR(VLOOKUP(Abfalldokumentation!$O1485,Kennzahlen!S:U,3,FALSE)*Abfalldokumentation!$B1485,"0")</f>
        <v>0.04</v>
      </c>
      <c r="N1485" s="76" t="str">
        <f>IF(ISBLANK(Q1485),VLOOKUP(Abfalldokumentation!$O1485,'Linien - BU'!R:S,2,FALSE),Q1485)</f>
        <v>BU4</v>
      </c>
      <c r="O1485" s="77">
        <f t="shared" si="182"/>
        <v>29500885</v>
      </c>
      <c r="P1485" s="77">
        <f t="shared" si="183"/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Z1485"/>
      <c r="AB1485" s="2"/>
      <c r="AC1485" s="2"/>
    </row>
    <row r="1486" spans="1:29" ht="30" customHeight="1" x14ac:dyDescent="0.25">
      <c r="A1486" s="78" t="str">
        <f>VLOOKUP(N1486,'Linien - BU'!A:B,2,FALSE)</f>
        <v>BU4</v>
      </c>
      <c r="B1486" s="79">
        <f t="shared" si="177"/>
        <v>13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HEUBL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78"/>
        <v>44</v>
      </c>
      <c r="J1486" s="81" t="str">
        <f t="shared" si="179"/>
        <v>Produkte</v>
      </c>
      <c r="K1486" s="81" t="str">
        <f t="shared" si="180"/>
        <v>BUs</v>
      </c>
      <c r="L1486" s="81" t="str">
        <f t="shared" si="181"/>
        <v>Symptome</v>
      </c>
      <c r="M1486" s="81">
        <f>IFERROR(VLOOKUP(Abfalldokumentation!$O1486,Kennzahlen!S:U,3,FALSE)*Abfalldokumentation!$B1486,"0")</f>
        <v>0.13</v>
      </c>
      <c r="N1486" s="81" t="str">
        <f>IF(ISBLANK(Q1486),VLOOKUP(Abfalldokumentation!$O1486,'Linien - BU'!R:S,2,FALSE),Q1486)</f>
        <v>BU4</v>
      </c>
      <c r="O1486" s="77">
        <f t="shared" si="182"/>
        <v>29500885</v>
      </c>
      <c r="P1486" s="77">
        <f t="shared" si="183"/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Z1486"/>
      <c r="AB1486" s="2"/>
      <c r="AC1486" s="2"/>
    </row>
    <row r="1487" spans="1:29" ht="30" customHeight="1" x14ac:dyDescent="0.25">
      <c r="A1487" s="73" t="str">
        <f>VLOOKUP(N1487,'Linien - BU'!A:B,2,FALSE)</f>
        <v>BU4</v>
      </c>
      <c r="B1487" s="74">
        <f t="shared" si="177"/>
        <v>4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HEUBL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78"/>
        <v>44</v>
      </c>
      <c r="J1487" s="76" t="str">
        <f t="shared" si="179"/>
        <v>Produkte</v>
      </c>
      <c r="K1487" s="76" t="str">
        <f t="shared" si="180"/>
        <v>BUs</v>
      </c>
      <c r="L1487" s="76" t="str">
        <f t="shared" si="181"/>
        <v>Symptome</v>
      </c>
      <c r="M1487" s="76">
        <f>IFERROR(VLOOKUP(Abfalldokumentation!$O1487,Kennzahlen!S:U,3,FALSE)*Abfalldokumentation!$B1487,"0")</f>
        <v>0.04</v>
      </c>
      <c r="N1487" s="76" t="str">
        <f>IF(ISBLANK(Q1487),VLOOKUP(Abfalldokumentation!$O1487,'Linien - BU'!R:S,2,FALSE),Q1487)</f>
        <v>Bu4</v>
      </c>
      <c r="O1487" s="77">
        <f t="shared" si="182"/>
        <v>29500885</v>
      </c>
      <c r="P1487" s="77">
        <f t="shared" si="183"/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Z1487"/>
      <c r="AB1487" s="2"/>
      <c r="AC1487" s="2"/>
    </row>
    <row r="1488" spans="1:29" ht="30" customHeight="1" x14ac:dyDescent="0.25">
      <c r="A1488" s="78" t="str">
        <f>VLOOKUP(N1488,'Linien - BU'!A:B,2,FALSE)</f>
        <v>BU4</v>
      </c>
      <c r="B1488" s="79">
        <f t="shared" si="177"/>
        <v>18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MEDI-KRÄUK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78"/>
        <v>44</v>
      </c>
      <c r="J1488" s="81" t="str">
        <f t="shared" si="179"/>
        <v>Produkte</v>
      </c>
      <c r="K1488" s="81" t="str">
        <f t="shared" si="180"/>
        <v>BUs</v>
      </c>
      <c r="L1488" s="81" t="str">
        <f t="shared" si="181"/>
        <v>Symptome</v>
      </c>
      <c r="M1488" s="81">
        <f>IFERROR(VLOOKUP(Abfalldokumentation!$O1488,Kennzahlen!S:U,3,FALSE)*Abfalldokumentation!$B1488,"0")</f>
        <v>27</v>
      </c>
      <c r="N1488" s="81" t="str">
        <f>IF(ISBLANK(Q1488),VLOOKUP(Abfalldokumentation!$O1488,'Linien - BU'!R:S,2,FALSE),Q1488)</f>
        <v>BU4</v>
      </c>
      <c r="O1488" s="77">
        <f t="shared" si="182"/>
        <v>29500886</v>
      </c>
      <c r="P1488" s="77">
        <f t="shared" si="183"/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Z1488"/>
      <c r="AB1488" s="2"/>
      <c r="AC1488" s="2"/>
    </row>
    <row r="1489" spans="1:29" ht="30" customHeight="1" x14ac:dyDescent="0.25">
      <c r="A1489" s="73" t="str">
        <f>VLOOKUP(N1489,'Linien - BU'!A:B,2,FALSE)</f>
        <v>BU4</v>
      </c>
      <c r="B1489" s="74">
        <f t="shared" si="177"/>
        <v>12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MEDI-KRÄUK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78"/>
        <v>44</v>
      </c>
      <c r="J1489" s="76" t="str">
        <f t="shared" si="179"/>
        <v>Produkte</v>
      </c>
      <c r="K1489" s="76" t="str">
        <f t="shared" si="180"/>
        <v>BUs</v>
      </c>
      <c r="L1489" s="76" t="str">
        <f t="shared" si="181"/>
        <v>Symptome</v>
      </c>
      <c r="M1489" s="76">
        <f>IFERROR(VLOOKUP(Abfalldokumentation!$O1489,Kennzahlen!S:U,3,FALSE)*Abfalldokumentation!$B1489,"0")</f>
        <v>18</v>
      </c>
      <c r="N1489" s="76" t="str">
        <f>IF(ISBLANK(Q1489),VLOOKUP(Abfalldokumentation!$O1489,'Linien - BU'!R:S,2,FALSE),Q1489)</f>
        <v>BU4</v>
      </c>
      <c r="O1489" s="77">
        <f t="shared" si="182"/>
        <v>29500886</v>
      </c>
      <c r="P1489" s="77">
        <f t="shared" si="183"/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Z1489"/>
      <c r="AB1489" s="2"/>
      <c r="AC1489" s="2"/>
    </row>
    <row r="1490" spans="1:29" ht="30" customHeight="1" x14ac:dyDescent="0.25">
      <c r="A1490" s="78" t="str">
        <f>VLOOKUP(N1490,'Linien - BU'!A:B,2,FALSE)</f>
        <v>BU4</v>
      </c>
      <c r="B1490" s="79">
        <f t="shared" si="177"/>
        <v>6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MEDI-KRÄUK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78"/>
        <v>44</v>
      </c>
      <c r="J1490" s="81" t="str">
        <f t="shared" si="179"/>
        <v>Produkte</v>
      </c>
      <c r="K1490" s="81" t="str">
        <f t="shared" si="180"/>
        <v>BUs</v>
      </c>
      <c r="L1490" s="81" t="str">
        <f t="shared" si="181"/>
        <v>Symptome</v>
      </c>
      <c r="M1490" s="81">
        <f>IFERROR(VLOOKUP(Abfalldokumentation!$O1490,Kennzahlen!S:U,3,FALSE)*Abfalldokumentation!$B1490,"0")</f>
        <v>9</v>
      </c>
      <c r="N1490" s="81" t="str">
        <f>IF(ISBLANK(Q1490),VLOOKUP(Abfalldokumentation!$O1490,'Linien - BU'!R:S,2,FALSE),Q1490)</f>
        <v>Bu4</v>
      </c>
      <c r="O1490" s="77">
        <f t="shared" si="182"/>
        <v>29500886</v>
      </c>
      <c r="P1490" s="77">
        <f t="shared" si="183"/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Z1490"/>
      <c r="AB1490" s="2"/>
      <c r="AC1490" s="2"/>
    </row>
    <row r="1491" spans="1:29" ht="30" customHeight="1" x14ac:dyDescent="0.25">
      <c r="A1491" s="73" t="str">
        <f>VLOOKUP(N1491,'Linien - BU'!A:B,2,FALSE)</f>
        <v>BU4</v>
      </c>
      <c r="B1491" s="74">
        <f t="shared" si="177"/>
        <v>26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MEDI-KRÄUK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78"/>
        <v>44</v>
      </c>
      <c r="J1491" s="76" t="str">
        <f t="shared" si="179"/>
        <v>Produkte</v>
      </c>
      <c r="K1491" s="76" t="str">
        <f t="shared" si="180"/>
        <v>BUs</v>
      </c>
      <c r="L1491" s="76" t="str">
        <f t="shared" si="181"/>
        <v>Symptome</v>
      </c>
      <c r="M1491" s="76">
        <f>IFERROR(VLOOKUP(Abfalldokumentation!$O1491,Kennzahlen!S:U,3,FALSE)*Abfalldokumentation!$B1491,"0")</f>
        <v>39</v>
      </c>
      <c r="N1491" s="76" t="str">
        <f>IF(ISBLANK(Q1491),VLOOKUP(Abfalldokumentation!$O1491,'Linien - BU'!R:S,2,FALSE),Q1491)</f>
        <v>Bu4</v>
      </c>
      <c r="O1491" s="77">
        <f t="shared" si="182"/>
        <v>29500886</v>
      </c>
      <c r="P1491" s="77">
        <f t="shared" si="183"/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Z1491"/>
      <c r="AB1491" s="2"/>
      <c r="AC1491" s="2"/>
    </row>
    <row r="1492" spans="1:29" ht="30" customHeight="1" x14ac:dyDescent="0.25">
      <c r="A1492" s="78" t="str">
        <f>VLOOKUP(N1492,'Linien - BU'!A:B,2,FALSE)</f>
        <v>BU4</v>
      </c>
      <c r="B1492" s="79">
        <f t="shared" si="177"/>
        <v>3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PECO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78"/>
        <v>44</v>
      </c>
      <c r="J1492" s="81" t="str">
        <f t="shared" si="179"/>
        <v>Produkte</v>
      </c>
      <c r="K1492" s="81" t="str">
        <f t="shared" si="180"/>
        <v>BUs</v>
      </c>
      <c r="L1492" s="81" t="str">
        <f t="shared" si="181"/>
        <v>Symptome</v>
      </c>
      <c r="M1492" s="81">
        <f>IFERROR(VLOOKUP(Abfalldokumentation!$O1492,Kennzahlen!S:U,3,FALSE)*Abfalldokumentation!$B1492,"0")</f>
        <v>4.4117647058823533</v>
      </c>
      <c r="N1492" s="81" t="str">
        <f>IF(ISBLANK(Q1492),VLOOKUP(Abfalldokumentation!$O1492,'Linien - BU'!R:S,2,FALSE),Q1492)</f>
        <v>Bu4</v>
      </c>
      <c r="O1492" s="77">
        <f t="shared" si="182"/>
        <v>29500891</v>
      </c>
      <c r="P1492" s="77">
        <f t="shared" si="183"/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Z1492"/>
      <c r="AB1492" s="2"/>
      <c r="AC1492" s="2"/>
    </row>
    <row r="1493" spans="1:29" ht="30" customHeight="1" x14ac:dyDescent="0.25">
      <c r="A1493" s="73" t="str">
        <f>VLOOKUP(N1493,'Linien - BU'!A:B,2,FALSE)</f>
        <v>BU4</v>
      </c>
      <c r="B1493" s="74">
        <f t="shared" si="177"/>
        <v>13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76" t="str">
        <f>IFERROR(VLOOKUP(Abfalldokumentation!$O1493,Artikel!A:C,3,FALSE),Abfalldokumentation!$O1493)</f>
        <v>ABS TI-AD</v>
      </c>
      <c r="F1493" s="76" t="str">
        <f>VLOOKUP(T1493,'Liste Gründe'!A:D,2,FALSE)</f>
        <v>keinen Verwendungszweck</v>
      </c>
      <c r="G1493" s="75" t="str">
        <f>IF(ISBLANK(V1493),VLOOKUP(Abfalldokumentation!$P1493,'Liste Gründe'!A:D,3,FALSE),V1493)</f>
        <v>keinen Verwendungszweck</v>
      </c>
      <c r="H1493" s="76" t="str">
        <f>IF(ISBLANK(Abfalldokumentation!$W1493),"-",Abfalldokumentation!$W1493)</f>
        <v>-</v>
      </c>
      <c r="I1493" s="76">
        <f t="shared" si="178"/>
        <v>44</v>
      </c>
      <c r="J1493" s="76" t="str">
        <f t="shared" si="179"/>
        <v>Produkte</v>
      </c>
      <c r="K1493" s="76" t="str">
        <f t="shared" si="180"/>
        <v>BUs</v>
      </c>
      <c r="L1493" s="76" t="str">
        <f t="shared" si="181"/>
        <v>Symptome</v>
      </c>
      <c r="M1493" s="76">
        <f>IFERROR(VLOOKUP(Abfalldokumentation!$O1493,Kennzahlen!S:U,3,FALSE)*Abfalldokumentation!$B1493,"0")</f>
        <v>0.13</v>
      </c>
      <c r="N1493" s="76" t="str">
        <f>IF(ISBLANK(Q1493),VLOOKUP(Abfalldokumentation!$O1493,'Linien - BU'!R:S,2,FALSE),Q1493)</f>
        <v>Bu4</v>
      </c>
      <c r="O1493" s="77">
        <f t="shared" si="182"/>
        <v>29500904</v>
      </c>
      <c r="P1493" s="77">
        <f t="shared" si="183"/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Z1493"/>
      <c r="AB1493" s="2"/>
      <c r="AC1493" s="2"/>
    </row>
    <row r="1494" spans="1:29" ht="30" customHeight="1" x14ac:dyDescent="0.25">
      <c r="A1494" s="78" t="str">
        <f>VLOOKUP(N1494,'Linien - BU'!A:B,2,FALSE)</f>
        <v>BU4</v>
      </c>
      <c r="B1494" s="79">
        <f t="shared" si="177"/>
        <v>7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81" t="str">
        <f>IFERROR(VLOOKUP(Abfalldokumentation!$O1494,Artikel!A:C,3,FALSE),Abfalldokumentation!$O1494)</f>
        <v>ABS Unser Blütenkäse</v>
      </c>
      <c r="F1494" s="81" t="str">
        <f>VLOOKUP(T1494,'Liste Gründe'!A:D,2,FALSE)</f>
        <v>keinen Verwendungszweck</v>
      </c>
      <c r="G1494" s="80" t="str">
        <f>IF(ISBLANK(V1494),VLOOKUP(Abfalldokumentation!$P1494,'Liste Gründe'!A:D,3,FALSE),V1494)</f>
        <v>keinen Verwendungszweck</v>
      </c>
      <c r="H1494" s="81" t="str">
        <f>IF(ISBLANK(Abfalldokumentation!$W1494),"-",Abfalldokumentation!$W1494)</f>
        <v>-</v>
      </c>
      <c r="I1494" s="81">
        <f t="shared" si="178"/>
        <v>44</v>
      </c>
      <c r="J1494" s="81" t="str">
        <f t="shared" si="179"/>
        <v>Produkte</v>
      </c>
      <c r="K1494" s="81" t="str">
        <f t="shared" si="180"/>
        <v>BUs</v>
      </c>
      <c r="L1494" s="81" t="str">
        <f t="shared" si="181"/>
        <v>Symptome</v>
      </c>
      <c r="M1494" s="81">
        <f>IFERROR(VLOOKUP(Abfalldokumentation!$O1494,Kennzahlen!S:U,3,FALSE)*Abfalldokumentation!$B1494,"0")</f>
        <v>7.0000000000000007E-2</v>
      </c>
      <c r="N1494" s="81" t="str">
        <f>IF(ISBLANK(Q1494),VLOOKUP(Abfalldokumentation!$O1494,'Linien - BU'!R:S,2,FALSE),Q1494)</f>
        <v>Bu4</v>
      </c>
      <c r="O1494" s="77">
        <f t="shared" si="182"/>
        <v>29500910</v>
      </c>
      <c r="P1494" s="77">
        <f t="shared" si="183"/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Z1494"/>
      <c r="AB1494" s="2"/>
      <c r="AC1494" s="2"/>
    </row>
    <row r="1495" spans="1:29" ht="30" customHeight="1" x14ac:dyDescent="0.25">
      <c r="A1495" s="73" t="str">
        <f>VLOOKUP(N1495,'Linien - BU'!A:B,2,FALSE)</f>
        <v>BU4</v>
      </c>
      <c r="B1495" s="74">
        <f t="shared" si="177"/>
        <v>14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76" t="str">
        <f>IFERROR(VLOOKUP(Abfalldokumentation!$O1495,Artikel!A:C,3,FALSE),Abfalldokumentation!$O1495)</f>
        <v>ABS Unser Blütenkäse</v>
      </c>
      <c r="F1495" s="76" t="str">
        <f>VLOOKUP(T1495,'Liste Gründe'!A:D,2,FALSE)</f>
        <v>keinen Verwendungszweck</v>
      </c>
      <c r="G1495" s="75" t="str">
        <f>IF(ISBLANK(V1495),VLOOKUP(Abfalldokumentation!$P1495,'Liste Gründe'!A:D,3,FALSE),V1495)</f>
        <v>keinen Verwendungszweck</v>
      </c>
      <c r="H1495" s="76" t="str">
        <f>IF(ISBLANK(Abfalldokumentation!$W1495),"-",Abfalldokumentation!$W1495)</f>
        <v>-</v>
      </c>
      <c r="I1495" s="76">
        <f t="shared" si="178"/>
        <v>44</v>
      </c>
      <c r="J1495" s="76" t="str">
        <f t="shared" si="179"/>
        <v>Produkte</v>
      </c>
      <c r="K1495" s="76" t="str">
        <f t="shared" si="180"/>
        <v>BUs</v>
      </c>
      <c r="L1495" s="76" t="str">
        <f t="shared" si="181"/>
        <v>Symptome</v>
      </c>
      <c r="M1495" s="76">
        <f>IFERROR(VLOOKUP(Abfalldokumentation!$O1495,Kennzahlen!S:U,3,FALSE)*Abfalldokumentation!$B1495,"0")</f>
        <v>0.14000000000000001</v>
      </c>
      <c r="N1495" s="76" t="str">
        <f>IF(ISBLANK(Q1495),VLOOKUP(Abfalldokumentation!$O1495,'Linien - BU'!R:S,2,FALSE),Q1495)</f>
        <v>Bu4</v>
      </c>
      <c r="O1495" s="77">
        <f t="shared" si="182"/>
        <v>29500910</v>
      </c>
      <c r="P1495" s="77">
        <f t="shared" si="183"/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Z1495"/>
      <c r="AB1495" s="2"/>
      <c r="AC1495" s="2"/>
    </row>
    <row r="1496" spans="1:29" ht="30" customHeight="1" x14ac:dyDescent="0.25">
      <c r="A1496" s="78" t="str">
        <f>VLOOKUP(N1496,'Linien - BU'!A:B,2,FALSE)</f>
        <v>BU4</v>
      </c>
      <c r="B1496" s="79">
        <f t="shared" si="177"/>
        <v>2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81" t="str">
        <f>IFERROR(VLOOKUP(Abfalldokumentation!$O1496,Artikel!A:C,3,FALSE),Abfalldokumentation!$O1496)</f>
        <v>ABS Unser Blütenkäse</v>
      </c>
      <c r="F1496" s="81" t="str">
        <f>VLOOKUP(T1496,'Liste Gründe'!A:D,2,FALSE)</f>
        <v>keinen Verwendungszweck</v>
      </c>
      <c r="G1496" s="80" t="str">
        <f>IF(ISBLANK(V1496),VLOOKUP(Abfalldokumentation!$P1496,'Liste Gründe'!A:D,3,FALSE),V1496)</f>
        <v>keinen Verwendungszweck</v>
      </c>
      <c r="H1496" s="81" t="str">
        <f>IF(ISBLANK(Abfalldokumentation!$W1496),"-",Abfalldokumentation!$W1496)</f>
        <v>-</v>
      </c>
      <c r="I1496" s="81">
        <f t="shared" si="178"/>
        <v>44</v>
      </c>
      <c r="J1496" s="81" t="str">
        <f t="shared" si="179"/>
        <v>Produkte</v>
      </c>
      <c r="K1496" s="81" t="str">
        <f t="shared" si="180"/>
        <v>BUs</v>
      </c>
      <c r="L1496" s="81" t="str">
        <f t="shared" si="181"/>
        <v>Symptome</v>
      </c>
      <c r="M1496" s="81">
        <f>IFERROR(VLOOKUP(Abfalldokumentation!$O1496,Kennzahlen!S:U,3,FALSE)*Abfalldokumentation!$B1496,"0")</f>
        <v>0.02</v>
      </c>
      <c r="N1496" s="81" t="str">
        <f>IF(ISBLANK(Q1496),VLOOKUP(Abfalldokumentation!$O1496,'Linien - BU'!R:S,2,FALSE),Q1496)</f>
        <v>Bu4</v>
      </c>
      <c r="O1496" s="77">
        <f t="shared" si="182"/>
        <v>29500910</v>
      </c>
      <c r="P1496" s="77">
        <f t="shared" si="183"/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Z1496"/>
      <c r="AB1496" s="2"/>
      <c r="AC1496" s="2"/>
    </row>
    <row r="1497" spans="1:29" ht="30" customHeight="1" x14ac:dyDescent="0.25">
      <c r="A1497" s="73" t="str">
        <f>VLOOKUP(N1497,'Linien - BU'!A:B,2,FALSE)</f>
        <v>BU4</v>
      </c>
      <c r="B1497" s="74">
        <f t="shared" si="177"/>
        <v>9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76" t="str">
        <f>IFERROR(VLOOKUP(Abfalldokumentation!$O1497,Artikel!A:C,3,FALSE),Abfalldokumentation!$O1497)</f>
        <v>ABS Unser Blütenkäse</v>
      </c>
      <c r="F1497" s="76" t="str">
        <f>VLOOKUP(T1497,'Liste Gründe'!A:D,2,FALSE)</f>
        <v>keinen Verwendungszweck</v>
      </c>
      <c r="G1497" s="75" t="str">
        <f>IF(ISBLANK(V1497),VLOOKUP(Abfalldokumentation!$P1497,'Liste Gründe'!A:D,3,FALSE),V1497)</f>
        <v>keinen Verwendungszweck</v>
      </c>
      <c r="H1497" s="76" t="str">
        <f>IF(ISBLANK(Abfalldokumentation!$W1497),"-",Abfalldokumentation!$W1497)</f>
        <v>-</v>
      </c>
      <c r="I1497" s="76">
        <f t="shared" si="178"/>
        <v>44</v>
      </c>
      <c r="J1497" s="76" t="str">
        <f t="shared" si="179"/>
        <v>Produkte</v>
      </c>
      <c r="K1497" s="76" t="str">
        <f t="shared" si="180"/>
        <v>BUs</v>
      </c>
      <c r="L1497" s="76" t="str">
        <f t="shared" si="181"/>
        <v>Symptome</v>
      </c>
      <c r="M1497" s="76">
        <f>IFERROR(VLOOKUP(Abfalldokumentation!$O1497,Kennzahlen!S:U,3,FALSE)*Abfalldokumentation!$B1497,"0")</f>
        <v>0.09</v>
      </c>
      <c r="N1497" s="76" t="str">
        <f>IF(ISBLANK(Q1497),VLOOKUP(Abfalldokumentation!$O1497,'Linien - BU'!R:S,2,FALSE),Q1497)</f>
        <v>Bu4</v>
      </c>
      <c r="O1497" s="77">
        <f t="shared" si="182"/>
        <v>29500910</v>
      </c>
      <c r="P1497" s="77">
        <f t="shared" si="183"/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Z1497"/>
      <c r="AB1497" s="2"/>
      <c r="AC1497" s="2"/>
    </row>
    <row r="1498" spans="1:29" ht="30" customHeight="1" x14ac:dyDescent="0.25">
      <c r="A1498" s="78" t="str">
        <f>VLOOKUP(N1498,'Linien - BU'!A:B,2,FALSE)</f>
        <v>BU4</v>
      </c>
      <c r="B1498" s="79">
        <f t="shared" si="177"/>
        <v>6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81" t="str">
        <f>IFERROR(VLOOKUP(Abfalldokumentation!$O1498,Artikel!A:C,3,FALSE),Abfalldokumentation!$O1498)</f>
        <v>ABS Unser Blütenkäse</v>
      </c>
      <c r="F1498" s="81" t="str">
        <f>VLOOKUP(T1498,'Liste Gründe'!A:D,2,FALSE)</f>
        <v>keinen Verwendungszweck</v>
      </c>
      <c r="G1498" s="80" t="str">
        <f>IF(ISBLANK(V1498),VLOOKUP(Abfalldokumentation!$P1498,'Liste Gründe'!A:D,3,FALSE),V1498)</f>
        <v>keinen Verwendungszweck</v>
      </c>
      <c r="H1498" s="81" t="str">
        <f>IF(ISBLANK(Abfalldokumentation!$W1498),"-",Abfalldokumentation!$W1498)</f>
        <v>-</v>
      </c>
      <c r="I1498" s="81">
        <f t="shared" si="178"/>
        <v>44</v>
      </c>
      <c r="J1498" s="81" t="str">
        <f t="shared" si="179"/>
        <v>Produkte</v>
      </c>
      <c r="K1498" s="81" t="str">
        <f t="shared" si="180"/>
        <v>BUs</v>
      </c>
      <c r="L1498" s="81" t="str">
        <f t="shared" si="181"/>
        <v>Symptome</v>
      </c>
      <c r="M1498" s="81">
        <f>IFERROR(VLOOKUP(Abfalldokumentation!$O1498,Kennzahlen!S:U,3,FALSE)*Abfalldokumentation!$B1498,"0")</f>
        <v>0.06</v>
      </c>
      <c r="N1498" s="81" t="str">
        <f>IF(ISBLANK(Q1498),VLOOKUP(Abfalldokumentation!$O1498,'Linien - BU'!R:S,2,FALSE),Q1498)</f>
        <v>Bu4</v>
      </c>
      <c r="O1498" s="77">
        <f t="shared" si="182"/>
        <v>29500910</v>
      </c>
      <c r="P1498" s="77">
        <f t="shared" si="183"/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Z1498"/>
      <c r="AB1498" s="2"/>
      <c r="AC1498" s="2"/>
    </row>
    <row r="1499" spans="1:29" ht="30" customHeight="1" x14ac:dyDescent="0.25">
      <c r="A1499" s="73" t="str">
        <f>VLOOKUP(N1499,'Linien - BU'!A:B,2,FALSE)</f>
        <v>BU1</v>
      </c>
      <c r="B1499" s="74">
        <f t="shared" si="177"/>
        <v>25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76" t="str">
        <f>IFERROR(VLOOKUP(Abfalldokumentation!$O1499,Artikel!A:C,3,FALSE),Abfalldokumentation!$O1499)</f>
        <v>VOS-ABS ENTSORGUNG</v>
      </c>
      <c r="F1499" s="76" t="str">
        <f>VLOOKUP(T1499,'Liste Gründe'!A:D,2,FALSE)</f>
        <v>Schimmel</v>
      </c>
      <c r="G1499" s="75" t="str">
        <f>IF(ISBLANK(V1499),VLOOKUP(Abfalldokumentation!$P1499,'Liste Gründe'!A:D,3,FALSE),V1499)</f>
        <v>Schimmel</v>
      </c>
      <c r="H1499" s="76" t="str">
        <f>IF(ISBLANK(Abfalldokumentation!$W1499),"-",Abfalldokumentation!$W1499)</f>
        <v>-</v>
      </c>
      <c r="I1499" s="76">
        <f t="shared" si="178"/>
        <v>44</v>
      </c>
      <c r="J1499" s="76" t="str">
        <f t="shared" si="179"/>
        <v>Produkte</v>
      </c>
      <c r="K1499" s="76" t="str">
        <f t="shared" si="180"/>
        <v>BUs</v>
      </c>
      <c r="L1499" s="76" t="str">
        <f t="shared" si="181"/>
        <v>Symptome</v>
      </c>
      <c r="M1499" s="76">
        <f>IFERROR(VLOOKUP(Abfalldokumentation!$O1499,Kennzahlen!S:U,3,FALSE)*Abfalldokumentation!$B1499,"0")</f>
        <v>0.25</v>
      </c>
      <c r="N1499" s="76" t="str">
        <f>IF(ISBLANK(Q1499),VLOOKUP(Abfalldokumentation!$O1499,'Linien - BU'!R:S,2,FALSE),Q1499)</f>
        <v>Abfüllung</v>
      </c>
      <c r="O1499" s="77">
        <f t="shared" si="182"/>
        <v>29500917</v>
      </c>
      <c r="P1499" s="77">
        <f t="shared" si="183"/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Z1499"/>
      <c r="AB1499" s="2"/>
      <c r="AC1499" s="2"/>
    </row>
    <row r="1500" spans="1:29" ht="30" customHeight="1" x14ac:dyDescent="0.25">
      <c r="A1500" s="78" t="str">
        <f>VLOOKUP(N1500,'Linien - BU'!A:B,2,FALSE)</f>
        <v>BU1</v>
      </c>
      <c r="B1500" s="79">
        <f t="shared" si="177"/>
        <v>10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81" t="str">
        <f>IFERROR(VLOOKUP(Abfalldokumentation!$O1500,Artikel!A:C,3,FALSE),Abfalldokumentation!$O1500)</f>
        <v>VOS-ABS ENTSORGUNG</v>
      </c>
      <c r="F1500" s="81" t="str">
        <f>VLOOKUP(T1500,'Liste Gründe'!A:D,2,FALSE)</f>
        <v>Schimmel</v>
      </c>
      <c r="G1500" s="80" t="str">
        <f>IF(ISBLANK(V1500),VLOOKUP(Abfalldokumentation!$P1500,'Liste Gründe'!A:D,3,FALSE),V1500)</f>
        <v>Schimmel</v>
      </c>
      <c r="H1500" s="81" t="str">
        <f>IF(ISBLANK(Abfalldokumentation!$W1500),"-",Abfalldokumentation!$W1500)</f>
        <v>-</v>
      </c>
      <c r="I1500" s="81">
        <f t="shared" si="178"/>
        <v>44</v>
      </c>
      <c r="J1500" s="81" t="str">
        <f t="shared" si="179"/>
        <v>Produkte</v>
      </c>
      <c r="K1500" s="81" t="str">
        <f t="shared" si="180"/>
        <v>BUs</v>
      </c>
      <c r="L1500" s="81" t="str">
        <f t="shared" si="181"/>
        <v>Symptome</v>
      </c>
      <c r="M1500" s="81">
        <f>IFERROR(VLOOKUP(Abfalldokumentation!$O1500,Kennzahlen!S:U,3,FALSE)*Abfalldokumentation!$B1500,"0")</f>
        <v>0.1</v>
      </c>
      <c r="N1500" s="81" t="str">
        <f>IF(ISBLANK(Q1500),VLOOKUP(Abfalldokumentation!$O1500,'Linien - BU'!R:S,2,FALSE),Q1500)</f>
        <v>Abfüllung</v>
      </c>
      <c r="O1500" s="77">
        <f t="shared" si="182"/>
        <v>29500917</v>
      </c>
      <c r="P1500" s="77">
        <f t="shared" si="183"/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Z1500"/>
      <c r="AB1500" s="2"/>
      <c r="AC1500" s="2"/>
    </row>
    <row r="1501" spans="1:29" ht="30" customHeight="1" x14ac:dyDescent="0.25">
      <c r="A1501" s="73" t="str">
        <f>VLOOKUP(N1501,'Linien - BU'!A:B,2,FALSE)</f>
        <v>BU1</v>
      </c>
      <c r="B1501" s="74">
        <f t="shared" si="177"/>
        <v>33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76" t="str">
        <f>IFERROR(VLOOKUP(Abfalldokumentation!$O1501,Artikel!A:C,3,FALSE),Abfalldokumentation!$O1501)</f>
        <v>VOS-ABS ENTSORGUNG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Schimmel</v>
      </c>
      <c r="H1501" s="76" t="str">
        <f>IF(ISBLANK(Abfalldokumentation!$W1501),"-",Abfalldokumentation!$W1501)</f>
        <v>-</v>
      </c>
      <c r="I1501" s="76">
        <f t="shared" si="178"/>
        <v>44</v>
      </c>
      <c r="J1501" s="76" t="str">
        <f t="shared" si="179"/>
        <v>Produkte</v>
      </c>
      <c r="K1501" s="76" t="str">
        <f t="shared" si="180"/>
        <v>BUs</v>
      </c>
      <c r="L1501" s="76" t="str">
        <f t="shared" si="181"/>
        <v>Symptome</v>
      </c>
      <c r="M1501" s="76">
        <f>IFERROR(VLOOKUP(Abfalldokumentation!$O1501,Kennzahlen!S:U,3,FALSE)*Abfalldokumentation!$B1501,"0")</f>
        <v>0.33</v>
      </c>
      <c r="N1501" s="76" t="str">
        <f>IF(ISBLANK(Q1501),VLOOKUP(Abfalldokumentation!$O1501,'Linien - BU'!R:S,2,FALSE),Q1501)</f>
        <v>Abfüllung</v>
      </c>
      <c r="O1501" s="77">
        <f t="shared" si="182"/>
        <v>29500917</v>
      </c>
      <c r="P1501" s="77">
        <f t="shared" si="183"/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Z1501"/>
      <c r="AB1501" s="2"/>
      <c r="AC1501" s="2"/>
    </row>
    <row r="1502" spans="1:29" ht="30" customHeight="1" x14ac:dyDescent="0.25">
      <c r="A1502" s="78" t="str">
        <f>VLOOKUP(N1502,'Linien - BU'!A:B,2,FALSE)</f>
        <v>BU1</v>
      </c>
      <c r="B1502" s="79">
        <f t="shared" si="177"/>
        <v>33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81" t="str">
        <f>IFERROR(VLOOKUP(Abfalldokumentation!$O1502,Artikel!A:C,3,FALSE),Abfalldokumentation!$O1502)</f>
        <v>VOS-ABS ENTSORGUNG</v>
      </c>
      <c r="F1502" s="81" t="str">
        <f>VLOOKUP(T1502,'Liste Gründe'!A:D,2,FALSE)</f>
        <v>Rest</v>
      </c>
      <c r="G1502" s="80" t="str">
        <f>IF(ISBLANK(V1502),VLOOKUP(Abfalldokumentation!$P1502,'Liste Gründe'!A:D,3,FALSE),V1502)</f>
        <v>geschälte Rinde</v>
      </c>
      <c r="H1502" s="81" t="str">
        <f>IF(ISBLANK(Abfalldokumentation!$W1502),"-",Abfalldokumentation!$W1502)</f>
        <v>-</v>
      </c>
      <c r="I1502" s="81">
        <f t="shared" si="178"/>
        <v>44</v>
      </c>
      <c r="J1502" s="81" t="str">
        <f t="shared" si="179"/>
        <v>Produkte</v>
      </c>
      <c r="K1502" s="81" t="str">
        <f t="shared" si="180"/>
        <v>BUs</v>
      </c>
      <c r="L1502" s="81" t="str">
        <f t="shared" si="181"/>
        <v>Symptome</v>
      </c>
      <c r="M1502" s="81">
        <f>IFERROR(VLOOKUP(Abfalldokumentation!$O1502,Kennzahlen!S:U,3,FALSE)*Abfalldokumentation!$B1502,"0")</f>
        <v>0.33</v>
      </c>
      <c r="N1502" s="81" t="str">
        <f>IF(ISBLANK(Q1502),VLOOKUP(Abfalldokumentation!$O1502,'Linien - BU'!R:S,2,FALSE),Q1502)</f>
        <v>RWV</v>
      </c>
      <c r="O1502" s="77">
        <f t="shared" si="182"/>
        <v>29500917</v>
      </c>
      <c r="P1502" s="77">
        <f t="shared" si="183"/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Z1502"/>
      <c r="AB1502" s="2"/>
      <c r="AC1502" s="2"/>
    </row>
    <row r="1503" spans="1:29" ht="30" customHeight="1" x14ac:dyDescent="0.25">
      <c r="A1503" s="73" t="str">
        <f>VLOOKUP(N1503,'Linien - BU'!A:B,2,FALSE)</f>
        <v>BU1</v>
      </c>
      <c r="B1503" s="74">
        <f t="shared" si="177"/>
        <v>25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76" t="str">
        <f>IFERROR(VLOOKUP(Abfalldokumentation!$O1503,Artikel!A:C,3,FALSE),Abfalldokumentation!$O1503)</f>
        <v>VOS SKZ-GOU</v>
      </c>
      <c r="F1503" s="76" t="str">
        <f>VLOOKUP(T1503,'Liste Gründe'!A:D,2,FALSE)</f>
        <v>Schimmel</v>
      </c>
      <c r="G1503" s="75" t="str">
        <f>IF(ISBLANK(V1503),VLOOKUP(Abfalldokumentation!$P1503,'Liste Gründe'!A:D,3,FALSE),V1503)</f>
        <v>Schimmel</v>
      </c>
      <c r="H1503" s="76" t="str">
        <f>IF(ISBLANK(Abfalldokumentation!$W1503),"-",Abfalldokumentation!$W1503)</f>
        <v>-</v>
      </c>
      <c r="I1503" s="76">
        <f t="shared" si="178"/>
        <v>44</v>
      </c>
      <c r="J1503" s="76" t="str">
        <f t="shared" si="179"/>
        <v>Produkte</v>
      </c>
      <c r="K1503" s="76" t="str">
        <f t="shared" si="180"/>
        <v>BUs</v>
      </c>
      <c r="L1503" s="76" t="str">
        <f t="shared" si="181"/>
        <v>Symptome</v>
      </c>
      <c r="M1503" s="76">
        <f>IFERROR(VLOOKUP(Abfalldokumentation!$O1503,Kennzahlen!S:U,3,FALSE)*Abfalldokumentation!$B1503,"0")</f>
        <v>12.5</v>
      </c>
      <c r="N1503" s="76" t="str">
        <f>IF(ISBLANK(Q1503),VLOOKUP(Abfalldokumentation!$O1503,'Linien - BU'!R:S,2,FALSE),Q1503)</f>
        <v>Abfüllung</v>
      </c>
      <c r="O1503" s="77">
        <f t="shared" si="182"/>
        <v>29500918</v>
      </c>
      <c r="P1503" s="77">
        <f t="shared" si="183"/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Z1503"/>
      <c r="AB1503" s="2"/>
      <c r="AC1503" s="2"/>
    </row>
    <row r="1504" spans="1:29" ht="30" customHeight="1" x14ac:dyDescent="0.25">
      <c r="A1504" s="78" t="str">
        <f>VLOOKUP(N1504,'Linien - BU'!A:B,2,FALSE)</f>
        <v>BU1</v>
      </c>
      <c r="B1504" s="79">
        <f t="shared" si="177"/>
        <v>23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81" t="str">
        <f>IFERROR(VLOOKUP(Abfalldokumentation!$O1504,Artikel!A:C,3,FALSE),Abfalldokumentation!$O1504)</f>
        <v>VOS SKZ-GOU</v>
      </c>
      <c r="F1504" s="81" t="str">
        <f>VLOOKUP(T1504,'Liste Gründe'!A:D,2,FALSE)</f>
        <v>Schimmel</v>
      </c>
      <c r="G1504" s="80" t="str">
        <f>IF(ISBLANK(V1504),VLOOKUP(Abfalldokumentation!$P1504,'Liste Gründe'!A:D,3,FALSE),V1504)</f>
        <v>Schimmel</v>
      </c>
      <c r="H1504" s="81" t="str">
        <f>IF(ISBLANK(Abfalldokumentation!$W1504),"-",Abfalldokumentation!$W1504)</f>
        <v>-</v>
      </c>
      <c r="I1504" s="81">
        <f t="shared" si="178"/>
        <v>44</v>
      </c>
      <c r="J1504" s="81" t="str">
        <f t="shared" si="179"/>
        <v>Produkte</v>
      </c>
      <c r="K1504" s="81" t="str">
        <f t="shared" si="180"/>
        <v>BUs</v>
      </c>
      <c r="L1504" s="81" t="str">
        <f t="shared" si="181"/>
        <v>Symptome</v>
      </c>
      <c r="M1504" s="81">
        <f>IFERROR(VLOOKUP(Abfalldokumentation!$O1504,Kennzahlen!S:U,3,FALSE)*Abfalldokumentation!$B1504,"0")</f>
        <v>11.5</v>
      </c>
      <c r="N1504" s="81" t="str">
        <f>IF(ISBLANK(Q1504),VLOOKUP(Abfalldokumentation!$O1504,'Linien - BU'!R:S,2,FALSE),Q1504)</f>
        <v>Abfüllung</v>
      </c>
      <c r="O1504" s="77">
        <f t="shared" si="182"/>
        <v>29500918</v>
      </c>
      <c r="P1504" s="77">
        <f t="shared" si="183"/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Z1504"/>
      <c r="AB1504" s="2"/>
      <c r="AC1504" s="2"/>
    </row>
    <row r="1505" spans="1:29" ht="30" customHeight="1" x14ac:dyDescent="0.25">
      <c r="A1505" s="73" t="str">
        <f>VLOOKUP(N1505,'Linien - BU'!A:B,2,FALSE)</f>
        <v>BU3</v>
      </c>
      <c r="B1505" s="74">
        <f t="shared" si="177"/>
        <v>42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76" t="str">
        <f>IFERROR(VLOOKUP(Abfalldokumentation!$O1505,Artikel!A:C,3,FALSE),Abfalldokumentation!$O1505)</f>
        <v>VOS RW-NUSS-ZIPFEL</v>
      </c>
      <c r="F1505" s="76" t="str">
        <f>VLOOKUP(T1505,'Liste Gründe'!A:D,2,FALSE)</f>
        <v>keinen Verwendungszweck</v>
      </c>
      <c r="G1505" s="75" t="str">
        <f>IF(ISBLANK(V1505),VLOOKUP(Abfalldokumentation!$P1505,'Liste Gründe'!A:D,3,FALSE),V1505)</f>
        <v>keinen Verwendungszweck</v>
      </c>
      <c r="H1505" s="76" t="str">
        <f>IF(ISBLANK(Abfalldokumentation!$W1505),"-",Abfalldokumentation!$W1505)</f>
        <v>-</v>
      </c>
      <c r="I1505" s="76">
        <f t="shared" si="178"/>
        <v>44</v>
      </c>
      <c r="J1505" s="76" t="str">
        <f t="shared" si="179"/>
        <v>Produkte</v>
      </c>
      <c r="K1505" s="76" t="str">
        <f t="shared" si="180"/>
        <v>BUs</v>
      </c>
      <c r="L1505" s="76" t="str">
        <f t="shared" si="181"/>
        <v>Symptome</v>
      </c>
      <c r="M1505" s="76">
        <f>IFERROR(VLOOKUP(Abfalldokumentation!$O1505,Kennzahlen!S:U,3,FALSE)*Abfalldokumentation!$B1505,"0")</f>
        <v>21</v>
      </c>
      <c r="N1505" s="76" t="str">
        <f>IF(ISBLANK(Q1505),VLOOKUP(Abfalldokumentation!$O1505,'Linien - BU'!R:S,2,FALSE),Q1505)</f>
        <v>Bu3</v>
      </c>
      <c r="O1505" s="77">
        <f t="shared" si="182"/>
        <v>29501073</v>
      </c>
      <c r="P1505" s="77">
        <f t="shared" si="183"/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Z1505"/>
      <c r="AB1505" s="2"/>
      <c r="AC1505" s="2"/>
    </row>
    <row r="1506" spans="1:29" ht="30" customHeight="1" x14ac:dyDescent="0.25">
      <c r="A1506" s="78" t="str">
        <f>VLOOKUP(N1506,'Linien - BU'!A:B,2,FALSE)</f>
        <v>BU3</v>
      </c>
      <c r="B1506" s="79">
        <f t="shared" si="177"/>
        <v>21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81" t="str">
        <f>IFERROR(VLOOKUP(Abfalldokumentation!$O1506,Artikel!A:C,3,FALSE),Abfalldokumentation!$O1506)</f>
        <v>VOS RW-NUSS-ENDSTÜCK</v>
      </c>
      <c r="F1506" s="81" t="str">
        <f>VLOOKUP(T1506,'Liste Gründe'!A:D,2,FALSE)</f>
        <v>keinen Verwendungszweck</v>
      </c>
      <c r="G1506" s="80" t="str">
        <f>IF(ISBLANK(V1506),VLOOKUP(Abfalldokumentation!$P1506,'Liste Gründe'!A:D,3,FALSE),V1506)</f>
        <v>keinen Verwendungszweck</v>
      </c>
      <c r="H1506" s="81" t="str">
        <f>IF(ISBLANK(Abfalldokumentation!$W1506),"-",Abfalldokumentation!$W1506)</f>
        <v>-</v>
      </c>
      <c r="I1506" s="81">
        <f t="shared" si="178"/>
        <v>44</v>
      </c>
      <c r="J1506" s="81" t="str">
        <f t="shared" si="179"/>
        <v>Produkte</v>
      </c>
      <c r="K1506" s="81" t="str">
        <f t="shared" si="180"/>
        <v>BUs</v>
      </c>
      <c r="L1506" s="81" t="str">
        <f t="shared" si="181"/>
        <v>Symptome</v>
      </c>
      <c r="M1506" s="81">
        <f>IFERROR(VLOOKUP(Abfalldokumentation!$O1506,Kennzahlen!S:U,3,FALSE)*Abfalldokumentation!$B1506,"0")</f>
        <v>10.5</v>
      </c>
      <c r="N1506" s="81" t="str">
        <f>IF(ISBLANK(Q1506),VLOOKUP(Abfalldokumentation!$O1506,'Linien - BU'!R:S,2,FALSE),Q1506)</f>
        <v>Bu3</v>
      </c>
      <c r="O1506" s="77">
        <f t="shared" si="182"/>
        <v>29501076</v>
      </c>
      <c r="P1506" s="77">
        <f t="shared" si="183"/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Z1506"/>
      <c r="AB1506" s="2"/>
      <c r="AC1506" s="2"/>
    </row>
    <row r="1507" spans="1:29" ht="30" customHeight="1" x14ac:dyDescent="0.25">
      <c r="A1507" s="73" t="str">
        <f>VLOOKUP(N1507,'Linien - BU'!A:B,2,FALSE)</f>
        <v>BU1</v>
      </c>
      <c r="B1507" s="74">
        <f t="shared" si="177"/>
        <v>48.6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76" t="str">
        <f>IFERROR(VLOOKUP(Abfalldokumentation!$O1507,Artikel!A:C,3,FALSE),Abfalldokumentation!$O1507)</f>
        <v>VOS SKZ MF-GOU-VAKU</v>
      </c>
      <c r="F1507" s="76" t="str">
        <f>VLOOKUP(T1507,'Liste Gründe'!A:D,2,FALSE)</f>
        <v>Schimmel</v>
      </c>
      <c r="G1507" s="75" t="str">
        <f>IF(ISBLANK(V1507),VLOOKUP(Abfalldokumentation!$P1507,'Liste Gründe'!A:D,3,FALSE),V1507)</f>
        <v>Schimmel</v>
      </c>
      <c r="H1507" s="76" t="str">
        <f>IF(ISBLANK(Abfalldokumentation!$W1507),"-",Abfalldokumentation!$W1507)</f>
        <v>-</v>
      </c>
      <c r="I1507" s="76">
        <f t="shared" si="178"/>
        <v>44</v>
      </c>
      <c r="J1507" s="76" t="str">
        <f t="shared" si="179"/>
        <v>Produkte</v>
      </c>
      <c r="K1507" s="76" t="str">
        <f t="shared" si="180"/>
        <v>BUs</v>
      </c>
      <c r="L1507" s="76" t="str">
        <f t="shared" si="181"/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Abfüllung</v>
      </c>
      <c r="O1507" s="77">
        <f t="shared" si="182"/>
        <v>49500102</v>
      </c>
      <c r="P1507" s="77">
        <f t="shared" si="183"/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Z1507"/>
      <c r="AB1507" s="2"/>
      <c r="AC1507" s="2"/>
    </row>
    <row r="1508" spans="1:29" ht="30" customHeight="1" x14ac:dyDescent="0.25">
      <c r="A1508" s="78" t="str">
        <f>VLOOKUP(N1508,'Linien - BU'!A:B,2,FALSE)</f>
        <v>BU1</v>
      </c>
      <c r="B1508" s="79">
        <f t="shared" si="177"/>
        <v>75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81" t="str">
        <f>IFERROR(VLOOKUP(Abfalldokumentation!$O1508,Artikel!A:C,3,FALSE),Abfalldokumentation!$O1508)</f>
        <v>VOS SKZ MF-GOU-VAKU</v>
      </c>
      <c r="F1508" s="81" t="str">
        <f>VLOOKUP(T1508,'Liste Gründe'!A:D,2,FALSE)</f>
        <v>Schimmel</v>
      </c>
      <c r="G1508" s="80" t="str">
        <f>IF(ISBLANK(V1508),VLOOKUP(Abfalldokumentation!$P1508,'Liste Gründe'!A:D,3,FALSE),V1508)</f>
        <v>Schimmel</v>
      </c>
      <c r="H1508" s="81" t="str">
        <f>IF(ISBLANK(Abfalldokumentation!$W1508),"-",Abfalldokumentation!$W1508)</f>
        <v>-</v>
      </c>
      <c r="I1508" s="81">
        <f t="shared" si="178"/>
        <v>44</v>
      </c>
      <c r="J1508" s="81" t="str">
        <f t="shared" si="179"/>
        <v>Produkte</v>
      </c>
      <c r="K1508" s="81" t="str">
        <f t="shared" si="180"/>
        <v>BUs</v>
      </c>
      <c r="L1508" s="81" t="str">
        <f t="shared" si="181"/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RWV</v>
      </c>
      <c r="O1508" s="77">
        <f t="shared" si="182"/>
        <v>49500102</v>
      </c>
      <c r="P1508" s="77">
        <f t="shared" si="183"/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Z1508"/>
      <c r="AB1508" s="2"/>
      <c r="AC1508" s="2"/>
    </row>
    <row r="1509" spans="1:29" ht="30" customHeight="1" x14ac:dyDescent="0.25">
      <c r="A1509" s="73" t="str">
        <f>VLOOKUP(N1509,'Linien - BU'!A:B,2,FALSE)</f>
        <v>BU1</v>
      </c>
      <c r="B1509" s="74">
        <f t="shared" si="177"/>
        <v>131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Linienbezogen</v>
      </c>
      <c r="G1509" s="75" t="str">
        <f>IF(ISBLANK(V1509),VLOOKUP(Abfalldokumentation!$P1509,'Liste Gründe'!A:D,3,FALSE),V1509)</f>
        <v>Reinigung</v>
      </c>
      <c r="H1509" s="76" t="str">
        <f>IF(ISBLANK(Abfalldokumentation!$W1509),"-",Abfalldokumentation!$W1509)</f>
        <v>-</v>
      </c>
      <c r="I1509" s="76">
        <f t="shared" si="178"/>
        <v>44</v>
      </c>
      <c r="J1509" s="76" t="str">
        <f t="shared" si="179"/>
        <v>Produkte</v>
      </c>
      <c r="K1509" s="76" t="str">
        <f t="shared" si="180"/>
        <v>BUs</v>
      </c>
      <c r="L1509" s="76" t="str">
        <f t="shared" si="181"/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Strudelline</v>
      </c>
      <c r="O1509" s="77" t="str">
        <f t="shared" si="182"/>
        <v>-</v>
      </c>
      <c r="P1509" s="77">
        <f t="shared" si="183"/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Z1509"/>
      <c r="AB1509" s="2"/>
      <c r="AC1509" s="2"/>
    </row>
    <row r="1510" spans="1:29" ht="30" customHeight="1" x14ac:dyDescent="0.25">
      <c r="A1510" s="78" t="str">
        <f>VLOOKUP(N1510,'Linien - BU'!A:B,2,FALSE)</f>
        <v>BU1</v>
      </c>
      <c r="B1510" s="79">
        <f t="shared" si="177"/>
        <v>65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81" t="str">
        <f>IFERROR(VLOOKUP(Abfalldokumentation!$O1510,Artikel!A:C,3,FALSE),Abfalldokumentation!$O1510)</f>
        <v>-</v>
      </c>
      <c r="F1510" s="81" t="str">
        <f>VLOOKUP(T1510,'Liste Gründe'!A:D,2,FALSE)</f>
        <v>Qualitätsprobleme</v>
      </c>
      <c r="G1510" s="80" t="str">
        <f>IF(ISBLANK(V1510),VLOOKUP(Abfalldokumentation!$P1510,'Liste Gründe'!A:D,3,FALSE),V1510)</f>
        <v>Rohware zu weich</v>
      </c>
      <c r="H1510" s="81" t="str">
        <f>IF(ISBLANK(Abfalldokumentation!$W1510),"-",Abfalldokumentation!$W1510)</f>
        <v>-</v>
      </c>
      <c r="I1510" s="81">
        <f t="shared" si="178"/>
        <v>44</v>
      </c>
      <c r="J1510" s="81" t="str">
        <f t="shared" si="179"/>
        <v>Produkte</v>
      </c>
      <c r="K1510" s="81" t="str">
        <f t="shared" si="180"/>
        <v>BUs</v>
      </c>
      <c r="L1510" s="81" t="str">
        <f t="shared" si="181"/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Strudelline</v>
      </c>
      <c r="O1510" s="77" t="str">
        <f t="shared" si="182"/>
        <v>-</v>
      </c>
      <c r="P1510" s="77">
        <f t="shared" si="183"/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Z1510"/>
      <c r="AB1510" s="2"/>
      <c r="AC1510" s="2"/>
    </row>
    <row r="1511" spans="1:29" ht="30" customHeight="1" x14ac:dyDescent="0.25">
      <c r="A1511" s="73" t="str">
        <f>VLOOKUP(N1511,'Linien - BU'!A:B,2,FALSE)</f>
        <v>BU1</v>
      </c>
      <c r="B1511" s="74">
        <f t="shared" si="177"/>
        <v>65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-</v>
      </c>
      <c r="F1511" s="76" t="str">
        <f>VLOOKUP(T1511,'Liste Gründe'!A:D,2,FALSE)</f>
        <v>Linienbezogen</v>
      </c>
      <c r="G1511" s="75" t="str">
        <f>IF(ISBLANK(V1511),VLOOKUP(Abfalldokumentation!$P1511,'Liste Gründe'!A:D,3,FALSE),V1511)</f>
        <v>Reinigung</v>
      </c>
      <c r="H1511" s="76" t="str">
        <f>IF(ISBLANK(Abfalldokumentation!$W1511),"-",Abfalldokumentation!$W1511)</f>
        <v>-</v>
      </c>
      <c r="I1511" s="76">
        <f t="shared" si="178"/>
        <v>44</v>
      </c>
      <c r="J1511" s="76" t="str">
        <f t="shared" si="179"/>
        <v>Produkte</v>
      </c>
      <c r="K1511" s="76" t="str">
        <f t="shared" si="180"/>
        <v>BUs</v>
      </c>
      <c r="L1511" s="76" t="str">
        <f t="shared" si="181"/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Schmelze</v>
      </c>
      <c r="O1511" s="77" t="str">
        <f t="shared" si="182"/>
        <v>-</v>
      </c>
      <c r="P1511" s="77">
        <f t="shared" si="183"/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Z1511"/>
      <c r="AB1511" s="2"/>
      <c r="AC1511" s="2"/>
    </row>
    <row r="1512" spans="1:29" ht="30" customHeight="1" x14ac:dyDescent="0.25">
      <c r="A1512" s="78" t="str">
        <f>VLOOKUP(N1512,'Linien - BU'!A:B,2,FALSE)</f>
        <v>BU1</v>
      </c>
      <c r="B1512" s="79">
        <f t="shared" si="177"/>
        <v>128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Linienbezogen</v>
      </c>
      <c r="G1512" s="80" t="str">
        <f>IF(ISBLANK(V1512),VLOOKUP(Abfalldokumentation!$P1512,'Liste Gründe'!A:D,3,FALSE),V1512)</f>
        <v>Maschinenabfall</v>
      </c>
      <c r="H1512" s="81" t="str">
        <f>IF(ISBLANK(Abfalldokumentation!$W1512),"-",Abfalldokumentation!$W1512)</f>
        <v>-</v>
      </c>
      <c r="I1512" s="81">
        <f t="shared" si="178"/>
        <v>44</v>
      </c>
      <c r="J1512" s="81" t="str">
        <f t="shared" si="179"/>
        <v>Produkte</v>
      </c>
      <c r="K1512" s="81" t="str">
        <f t="shared" si="180"/>
        <v>BUs</v>
      </c>
      <c r="L1512" s="81" t="str">
        <f t="shared" si="181"/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Abfüllung</v>
      </c>
      <c r="O1512" s="77" t="str">
        <f t="shared" si="182"/>
        <v>-</v>
      </c>
      <c r="P1512" s="77">
        <f t="shared" si="183"/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Z1512"/>
      <c r="AB1512" s="2"/>
      <c r="AC1512" s="2"/>
    </row>
    <row r="1513" spans="1:29" ht="30" customHeight="1" x14ac:dyDescent="0.25">
      <c r="A1513" s="73" t="str">
        <f>VLOOKUP(N1513,'Linien - BU'!A:B,2,FALSE)</f>
        <v>BU3</v>
      </c>
      <c r="B1513" s="74">
        <f t="shared" si="177"/>
        <v>16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Linienbezogen</v>
      </c>
      <c r="G1513" s="75" t="str">
        <f>IF(ISBLANK(V1513),VLOOKUP(Abfalldokumentation!$P1513,'Liste Gründe'!A:D,3,FALSE),V1513)</f>
        <v>Maschinenabfall</v>
      </c>
      <c r="H1513" s="76" t="str">
        <f>IF(ISBLANK(Abfalldokumentation!$W1513),"-",Abfalldokumentation!$W1513)</f>
        <v>-</v>
      </c>
      <c r="I1513" s="76">
        <f t="shared" si="178"/>
        <v>44</v>
      </c>
      <c r="J1513" s="76" t="str">
        <f t="shared" si="179"/>
        <v>Produkte</v>
      </c>
      <c r="K1513" s="76" t="str">
        <f t="shared" si="180"/>
        <v>BUs</v>
      </c>
      <c r="L1513" s="76" t="str">
        <f t="shared" si="181"/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BU3</v>
      </c>
      <c r="O1513" s="77" t="str">
        <f t="shared" si="182"/>
        <v>-</v>
      </c>
      <c r="P1513" s="77">
        <f t="shared" si="183"/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Z1513"/>
      <c r="AB1513" s="2"/>
      <c r="AC1513" s="2"/>
    </row>
    <row r="1514" spans="1:29" ht="30" customHeight="1" x14ac:dyDescent="0.25">
      <c r="A1514" s="78" t="str">
        <f>VLOOKUP(N1514,'Linien - BU'!A:B,2,FALSE)</f>
        <v>Rest</v>
      </c>
      <c r="B1514" s="79">
        <f t="shared" si="177"/>
        <v>30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81" t="str">
        <f>IFERROR(VLOOKUP(Abfalldokumentation!$O1514,Artikel!A:C,3,FALSE),Abfalldokumentation!$O1514)</f>
        <v>-</v>
      </c>
      <c r="F1514" s="81" t="str">
        <f>VLOOKUP(T1514,'Liste Gründe'!A:D,2,FALSE)</f>
        <v>Qualitätssicherung</v>
      </c>
      <c r="G1514" s="80" t="str">
        <f>IF(ISBLANK(V1514),VLOOKUP(Abfalldokumentation!$P1514,'Liste Gründe'!A:D,3,FALSE),V1514)</f>
        <v>Laborproben</v>
      </c>
      <c r="H1514" s="81" t="str">
        <f>IF(ISBLANK(Abfalldokumentation!$W1514),"-",Abfalldokumentation!$W1514)</f>
        <v>-</v>
      </c>
      <c r="I1514" s="81">
        <f t="shared" si="178"/>
        <v>44</v>
      </c>
      <c r="J1514" s="81" t="str">
        <f t="shared" si="179"/>
        <v>Produkte</v>
      </c>
      <c r="K1514" s="81" t="str">
        <f t="shared" si="180"/>
        <v>BUs</v>
      </c>
      <c r="L1514" s="81" t="str">
        <f t="shared" si="181"/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Labor</v>
      </c>
      <c r="O1514" s="77" t="str">
        <f t="shared" si="182"/>
        <v>-</v>
      </c>
      <c r="P1514" s="77">
        <f t="shared" si="183"/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Z1514"/>
      <c r="AB1514" s="2"/>
      <c r="AC1514" s="2"/>
    </row>
    <row r="1515" spans="1:29" ht="30" customHeight="1" x14ac:dyDescent="0.25">
      <c r="A1515" s="73" t="str">
        <f>VLOOKUP(N1515,'Linien - BU'!A:B,2,FALSE)</f>
        <v>Rest</v>
      </c>
      <c r="B1515" s="74">
        <f t="shared" si="177"/>
        <v>9.8000000000000007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76" t="str">
        <f>IFERROR(VLOOKUP(Abfalldokumentation!$O1515,Artikel!A:C,3,FALSE),Abfalldokumentation!$O1515)</f>
        <v>-</v>
      </c>
      <c r="F1515" s="76" t="str">
        <f>VLOOKUP(T1515,'Liste Gründe'!A:D,2,FALSE)</f>
        <v>Qualitätssicherung</v>
      </c>
      <c r="G1515" s="75" t="str">
        <f>IF(ISBLANK(V1515),VLOOKUP(Abfalldokumentation!$P1515,'Liste Gründe'!A:D,3,FALSE),V1515)</f>
        <v>Sensorik</v>
      </c>
      <c r="H1515" s="76" t="str">
        <f>IF(ISBLANK(Abfalldokumentation!$W1515),"-",Abfalldokumentation!$W1515)</f>
        <v>-</v>
      </c>
      <c r="I1515" s="76">
        <f t="shared" si="178"/>
        <v>44</v>
      </c>
      <c r="J1515" s="76" t="str">
        <f t="shared" si="179"/>
        <v>Produkte</v>
      </c>
      <c r="K1515" s="76" t="str">
        <f t="shared" si="180"/>
        <v>BUs</v>
      </c>
      <c r="L1515" s="76" t="str">
        <f t="shared" si="181"/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QM</v>
      </c>
      <c r="O1515" s="77" t="str">
        <f t="shared" si="182"/>
        <v>-</v>
      </c>
      <c r="P1515" s="77">
        <f t="shared" si="183"/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Z1515"/>
      <c r="AB1515" s="2"/>
      <c r="AC1515" s="2"/>
    </row>
    <row r="1516" spans="1:29" ht="30" customHeight="1" x14ac:dyDescent="0.25">
      <c r="A1516" s="78" t="str">
        <f>VLOOKUP(N1516,'Linien - BU'!A:B,2,FALSE)</f>
        <v>BU3</v>
      </c>
      <c r="B1516" s="79">
        <f t="shared" si="177"/>
        <v>28</v>
      </c>
      <c r="C1516" s="80">
        <f>Abfalldokumentation!$U1516</f>
        <v>44503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81" t="str">
        <f>IFERROR(VLOOKUP(Abfalldokumentation!$O1516,Artikel!A:C,3,FALSE),Abfalldokumentation!$O1516)</f>
        <v>-</v>
      </c>
      <c r="F1516" s="81" t="str">
        <f>VLOOKUP(T1516,'Liste Gründe'!A:D,2,FALSE)</f>
        <v>Linienbezogen</v>
      </c>
      <c r="G1516" s="80" t="str">
        <f>IF(ISBLANK(V1516),VLOOKUP(Abfalldokumentation!$P1516,'Liste Gründe'!A:D,3,FALSE),V1516)</f>
        <v>Maschinenabfall</v>
      </c>
      <c r="H1516" s="81" t="str">
        <f>IF(ISBLANK(Abfalldokumentation!$W1516),"-",Abfalldokumentation!$W1516)</f>
        <v>-</v>
      </c>
      <c r="I1516" s="81">
        <f t="shared" si="178"/>
        <v>44</v>
      </c>
      <c r="J1516" s="81" t="str">
        <f t="shared" si="179"/>
        <v>Produkte</v>
      </c>
      <c r="K1516" s="81" t="str">
        <f t="shared" si="180"/>
        <v>BUs</v>
      </c>
      <c r="L1516" s="81" t="str">
        <f t="shared" si="181"/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L9</v>
      </c>
      <c r="O1516" s="77" t="str">
        <f t="shared" si="182"/>
        <v>-</v>
      </c>
      <c r="P1516" s="77">
        <f t="shared" si="183"/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Z1516"/>
      <c r="AB1516" s="2"/>
      <c r="AC1516" s="2"/>
    </row>
    <row r="1517" spans="1:29" ht="30" customHeight="1" x14ac:dyDescent="0.25">
      <c r="A1517" s="73" t="str">
        <f>VLOOKUP(N1517,'Linien - BU'!A:B,2,FALSE)</f>
        <v>BU3</v>
      </c>
      <c r="B1517" s="74">
        <f t="shared" si="177"/>
        <v>20</v>
      </c>
      <c r="C1517" s="75">
        <f>Abfalldokumentation!$U1517</f>
        <v>44503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76" t="str">
        <f>IFERROR(VLOOKUP(Abfalldokumentation!$O1517,Artikel!A:C,3,FALSE),Abfalldokumentation!$O1517)</f>
        <v>-</v>
      </c>
      <c r="F1517" s="76" t="str">
        <f>VLOOKUP(T1517,'Liste Gründe'!A:D,2,FALSE)</f>
        <v>keinen Verwendungszweck</v>
      </c>
      <c r="G1517" s="75" t="str">
        <f>IF(ISBLANK(V1517),VLOOKUP(Abfalldokumentation!$P1517,'Liste Gründe'!A:D,3,FALSE),V1517)</f>
        <v>keinen Verwendungszweck</v>
      </c>
      <c r="H1517" s="76" t="str">
        <f>IF(ISBLANK(Abfalldokumentation!$W1517),"-",Abfalldokumentation!$W1517)</f>
        <v>-</v>
      </c>
      <c r="I1517" s="76">
        <f t="shared" si="178"/>
        <v>44</v>
      </c>
      <c r="J1517" s="76" t="str">
        <f t="shared" si="179"/>
        <v>Produkte</v>
      </c>
      <c r="K1517" s="76" t="str">
        <f t="shared" si="180"/>
        <v>BUs</v>
      </c>
      <c r="L1517" s="76" t="str">
        <f t="shared" si="181"/>
        <v>Symptome</v>
      </c>
      <c r="M1517" s="76" t="str">
        <f>IFERROR(VLOOKUP(Abfalldokumentation!$O1517,Kennzahlen!S:U,3,FALSE)*Abfalldokumentation!$B1517,"0")</f>
        <v>0</v>
      </c>
      <c r="N1517" s="76" t="str">
        <f>IF(ISBLANK(Q1517),VLOOKUP(Abfalldokumentation!$O1517,'Linien - BU'!R:S,2,FALSE),Q1517)</f>
        <v>WVP</v>
      </c>
      <c r="O1517" s="77" t="str">
        <f t="shared" si="182"/>
        <v>-</v>
      </c>
      <c r="P1517" s="77">
        <f t="shared" si="183"/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Z1517"/>
      <c r="AB1517" s="2"/>
      <c r="AC1517" s="2"/>
    </row>
    <row r="1518" spans="1:29" ht="30" customHeight="1" x14ac:dyDescent="0.25">
      <c r="A1518" s="78" t="str">
        <f>VLOOKUP(N1518,'Linien - BU'!A:B,2,FALSE)</f>
        <v>Rest</v>
      </c>
      <c r="B1518" s="79">
        <f t="shared" si="177"/>
        <v>4.2</v>
      </c>
      <c r="C1518" s="80">
        <f>Abfalldokumentation!$U1518</f>
        <v>44503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81" t="str">
        <f>IFERROR(VLOOKUP(Abfalldokumentation!$O1518,Artikel!A:C,3,FALSE),Abfalldokumentation!$O1518)</f>
        <v>-</v>
      </c>
      <c r="F1518" s="81" t="str">
        <f>VLOOKUP(T1518,'Liste Gründe'!A:D,2,FALSE)</f>
        <v>Qualitätssicherung</v>
      </c>
      <c r="G1518" s="80" t="str">
        <f>IF(ISBLANK(V1518),VLOOKUP(Abfalldokumentation!$P1518,'Liste Gründe'!A:D,3,FALSE),V1518)</f>
        <v>Sensorik</v>
      </c>
      <c r="H1518" s="81" t="str">
        <f>IF(ISBLANK(Abfalldokumentation!$W1518),"-",Abfalldokumentation!$W1518)</f>
        <v>-</v>
      </c>
      <c r="I1518" s="81">
        <f t="shared" si="178"/>
        <v>44</v>
      </c>
      <c r="J1518" s="81" t="str">
        <f t="shared" si="179"/>
        <v>Produkte</v>
      </c>
      <c r="K1518" s="81" t="str">
        <f t="shared" si="180"/>
        <v>BUs</v>
      </c>
      <c r="L1518" s="81" t="str">
        <f t="shared" si="181"/>
        <v>Symptome</v>
      </c>
      <c r="M1518" s="81" t="str">
        <f>IFERROR(VLOOKUP(Abfalldokumentation!$O1518,Kennzahlen!S:U,3,FALSE)*Abfalldokumentation!$B1518,"0")</f>
        <v>0</v>
      </c>
      <c r="N1518" s="81" t="str">
        <f>IF(ISBLANK(Q1518),VLOOKUP(Abfalldokumentation!$O1518,'Linien - BU'!R:S,2,FALSE),Q1518)</f>
        <v>Labor</v>
      </c>
      <c r="O1518" s="77" t="str">
        <f t="shared" si="182"/>
        <v>-</v>
      </c>
      <c r="P1518" s="77">
        <f t="shared" si="183"/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Z1518"/>
      <c r="AB1518" s="2"/>
      <c r="AC1518" s="2"/>
    </row>
    <row r="1519" spans="1:29" ht="30" customHeight="1" x14ac:dyDescent="0.25">
      <c r="A1519" s="73" t="str">
        <f>VLOOKUP(N1519,'Linien - BU'!A:B,2,FALSE)</f>
        <v>Rest</v>
      </c>
      <c r="B1519" s="74">
        <f t="shared" si="177"/>
        <v>33.5</v>
      </c>
      <c r="C1519" s="75">
        <f>Abfalldokumentation!$U1519</f>
        <v>44503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76" t="str">
        <f>IFERROR(VLOOKUP(Abfalldokumentation!$O1519,Artikel!A:C,3,FALSE),Abfalldokumentation!$O1519)</f>
        <v>-</v>
      </c>
      <c r="F1519" s="76" t="str">
        <f>VLOOKUP(T1519,'Liste Gründe'!A:D,2,FALSE)</f>
        <v>Qualitätssicherung</v>
      </c>
      <c r="G1519" s="75" t="str">
        <f>IF(ISBLANK(V1519),VLOOKUP(Abfalldokumentation!$P1519,'Liste Gründe'!A:D,3,FALSE),V1519)</f>
        <v>Rückstellproben</v>
      </c>
      <c r="H1519" s="76" t="str">
        <f>IF(ISBLANK(Abfalldokumentation!$W1519),"-",Abfalldokumentation!$W1519)</f>
        <v>-</v>
      </c>
      <c r="I1519" s="76">
        <f t="shared" si="178"/>
        <v>44</v>
      </c>
      <c r="J1519" s="76" t="str">
        <f t="shared" si="179"/>
        <v>Produkte</v>
      </c>
      <c r="K1519" s="76" t="str">
        <f t="shared" si="180"/>
        <v>BUs</v>
      </c>
      <c r="L1519" s="76" t="str">
        <f t="shared" si="181"/>
        <v>Symptome</v>
      </c>
      <c r="M1519" s="76" t="str">
        <f>IFERROR(VLOOKUP(Abfalldokumentation!$O1519,Kennzahlen!S:U,3,FALSE)*Abfalldokumentation!$B1519,"0")</f>
        <v>0</v>
      </c>
      <c r="N1519" s="76" t="str">
        <f>IF(ISBLANK(Q1519),VLOOKUP(Abfalldokumentation!$O1519,'Linien - BU'!R:S,2,FALSE),Q1519)</f>
        <v>Labor</v>
      </c>
      <c r="O1519" s="77" t="str">
        <f t="shared" si="182"/>
        <v>-</v>
      </c>
      <c r="P1519" s="77">
        <f t="shared" si="183"/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Z1519"/>
      <c r="AB1519" s="2"/>
      <c r="AC1519" s="2"/>
    </row>
    <row r="1520" spans="1:29" ht="30" customHeight="1" x14ac:dyDescent="0.25">
      <c r="A1520" s="78" t="str">
        <f>VLOOKUP(N1520,'Linien - BU'!A:B,2,FALSE)</f>
        <v>BU3</v>
      </c>
      <c r="B1520" s="79">
        <f t="shared" si="177"/>
        <v>12</v>
      </c>
      <c r="C1520" s="80">
        <f>Abfalldokumentation!$U1520</f>
        <v>44503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Räucher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Maschinenabfall</v>
      </c>
      <c r="H1520" s="81" t="str">
        <f>IF(ISBLANK(Abfalldokumentation!$W1520),"-",Abfalldokumentation!$W1520)</f>
        <v>-</v>
      </c>
      <c r="I1520" s="81">
        <f t="shared" si="178"/>
        <v>44</v>
      </c>
      <c r="J1520" s="81" t="str">
        <f t="shared" si="179"/>
        <v>Produkte</v>
      </c>
      <c r="K1520" s="81" t="str">
        <f t="shared" si="180"/>
        <v>BUs</v>
      </c>
      <c r="L1520" s="81" t="str">
        <f t="shared" si="181"/>
        <v>Symptome</v>
      </c>
      <c r="M1520" s="81" t="str">
        <f>IFERROR(VLOOKUP(Abfalldokumentation!$O1520,Kennzahlen!S:U,3,FALSE)*Abfalldokumentation!$B1520,"0")</f>
        <v>0</v>
      </c>
      <c r="N1520" s="81" t="str">
        <f>IF(ISBLANK(Q1520),VLOOKUP(Abfalldokumentation!$O1520,'Linien - BU'!R:S,2,FALSE),Q1520)</f>
        <v>WVP</v>
      </c>
      <c r="O1520" s="77" t="str">
        <f t="shared" si="182"/>
        <v>RW Räucher</v>
      </c>
      <c r="P1520" s="77">
        <f t="shared" si="183"/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Z1520"/>
      <c r="AB1520" s="2"/>
      <c r="AC1520" s="2"/>
    </row>
    <row r="1521" spans="1:29" ht="30" customHeight="1" x14ac:dyDescent="0.25">
      <c r="A1521" s="73" t="str">
        <f>VLOOKUP(N1521,'Linien - BU'!A:B,2,FALSE)</f>
        <v>BU1</v>
      </c>
      <c r="B1521" s="74">
        <f t="shared" si="177"/>
        <v>8.4</v>
      </c>
      <c r="C1521" s="75">
        <f>Abfalldokumentation!$U1521</f>
        <v>44503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76" t="str">
        <f>IFERROR(VLOOKUP(Abfalldokumentation!$O1521,Artikel!A:C,3,FALSE),Abfalldokumentation!$O1521)</f>
        <v>Soft Cheese</v>
      </c>
      <c r="F1521" s="76" t="str">
        <f>VLOOKUP(T1521,'Liste Gründe'!A:D,2,FALSE)</f>
        <v>Qualitätsprobleme</v>
      </c>
      <c r="G1521" s="75" t="str">
        <f>IF(ISBLANK(V1521),VLOOKUP(Abfalldokumentation!$P1521,'Liste Gründe'!A:D,3,FALSE),V1521)</f>
        <v>über/unterfüllt</v>
      </c>
      <c r="H1521" s="76" t="str">
        <f>IF(ISBLANK(Abfalldokumentation!$W1521),"-",Abfalldokumentation!$W1521)</f>
        <v>-</v>
      </c>
      <c r="I1521" s="76">
        <f t="shared" si="178"/>
        <v>44</v>
      </c>
      <c r="J1521" s="76" t="str">
        <f t="shared" si="179"/>
        <v>Produkte</v>
      </c>
      <c r="K1521" s="76" t="str">
        <f t="shared" si="180"/>
        <v>BUs</v>
      </c>
      <c r="L1521" s="76" t="str">
        <f t="shared" si="181"/>
        <v>Symptome</v>
      </c>
      <c r="M1521" s="76" t="str">
        <f>IFERROR(VLOOKUP(Abfalldokumentation!$O1521,Kennzahlen!S:U,3,FALSE)*Abfalldokumentation!$B1521,"0")</f>
        <v>0</v>
      </c>
      <c r="N1521" s="76" t="str">
        <f>IF(ISBLANK(Q1521),VLOOKUP(Abfalldokumentation!$O1521,'Linien - BU'!R:S,2,FALSE),Q1521)</f>
        <v>Strudelline</v>
      </c>
      <c r="O1521" s="77" t="str">
        <f t="shared" si="182"/>
        <v>Soft Cheese</v>
      </c>
      <c r="P1521" s="77">
        <f t="shared" si="183"/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Z1521"/>
      <c r="AB1521" s="2"/>
      <c r="AC1521" s="2"/>
    </row>
    <row r="1522" spans="1:29" ht="30" customHeight="1" x14ac:dyDescent="0.25">
      <c r="A1522" s="78" t="str">
        <f>VLOOKUP(N1522,'Linien - BU'!A:B,2,FALSE)</f>
        <v>BU1</v>
      </c>
      <c r="B1522" s="79">
        <f t="shared" si="177"/>
        <v>97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WALNUSS GEWOLFT 13MM</v>
      </c>
      <c r="F1522" s="81" t="str">
        <f>VLOOKUP(T1522,'Liste Gründe'!A:D,2,FALSE)</f>
        <v>Schimmel</v>
      </c>
      <c r="G1522" s="80" t="str">
        <f>IF(ISBLANK(V1522),VLOOKUP(Abfalldokumentation!$P1522,'Liste Gründe'!A:D,3,FALSE),V1522)</f>
        <v>Produktion ausgefallen</v>
      </c>
      <c r="H1522" s="81" t="str">
        <f>IF(ISBLANK(Abfalldokumentation!$W1522),"-",Abfalldokumentation!$W1522)</f>
        <v>-</v>
      </c>
      <c r="I1522" s="81">
        <f t="shared" si="178"/>
        <v>44</v>
      </c>
      <c r="J1522" s="81" t="str">
        <f t="shared" si="179"/>
        <v>Produkte</v>
      </c>
      <c r="K1522" s="81" t="str">
        <f t="shared" si="180"/>
        <v>BUs</v>
      </c>
      <c r="L1522" s="81" t="str">
        <f t="shared" si="181"/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>
        <f t="shared" si="182"/>
        <v>23500286</v>
      </c>
      <c r="P1522" s="77">
        <f t="shared" si="183"/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Z1522"/>
      <c r="AB1522" s="2"/>
      <c r="AC1522" s="2"/>
    </row>
    <row r="1523" spans="1:29" ht="30" customHeight="1" x14ac:dyDescent="0.25">
      <c r="A1523" s="73" t="str">
        <f>VLOOKUP(N1523,'Linien - BU'!A:B,2,FALSE)</f>
        <v>BU3</v>
      </c>
      <c r="B1523" s="74">
        <f t="shared" si="177"/>
        <v>135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76" t="str">
        <f>IFERROR(VLOOKUP(Abfalldokumentation!$O1523,Artikel!A:C,3,FALSE),Abfalldokumentation!$O1523)</f>
        <v>ABS CHED-PF-KRÄUK gemis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gemischtes Produkt</v>
      </c>
      <c r="H1523" s="76" t="str">
        <f>IF(ISBLANK(Abfalldokumentation!$W1523),"-",Abfalldokumentation!$W1523)</f>
        <v>-</v>
      </c>
      <c r="I1523" s="76">
        <f t="shared" si="178"/>
        <v>44</v>
      </c>
      <c r="J1523" s="76" t="str">
        <f t="shared" si="179"/>
        <v>Produkte</v>
      </c>
      <c r="K1523" s="76" t="str">
        <f t="shared" si="180"/>
        <v>BUs</v>
      </c>
      <c r="L1523" s="76" t="str">
        <f t="shared" si="181"/>
        <v>Symptome</v>
      </c>
      <c r="M1523" s="76">
        <f>IFERROR(VLOOKUP(Abfalldokumentation!$O1523,Kennzahlen!S:U,3,FALSE)*Abfalldokumentation!$B1523,"0")</f>
        <v>135</v>
      </c>
      <c r="N1523" s="76" t="str">
        <f>IF(ISBLANK(Q1523),VLOOKUP(Abfalldokumentation!$O1523,'Linien - BU'!R:S,2,FALSE),Q1523)</f>
        <v>BU3</v>
      </c>
      <c r="O1523" s="77">
        <f t="shared" si="182"/>
        <v>29501003</v>
      </c>
      <c r="P1523" s="77">
        <f t="shared" si="183"/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Z1523"/>
      <c r="AB1523" s="2"/>
      <c r="AC1523" s="2"/>
    </row>
    <row r="1524" spans="1:29" ht="30" customHeight="1" x14ac:dyDescent="0.25">
      <c r="A1524" s="78" t="str">
        <f>VLOOKUP(N1524,'Linien - BU'!A:B,2,FALSE)</f>
        <v>BU3</v>
      </c>
      <c r="B1524" s="79">
        <f t="shared" si="177"/>
        <v>16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81" t="str">
        <f>IFERROR(VLOOKUP(Abfalldokumentation!$O1524,Artikel!A:C,3,FALSE),Abfalldokumentation!$O1524)</f>
        <v>ABS Pfeffer-Bruch</v>
      </c>
      <c r="F1524" s="81" t="str">
        <f>VLOOKUP(T1524,'Liste Gründe'!A:D,2,FALSE)</f>
        <v>keinen Verwendungszweck</v>
      </c>
      <c r="G1524" s="80" t="str">
        <f>IF(ISBLANK(V1524),VLOOKUP(Abfalldokumentation!$P1524,'Liste Gründe'!A:D,3,FALSE),V1524)</f>
        <v>keinen Verwendungszweck</v>
      </c>
      <c r="H1524" s="81" t="str">
        <f>IF(ISBLANK(Abfalldokumentation!$W1524),"-",Abfalldokumentation!$W1524)</f>
        <v>-</v>
      </c>
      <c r="I1524" s="81">
        <f t="shared" si="178"/>
        <v>44</v>
      </c>
      <c r="J1524" s="81" t="str">
        <f t="shared" si="179"/>
        <v>Produkte</v>
      </c>
      <c r="K1524" s="81" t="str">
        <f t="shared" si="180"/>
        <v>BUs</v>
      </c>
      <c r="L1524" s="81" t="str">
        <f t="shared" si="181"/>
        <v>Symptome</v>
      </c>
      <c r="M1524" s="81">
        <f>IFERROR(VLOOKUP(Abfalldokumentation!$O1524,Kennzahlen!S:U,3,FALSE)*Abfalldokumentation!$B1524,"0")</f>
        <v>1.6000000000000001E-3</v>
      </c>
      <c r="N1524" s="81" t="str">
        <f>IF(ISBLANK(Q1524),VLOOKUP(Abfalldokumentation!$O1524,'Linien - BU'!R:S,2,FALSE),Q1524)</f>
        <v>Spezialitäten</v>
      </c>
      <c r="O1524" s="77">
        <f t="shared" si="182"/>
        <v>29501017</v>
      </c>
      <c r="P1524" s="77">
        <f t="shared" si="183"/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Z1524"/>
      <c r="AB1524" s="2"/>
      <c r="AC1524" s="2"/>
    </row>
    <row r="1525" spans="1:29" ht="30" customHeight="1" x14ac:dyDescent="0.25">
      <c r="A1525" s="73" t="str">
        <f>VLOOKUP(N1525,'Linien - BU'!A:B,2,FALSE)</f>
        <v>BU1</v>
      </c>
      <c r="B1525" s="74">
        <f t="shared" si="177"/>
        <v>22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76" t="str">
        <f>IFERROR(VLOOKUP(Abfalldokumentation!$O1525,Artikel!A:C,3,FALSE),Abfalldokumentation!$O1525)</f>
        <v>Würste 8400g Schinkenrä</v>
      </c>
      <c r="F1525" s="76" t="str">
        <f>VLOOKUP(T1525,'Liste Gründe'!A:D,2,FALSE)</f>
        <v>Rest</v>
      </c>
      <c r="G1525" s="75" t="str">
        <f>IF(ISBLANK(V1525),VLOOKUP(Abfalldokumentation!$P1525,'Liste Gründe'!A:D,3,FALSE),V1525)</f>
        <v>Metall</v>
      </c>
      <c r="H1525" s="76" t="str">
        <f>IF(ISBLANK(Abfalldokumentation!$W1525),"-",Abfalldokumentation!$W1525)</f>
        <v>-</v>
      </c>
      <c r="I1525" s="76">
        <f t="shared" si="178"/>
        <v>44</v>
      </c>
      <c r="J1525" s="76" t="str">
        <f t="shared" si="179"/>
        <v>Produkte</v>
      </c>
      <c r="K1525" s="76" t="str">
        <f t="shared" si="180"/>
        <v>BUs</v>
      </c>
      <c r="L1525" s="76" t="str">
        <f t="shared" si="181"/>
        <v>Symptome</v>
      </c>
      <c r="M1525" s="76" t="str">
        <f>IFERROR(VLOOKUP(Abfalldokumentation!$O1525,Kennzahlen!S:U,3,FALSE)*Abfalldokumentation!$B1525,"0")</f>
        <v>0</v>
      </c>
      <c r="N1525" s="76">
        <f>IF(ISBLANK(Q1525),VLOOKUP(Abfalldokumentation!$O1525,'Linien - BU'!R:S,2,FALSE),Q1525)</f>
        <v>3020</v>
      </c>
      <c r="O1525" s="77">
        <f t="shared" si="182"/>
        <v>32000036</v>
      </c>
      <c r="P1525" s="77">
        <f t="shared" si="183"/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Z1525"/>
      <c r="AB1525" s="2"/>
      <c r="AC1525" s="2"/>
    </row>
    <row r="1526" spans="1:29" ht="30" customHeight="1" x14ac:dyDescent="0.25">
      <c r="A1526" s="78" t="str">
        <f>VLOOKUP(N1526,'Linien - BU'!A:B,2,FALSE)</f>
        <v>BU1</v>
      </c>
      <c r="B1526" s="79">
        <f t="shared" si="177"/>
        <v>66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81" t="str">
        <f>IFERROR(VLOOKUP(Abfalldokumentation!$O1526,Artikel!A:C,3,FALSE),Abfalldokumentation!$O1526)</f>
        <v>RW NATUR 10,0KG AN</v>
      </c>
      <c r="F1526" s="81" t="str">
        <f>VLOOKUP(T1526,'Liste Gründe'!A:D,2,FALSE)</f>
        <v>Linienbezogen</v>
      </c>
      <c r="G1526" s="80" t="str">
        <f>IF(ISBLANK(V1526),VLOOKUP(Abfalldokumentation!$P1526,'Liste Gründe'!A:D,3,FALSE),V1526)</f>
        <v>aus Hand gerutscht</v>
      </c>
      <c r="H1526" s="81" t="str">
        <f>IF(ISBLANK(Abfalldokumentation!$W1526),"-",Abfalldokumentation!$W1526)</f>
        <v>-</v>
      </c>
      <c r="I1526" s="81">
        <f t="shared" si="178"/>
        <v>44</v>
      </c>
      <c r="J1526" s="81" t="str">
        <f t="shared" si="179"/>
        <v>Produkte</v>
      </c>
      <c r="K1526" s="81" t="str">
        <f t="shared" si="180"/>
        <v>BUs</v>
      </c>
      <c r="L1526" s="81" t="str">
        <f t="shared" si="181"/>
        <v>Symptome</v>
      </c>
      <c r="M1526" s="81" t="str">
        <f>IFERROR(VLOOKUP(Abfalldokumentation!$O1526,Kennzahlen!S:U,3,FALSE)*Abfalldokumentation!$B1526,"0")</f>
        <v>0</v>
      </c>
      <c r="N1526" s="81">
        <f>IF(ISBLANK(Q1526),VLOOKUP(Abfalldokumentation!$O1526,'Linien - BU'!R:S,2,FALSE),Q1526)</f>
        <v>3020</v>
      </c>
      <c r="O1526" s="77">
        <f t="shared" si="182"/>
        <v>32000067</v>
      </c>
      <c r="P1526" s="77">
        <f t="shared" si="183"/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Z1526"/>
      <c r="AB1526" s="2"/>
      <c r="AC1526" s="2"/>
    </row>
    <row r="1527" spans="1:29" ht="30" customHeight="1" x14ac:dyDescent="0.25">
      <c r="A1527" s="73" t="str">
        <f>VLOOKUP(N1527,'Linien - BU'!A:B,2,FALSE)</f>
        <v>BU1</v>
      </c>
      <c r="B1527" s="74">
        <f t="shared" si="177"/>
        <v>22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-</v>
      </c>
      <c r="F1527" s="76" t="str">
        <f>VLOOKUP(T1527,'Liste Gründe'!A:D,2,FALSE)</f>
        <v>Linienbezogen</v>
      </c>
      <c r="G1527" s="75" t="str">
        <f>IF(ISBLANK(V1527),VLOOKUP(Abfalldokumentation!$P1527,'Liste Gründe'!A:D,3,FALSE),V1527)</f>
        <v>Füllkopf tropft (vegan)</v>
      </c>
      <c r="H1527" s="76" t="str">
        <f>IF(ISBLANK(Abfalldokumentation!$W1527),"-",Abfalldokumentation!$W1527)</f>
        <v>-</v>
      </c>
      <c r="I1527" s="76">
        <f t="shared" si="178"/>
        <v>44</v>
      </c>
      <c r="J1527" s="76" t="str">
        <f t="shared" si="179"/>
        <v>Produkte</v>
      </c>
      <c r="K1527" s="76" t="str">
        <f t="shared" si="180"/>
        <v>BUs</v>
      </c>
      <c r="L1527" s="76" t="str">
        <f t="shared" si="181"/>
        <v>Symptome</v>
      </c>
      <c r="M1527" s="76" t="str">
        <f>IFERROR(VLOOKUP(Abfalldokumentation!$O1527,Kennzahlen!S:U,3,FALSE)*Abfalldokumentation!$B1527,"0")</f>
        <v>0</v>
      </c>
      <c r="N1527" s="76">
        <f>IF(ISBLANK(Q1527),VLOOKUP(Abfalldokumentation!$O1527,'Linien - BU'!R:S,2,FALSE),Q1527)</f>
        <v>3100</v>
      </c>
      <c r="O1527" s="77" t="str">
        <f t="shared" si="182"/>
        <v>-</v>
      </c>
      <c r="P1527" s="77">
        <f t="shared" si="183"/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Z1527"/>
      <c r="AB1527" s="2"/>
      <c r="AC1527" s="2"/>
    </row>
    <row r="1528" spans="1:29" ht="30" customHeight="1" x14ac:dyDescent="0.25">
      <c r="A1528" s="78" t="str">
        <f>VLOOKUP(N1528,'Linien - BU'!A:B,2,FALSE)</f>
        <v>BU1</v>
      </c>
      <c r="B1528" s="79">
        <f t="shared" si="177"/>
        <v>132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Linienbezogen</v>
      </c>
      <c r="G1528" s="80" t="str">
        <f>IF(ISBLANK(V1528),VLOOKUP(Abfalldokumentation!$P1528,'Liste Gründe'!A:D,3,FALSE),V1528)</f>
        <v>Maschinenabfall</v>
      </c>
      <c r="H1528" s="81" t="str">
        <f>IF(ISBLANK(Abfalldokumentation!$W1528),"-",Abfalldokumentation!$W1528)</f>
        <v>-</v>
      </c>
      <c r="I1528" s="81">
        <f t="shared" si="178"/>
        <v>44</v>
      </c>
      <c r="J1528" s="81" t="str">
        <f t="shared" si="179"/>
        <v>Produkte</v>
      </c>
      <c r="K1528" s="81" t="str">
        <f t="shared" si="180"/>
        <v>BUs</v>
      </c>
      <c r="L1528" s="81" t="str">
        <f t="shared" si="181"/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Abfüllung</v>
      </c>
      <c r="O1528" s="77" t="str">
        <f t="shared" si="182"/>
        <v>-</v>
      </c>
      <c r="P1528" s="77">
        <f t="shared" si="183"/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Z1528"/>
      <c r="AB1528" s="2"/>
      <c r="AC1528" s="2"/>
    </row>
    <row r="1529" spans="1:29" ht="30" customHeight="1" x14ac:dyDescent="0.25">
      <c r="A1529" s="73" t="str">
        <f>VLOOKUP(N1529,'Linien - BU'!A:B,2,FALSE)</f>
        <v>BU1</v>
      </c>
      <c r="B1529" s="74">
        <f t="shared" si="177"/>
        <v>67.2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76" t="str">
        <f>IFERROR(VLOOKUP(Abfalldokumentation!$O1529,Artikel!A:C,3,FALSE),Abfalldokumentation!$O1529)</f>
        <v>-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Reinigung</v>
      </c>
      <c r="H1529" s="76" t="str">
        <f>IF(ISBLANK(Abfalldokumentation!$W1529),"-",Abfalldokumentation!$W1529)</f>
        <v>-</v>
      </c>
      <c r="I1529" s="76">
        <f t="shared" si="178"/>
        <v>44</v>
      </c>
      <c r="J1529" s="76" t="str">
        <f t="shared" si="179"/>
        <v>Produkte</v>
      </c>
      <c r="K1529" s="76" t="str">
        <f t="shared" si="180"/>
        <v>BUs</v>
      </c>
      <c r="L1529" s="76" t="str">
        <f t="shared" si="181"/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Schmelze</v>
      </c>
      <c r="O1529" s="77" t="str">
        <f t="shared" si="182"/>
        <v>-</v>
      </c>
      <c r="P1529" s="77">
        <f t="shared" si="183"/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Z1529"/>
      <c r="AB1529" s="2"/>
      <c r="AC1529" s="2"/>
    </row>
    <row r="1530" spans="1:29" ht="30" customHeight="1" x14ac:dyDescent="0.25">
      <c r="A1530" s="78" t="str">
        <f>VLOOKUP(N1530,'Linien - BU'!A:B,2,FALSE)</f>
        <v>BU3</v>
      </c>
      <c r="B1530" s="79">
        <f t="shared" si="177"/>
        <v>37.200000000000003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81" t="str">
        <f>IFERROR(VLOOKUP(Abfalldokumentation!$O1530,Artikel!A:C,3,FALSE),Abfalldokumentation!$O1530)</f>
        <v>-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78"/>
        <v>44</v>
      </c>
      <c r="J1530" s="81" t="str">
        <f t="shared" si="179"/>
        <v>Produkte</v>
      </c>
      <c r="K1530" s="81" t="str">
        <f t="shared" si="180"/>
        <v>BUs</v>
      </c>
      <c r="L1530" s="81" t="str">
        <f t="shared" si="181"/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BU3</v>
      </c>
      <c r="O1530" s="77" t="str">
        <f t="shared" si="182"/>
        <v>-</v>
      </c>
      <c r="P1530" s="77">
        <f t="shared" si="183"/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Z1530"/>
      <c r="AB1530" s="2"/>
      <c r="AC1530" s="2"/>
    </row>
    <row r="1531" spans="1:29" ht="30" customHeight="1" x14ac:dyDescent="0.25">
      <c r="A1531" s="73" t="str">
        <f>VLOOKUP(N1531,'Linien - BU'!A:B,2,FALSE)</f>
        <v>BU4</v>
      </c>
      <c r="B1531" s="74">
        <f t="shared" si="177"/>
        <v>44.2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Linienbezogen</v>
      </c>
      <c r="G1531" s="75" t="str">
        <f>IF(ISBLANK(V1531),VLOOKUP(Abfalldokumentation!$P1531,'Liste Gründe'!A:D,3,FALSE),V1531)</f>
        <v>Maschinenabfall</v>
      </c>
      <c r="H1531" s="76" t="str">
        <f>IF(ISBLANK(Abfalldokumentation!$W1531),"-",Abfalldokumentation!$W1531)</f>
        <v>-</v>
      </c>
      <c r="I1531" s="76">
        <f t="shared" si="178"/>
        <v>44</v>
      </c>
      <c r="J1531" s="76" t="str">
        <f t="shared" si="179"/>
        <v>Produkte</v>
      </c>
      <c r="K1531" s="76" t="str">
        <f t="shared" si="180"/>
        <v>BUs</v>
      </c>
      <c r="L1531" s="76" t="str">
        <f t="shared" si="181"/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BU4</v>
      </c>
      <c r="O1531" s="77" t="str">
        <f t="shared" si="182"/>
        <v>-</v>
      </c>
      <c r="P1531" s="77">
        <f t="shared" si="183"/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Z1531"/>
      <c r="AB1531" s="2"/>
      <c r="AC1531" s="2"/>
    </row>
    <row r="1532" spans="1:29" ht="30" customHeight="1" x14ac:dyDescent="0.25">
      <c r="A1532" s="78" t="str">
        <f>VLOOKUP(N1532,'Linien - BU'!A:B,2,FALSE)</f>
        <v>Rest</v>
      </c>
      <c r="B1532" s="79">
        <f t="shared" si="177"/>
        <v>14.2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78"/>
        <v>44</v>
      </c>
      <c r="J1532" s="81" t="str">
        <f t="shared" si="179"/>
        <v>Produkte</v>
      </c>
      <c r="K1532" s="81" t="str">
        <f t="shared" si="180"/>
        <v>BUs</v>
      </c>
      <c r="L1532" s="81" t="str">
        <f t="shared" si="181"/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QM</v>
      </c>
      <c r="O1532" s="77" t="str">
        <f t="shared" si="182"/>
        <v>-</v>
      </c>
      <c r="P1532" s="77">
        <f t="shared" si="183"/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Z1532"/>
      <c r="AB1532" s="2"/>
      <c r="AC1532" s="2"/>
    </row>
    <row r="1533" spans="1:29" ht="30" customHeight="1" x14ac:dyDescent="0.25">
      <c r="A1533" s="73" t="str">
        <f>VLOOKUP(N1533,'Linien - BU'!A:B,2,FALSE)</f>
        <v>BU3</v>
      </c>
      <c r="B1533" s="74">
        <f t="shared" si="177"/>
        <v>63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-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keinen Verwendungszweck</v>
      </c>
      <c r="H1533" s="76" t="str">
        <f>IF(ISBLANK(Abfalldokumentation!$W1533),"-",Abfalldokumentation!$W1533)</f>
        <v>-</v>
      </c>
      <c r="I1533" s="76">
        <f t="shared" si="178"/>
        <v>44</v>
      </c>
      <c r="J1533" s="76" t="str">
        <f t="shared" si="179"/>
        <v>Produkte</v>
      </c>
      <c r="K1533" s="76" t="str">
        <f t="shared" si="180"/>
        <v>BUs</v>
      </c>
      <c r="L1533" s="76" t="str">
        <f t="shared" si="181"/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82"/>
        <v>-</v>
      </c>
      <c r="P1533" s="77">
        <f t="shared" si="183"/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Z1533"/>
      <c r="AB1533" s="2"/>
      <c r="AC1533" s="2"/>
    </row>
    <row r="1534" spans="1:29" ht="30" customHeight="1" x14ac:dyDescent="0.25">
      <c r="A1534" s="78" t="str">
        <f>VLOOKUP(N1534,'Linien - BU'!A:B,2,FALSE)</f>
        <v>Rest</v>
      </c>
      <c r="B1534" s="79">
        <f t="shared" si="177"/>
        <v>55.8</v>
      </c>
      <c r="C1534" s="80">
        <f>Abfalldokumentation!$U1534</f>
        <v>44504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81" t="str">
        <f>IFERROR(VLOOKUP(Abfalldokumentation!$O1534,Artikel!A:C,3,FALSE),Abfalldokumentation!$O1534)</f>
        <v>-</v>
      </c>
      <c r="F1534" s="81" t="str">
        <f>VLOOKUP(T1534,'Liste Gründe'!A:D,2,FALSE)</f>
        <v>Qualitätssicherung</v>
      </c>
      <c r="G1534" s="80" t="str">
        <f>IF(ISBLANK(V1534),VLOOKUP(Abfalldokumentation!$P1534,'Liste Gründe'!A:D,3,FALSE),V1534)</f>
        <v>Laborproben</v>
      </c>
      <c r="H1534" s="81" t="str">
        <f>IF(ISBLANK(Abfalldokumentation!$W1534),"-",Abfalldokumentation!$W1534)</f>
        <v>-</v>
      </c>
      <c r="I1534" s="81">
        <f t="shared" si="178"/>
        <v>44</v>
      </c>
      <c r="J1534" s="81" t="str">
        <f t="shared" si="179"/>
        <v>Produkte</v>
      </c>
      <c r="K1534" s="81" t="str">
        <f t="shared" si="180"/>
        <v>BUs</v>
      </c>
      <c r="L1534" s="81" t="str">
        <f t="shared" si="181"/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Labor</v>
      </c>
      <c r="O1534" s="77" t="str">
        <f t="shared" si="182"/>
        <v>-</v>
      </c>
      <c r="P1534" s="77">
        <f t="shared" si="183"/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Z1534"/>
      <c r="AB1534" s="2"/>
      <c r="AC1534" s="2"/>
    </row>
    <row r="1535" spans="1:29" ht="30" customHeight="1" x14ac:dyDescent="0.25">
      <c r="A1535" s="73" t="str">
        <f>VLOOKUP(N1535,'Linien - BU'!A:B,2,FALSE)</f>
        <v>BU3</v>
      </c>
      <c r="B1535" s="74">
        <f t="shared" si="177"/>
        <v>41</v>
      </c>
      <c r="C1535" s="75">
        <f>Abfalldokumentation!$U1535</f>
        <v>44504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76" t="str">
        <f>IFERROR(VLOOKUP(Abfalldokumentation!$O1535,Artikel!A:C,3,FALSE),Abfalldokumentation!$O1535)</f>
        <v>-</v>
      </c>
      <c r="F1535" s="76" t="str">
        <f>VLOOKUP(T1535,'Liste Gründe'!A:D,2,FALSE)</f>
        <v>Linienbezogen</v>
      </c>
      <c r="G1535" s="75" t="str">
        <f>IF(ISBLANK(V1535),VLOOKUP(Abfalldokumentation!$P1535,'Liste Gründe'!A:D,3,FALSE),V1535)</f>
        <v>Maschinenabfall</v>
      </c>
      <c r="H1535" s="76" t="str">
        <f>IF(ISBLANK(Abfalldokumentation!$W1535),"-",Abfalldokumentation!$W1535)</f>
        <v>-</v>
      </c>
      <c r="I1535" s="76">
        <f t="shared" si="178"/>
        <v>44</v>
      </c>
      <c r="J1535" s="76" t="str">
        <f t="shared" si="179"/>
        <v>Produkte</v>
      </c>
      <c r="K1535" s="76" t="str">
        <f t="shared" si="180"/>
        <v>BUs</v>
      </c>
      <c r="L1535" s="76" t="str">
        <f t="shared" si="181"/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BU3</v>
      </c>
      <c r="O1535" s="77" t="str">
        <f t="shared" si="182"/>
        <v>-</v>
      </c>
      <c r="P1535" s="77">
        <f t="shared" si="183"/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Z1535"/>
      <c r="AB1535" s="2"/>
      <c r="AC1535" s="2"/>
    </row>
    <row r="1536" spans="1:29" ht="30" customHeight="1" x14ac:dyDescent="0.25">
      <c r="A1536" s="78" t="str">
        <f>VLOOKUP(N1536,'Linien - BU'!A:B,2,FALSE)</f>
        <v>BU2</v>
      </c>
      <c r="B1536" s="79">
        <f t="shared" si="177"/>
        <v>37.799999999999997</v>
      </c>
      <c r="C1536" s="80">
        <f>Abfalldokumentation!$U1536</f>
        <v>44504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81" t="str">
        <f>IFERROR(VLOOKUP(Abfalldokumentation!$O1536,Artikel!A:C,3,FALSE),Abfalldokumentation!$O1536)</f>
        <v>-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Maschinenabfall</v>
      </c>
      <c r="H1536" s="81" t="str">
        <f>IF(ISBLANK(Abfalldokumentation!$W1536),"-",Abfalldokumentation!$W1536)</f>
        <v>-</v>
      </c>
      <c r="I1536" s="81">
        <f t="shared" si="178"/>
        <v>44</v>
      </c>
      <c r="J1536" s="81" t="str">
        <f t="shared" si="179"/>
        <v>Produkte</v>
      </c>
      <c r="K1536" s="81" t="str">
        <f t="shared" si="180"/>
        <v>BUs</v>
      </c>
      <c r="L1536" s="81" t="str">
        <f t="shared" si="181"/>
        <v>Symptome</v>
      </c>
      <c r="M1536" s="81" t="str">
        <f>IFERROR(VLOOKUP(Abfalldokumentation!$O1536,Kennzahlen!S:U,3,FALSE)*Abfalldokumentation!$B1536,"0")</f>
        <v>0</v>
      </c>
      <c r="N1536" s="81" t="str">
        <f>IF(ISBLANK(Q1536),VLOOKUP(Abfalldokumentation!$O1536,'Linien - BU'!R:S,2,FALSE),Q1536)</f>
        <v>BU2</v>
      </c>
      <c r="O1536" s="77" t="str">
        <f t="shared" si="182"/>
        <v>-</v>
      </c>
      <c r="P1536" s="77">
        <f t="shared" si="183"/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Z1536"/>
      <c r="AB1536" s="2"/>
      <c r="AC1536" s="2"/>
    </row>
    <row r="1537" spans="1:29" ht="30" customHeight="1" x14ac:dyDescent="0.25">
      <c r="A1537" s="73" t="str">
        <f>VLOOKUP(N1537,'Linien - BU'!A:B,2,FALSE)</f>
        <v>Rest</v>
      </c>
      <c r="B1537" s="74">
        <f t="shared" si="177"/>
        <v>68.8</v>
      </c>
      <c r="C1537" s="75">
        <f>Abfalldokumentation!$U1537</f>
        <v>44504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76" t="str">
        <f>IFERROR(VLOOKUP(Abfalldokumentation!$O1537,Artikel!A:C,3,FALSE),Abfalldokumentation!$O1537)</f>
        <v>-</v>
      </c>
      <c r="F1537" s="76" t="str">
        <f>VLOOKUP(T1537,'Liste Gründe'!A:D,2,FALSE)</f>
        <v>Qualitätssicherung</v>
      </c>
      <c r="G1537" s="75" t="str">
        <f>IF(ISBLANK(V1537),VLOOKUP(Abfalldokumentation!$P1537,'Liste Gründe'!A:D,3,FALSE),V1537)</f>
        <v>Rückstellproben</v>
      </c>
      <c r="H1537" s="76" t="str">
        <f>IF(ISBLANK(Abfalldokumentation!$W1537),"-",Abfalldokumentation!$W1537)</f>
        <v>-</v>
      </c>
      <c r="I1537" s="76">
        <f t="shared" si="178"/>
        <v>44</v>
      </c>
      <c r="J1537" s="76" t="str">
        <f t="shared" si="179"/>
        <v>Produkte</v>
      </c>
      <c r="K1537" s="76" t="str">
        <f t="shared" si="180"/>
        <v>BUs</v>
      </c>
      <c r="L1537" s="76" t="str">
        <f t="shared" si="181"/>
        <v>Symptome</v>
      </c>
      <c r="M1537" s="76" t="str">
        <f>IFERROR(VLOOKUP(Abfalldokumentation!$O1537,Kennzahlen!S:U,3,FALSE)*Abfalldokumentation!$B1537,"0")</f>
        <v>0</v>
      </c>
      <c r="N1537" s="76" t="str">
        <f>IF(ISBLANK(Q1537),VLOOKUP(Abfalldokumentation!$O1537,'Linien - BU'!R:S,2,FALSE),Q1537)</f>
        <v>Labor</v>
      </c>
      <c r="O1537" s="77" t="str">
        <f t="shared" si="182"/>
        <v>-</v>
      </c>
      <c r="P1537" s="77">
        <f t="shared" si="183"/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Z1537"/>
      <c r="AB1537" s="2"/>
      <c r="AC1537" s="2"/>
    </row>
    <row r="1538" spans="1:29" ht="30" customHeight="1" x14ac:dyDescent="0.25">
      <c r="A1538" s="78" t="str">
        <f>VLOOKUP(N1538,'Linien - BU'!A:B,2,FALSE)</f>
        <v>Rest</v>
      </c>
      <c r="B1538" s="79">
        <f t="shared" ref="B1538:B1601" si="184">S1538</f>
        <v>2.6</v>
      </c>
      <c r="C1538" s="80">
        <f>Abfalldokumentation!$U1538</f>
        <v>44504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81" t="str">
        <f>IFERROR(VLOOKUP(Abfalldokumentation!$O1538,Artikel!A:C,3,FALSE),Abfalldokumentation!$O1538)</f>
        <v>-</v>
      </c>
      <c r="F1538" s="81" t="str">
        <f>VLOOKUP(T1538,'Liste Gründe'!A:D,2,FALSE)</f>
        <v>Qualitätssicherung</v>
      </c>
      <c r="G1538" s="80" t="str">
        <f>IF(ISBLANK(V1538),VLOOKUP(Abfalldokumentation!$P1538,'Liste Gründe'!A:D,3,FALSE),V1538)</f>
        <v>Sensorik</v>
      </c>
      <c r="H1538" s="81" t="str">
        <f>IF(ISBLANK(Abfalldokumentation!$W1538),"-",Abfalldokumentation!$W1538)</f>
        <v>-</v>
      </c>
      <c r="I1538" s="81">
        <f t="shared" ref="I1538:I1601" si="185">_xlfn.ISOWEEKNUM(C1538)</f>
        <v>44</v>
      </c>
      <c r="J1538" s="81" t="str">
        <f t="shared" ref="J1538:J1601" si="186">"Produkte"</f>
        <v>Produkte</v>
      </c>
      <c r="K1538" s="81" t="str">
        <f t="shared" ref="K1538:K1601" si="187">"BUs"</f>
        <v>BUs</v>
      </c>
      <c r="L1538" s="81" t="str">
        <f t="shared" ref="L1538:L1601" si="188">"Symptome"</f>
        <v>Symptome</v>
      </c>
      <c r="M1538" s="81" t="str">
        <f>IFERROR(VLOOKUP(Abfalldokumentation!$O1538,Kennzahlen!S:U,3,FALSE)*Abfalldokumentation!$B1538,"0")</f>
        <v>0</v>
      </c>
      <c r="N1538" s="81" t="str">
        <f>IF(ISBLANK(Q1538),VLOOKUP(Abfalldokumentation!$O1538,'Linien - BU'!R:S,2,FALSE),Q1538)</f>
        <v>Labor</v>
      </c>
      <c r="O1538" s="77" t="str">
        <f t="shared" ref="O1538:O1601" si="189">R1538</f>
        <v>-</v>
      </c>
      <c r="P1538" s="77">
        <f t="shared" ref="P1538:P1601" si="190"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Z1538"/>
      <c r="AB1538" s="2"/>
      <c r="AC1538" s="2"/>
    </row>
    <row r="1539" spans="1:29" ht="30" customHeight="1" x14ac:dyDescent="0.25">
      <c r="A1539" s="73" t="str">
        <f>VLOOKUP(N1539,'Linien - BU'!A:B,2,FALSE)</f>
        <v>BU3</v>
      </c>
      <c r="B1539" s="74">
        <f t="shared" si="184"/>
        <v>10</v>
      </c>
      <c r="C1539" s="75">
        <f>Abfalldokumentation!$U1539</f>
        <v>44504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76" t="str">
        <f>IFERROR(VLOOKUP(Abfalldokumentation!$O1539,Artikel!A:C,3,FALSE),Abfalldokumentation!$O1539)</f>
        <v>-</v>
      </c>
      <c r="F1539" s="76" t="str">
        <f>VLOOKUP(T1539,'Liste Gründe'!A:D,2,FALSE)</f>
        <v>keinen Verwendungszweck</v>
      </c>
      <c r="G1539" s="75" t="str">
        <f>IF(ISBLANK(V1539),VLOOKUP(Abfalldokumentation!$P1539,'Liste Gründe'!A:D,3,FALSE),V1539)</f>
        <v>keinen Verwendungszweck</v>
      </c>
      <c r="H1539" s="76" t="str">
        <f>IF(ISBLANK(Abfalldokumentation!$W1539),"-",Abfalldokumentation!$W1539)</f>
        <v>-</v>
      </c>
      <c r="I1539" s="76">
        <f t="shared" si="185"/>
        <v>44</v>
      </c>
      <c r="J1539" s="76" t="str">
        <f t="shared" si="186"/>
        <v>Produkte</v>
      </c>
      <c r="K1539" s="76" t="str">
        <f t="shared" si="187"/>
        <v>BUs</v>
      </c>
      <c r="L1539" s="76" t="str">
        <f t="shared" si="188"/>
        <v>Symptome</v>
      </c>
      <c r="M1539" s="76" t="str">
        <f>IFERROR(VLOOKUP(Abfalldokumentation!$O1539,Kennzahlen!S:U,3,FALSE)*Abfalldokumentation!$B1539,"0")</f>
        <v>0</v>
      </c>
      <c r="N1539" s="76" t="str">
        <f>IF(ISBLANK(Q1539),VLOOKUP(Abfalldokumentation!$O1539,'Linien - BU'!R:S,2,FALSE),Q1539)</f>
        <v>WVP</v>
      </c>
      <c r="O1539" s="77" t="str">
        <f t="shared" si="189"/>
        <v>-</v>
      </c>
      <c r="P1539" s="77">
        <f t="shared" si="190"/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Z1539"/>
      <c r="AB1539" s="2"/>
      <c r="AC1539" s="2"/>
    </row>
    <row r="1540" spans="1:29" ht="30" customHeight="1" x14ac:dyDescent="0.25">
      <c r="A1540" s="78" t="str">
        <f>VLOOKUP(N1540,'Linien - BU'!A:B,2,FALSE)</f>
        <v>BU1</v>
      </c>
      <c r="B1540" s="79">
        <f t="shared" si="184"/>
        <v>15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81" t="str">
        <f>IFERROR(VLOOKUP(Abfalldokumentation!$O1540,Artikel!A:C,3,FALSE),Abfalldokumentation!$O1540)</f>
        <v>Gorgonzola Dolce DOP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aus Hand gerutscht</v>
      </c>
      <c r="H1540" s="81" t="str">
        <f>IF(ISBLANK(Abfalldokumentation!$W1540),"-",Abfalldokumentation!$W1540)</f>
        <v>-</v>
      </c>
      <c r="I1540" s="81">
        <f t="shared" si="185"/>
        <v>44</v>
      </c>
      <c r="J1540" s="81" t="str">
        <f t="shared" si="186"/>
        <v>Produkte</v>
      </c>
      <c r="K1540" s="81" t="str">
        <f t="shared" si="187"/>
        <v>BUs</v>
      </c>
      <c r="L1540" s="81" t="str">
        <f t="shared" si="188"/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RWV</v>
      </c>
      <c r="O1540" s="77">
        <f t="shared" si="189"/>
        <v>23000052</v>
      </c>
      <c r="P1540" s="77">
        <f t="shared" si="190"/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Z1540"/>
      <c r="AB1540" s="2"/>
      <c r="AC1540" s="2"/>
    </row>
    <row r="1541" spans="1:29" ht="30" customHeight="1" x14ac:dyDescent="0.25">
      <c r="A1541" s="73" t="str">
        <f>VLOOKUP(N1541,'Linien - BU'!A:B,2,FALSE)</f>
        <v>BU3</v>
      </c>
      <c r="B1541" s="74">
        <f t="shared" si="184"/>
        <v>282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76" t="str">
        <f>IFERROR(VLOOKUP(Abfalldokumentation!$O1541,Artikel!A:C,3,FALSE),Abfalldokumentation!$O1541)</f>
        <v>ABS Mozzarella 46%</v>
      </c>
      <c r="F1541" s="76" t="str">
        <f>VLOOKUP(T1541,'Liste Gründe'!A:D,2,FALSE)</f>
        <v>Schimmel</v>
      </c>
      <c r="G1541" s="75" t="str">
        <f>IF(ISBLANK(V1541),VLOOKUP(Abfalldokumentation!$P1541,'Liste Gründe'!A:D,3,FALSE),V1541)</f>
        <v>Schimmel</v>
      </c>
      <c r="H1541" s="76" t="str">
        <f>IF(ISBLANK(Abfalldokumentation!$W1541),"-",Abfalldokumentation!$W1541)</f>
        <v>-</v>
      </c>
      <c r="I1541" s="76">
        <f t="shared" si="185"/>
        <v>44</v>
      </c>
      <c r="J1541" s="76" t="str">
        <f t="shared" si="186"/>
        <v>Produkte</v>
      </c>
      <c r="K1541" s="76" t="str">
        <f t="shared" si="187"/>
        <v>BUs</v>
      </c>
      <c r="L1541" s="76" t="str">
        <f t="shared" si="188"/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BU3</v>
      </c>
      <c r="O1541" s="77">
        <f t="shared" si="189"/>
        <v>29500730</v>
      </c>
      <c r="P1541" s="77">
        <f t="shared" si="190"/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Z1541"/>
      <c r="AB1541" s="2"/>
      <c r="AC1541" s="2"/>
    </row>
    <row r="1542" spans="1:29" ht="30" customHeight="1" x14ac:dyDescent="0.25">
      <c r="A1542" s="78" t="str">
        <f>VLOOKUP(N1542,'Linien - BU'!A:B,2,FALSE)</f>
        <v>BU3</v>
      </c>
      <c r="B1542" s="79">
        <f t="shared" si="184"/>
        <v>14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81" t="str">
        <f>IFERROR(VLOOKUP(Abfalldokumentation!$O1542,Artikel!A:C,3,FALSE),Abfalldokumentation!$O1542)</f>
        <v>ABS CHED-PF-KRÄUK gemis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gemischtes Produkt</v>
      </c>
      <c r="H1542" s="81" t="str">
        <f>IF(ISBLANK(Abfalldokumentation!$W1542),"-",Abfalldokumentation!$W1542)</f>
        <v>-</v>
      </c>
      <c r="I1542" s="81">
        <f t="shared" si="185"/>
        <v>44</v>
      </c>
      <c r="J1542" s="81" t="str">
        <f t="shared" si="186"/>
        <v>Produkte</v>
      </c>
      <c r="K1542" s="81" t="str">
        <f t="shared" si="187"/>
        <v>BUs</v>
      </c>
      <c r="L1542" s="81" t="str">
        <f t="shared" si="188"/>
        <v>Symptome</v>
      </c>
      <c r="M1542" s="81">
        <f>IFERROR(VLOOKUP(Abfalldokumentation!$O1542,Kennzahlen!S:U,3,FALSE)*Abfalldokumentation!$B1542,"0")</f>
        <v>14</v>
      </c>
      <c r="N1542" s="81" t="str">
        <f>IF(ISBLANK(Q1542),VLOOKUP(Abfalldokumentation!$O1542,'Linien - BU'!R:S,2,FALSE),Q1542)</f>
        <v>BU3</v>
      </c>
      <c r="O1542" s="77">
        <f t="shared" si="189"/>
        <v>29501003</v>
      </c>
      <c r="P1542" s="77">
        <f t="shared" si="190"/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Z1542"/>
      <c r="AB1542" s="2"/>
      <c r="AC1542" s="2"/>
    </row>
    <row r="1543" spans="1:29" ht="30" customHeight="1" x14ac:dyDescent="0.25">
      <c r="A1543" s="73" t="str">
        <f>VLOOKUP(N1543,'Linien - BU'!A:B,2,FALSE)</f>
        <v>BU3</v>
      </c>
      <c r="B1543" s="74">
        <f t="shared" si="184"/>
        <v>32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76" t="str">
        <f>IFERROR(VLOOKUP(Abfalldokumentation!$O1543,Artikel!A:C,3,FALSE),Abfalldokumentation!$O1543)</f>
        <v>ABS CHED-ROT MIT ß-CARO</v>
      </c>
      <c r="F1543" s="76" t="str">
        <f>VLOOKUP(T1543,'Liste Gründe'!A:D,2,FALSE)</f>
        <v>Rest</v>
      </c>
      <c r="G1543" s="75" t="str">
        <f>IF(ISBLANK(V1543),VLOOKUP(Abfalldokumentation!$P1543,'Liste Gründe'!A:D,3,FALSE),V1543)</f>
        <v>Schmutz</v>
      </c>
      <c r="H1543" s="76" t="str">
        <f>IF(ISBLANK(Abfalldokumentation!$W1543),"-",Abfalldokumentation!$W1543)</f>
        <v>-</v>
      </c>
      <c r="I1543" s="76">
        <f t="shared" si="185"/>
        <v>44</v>
      </c>
      <c r="J1543" s="76" t="str">
        <f t="shared" si="186"/>
        <v>Produkte</v>
      </c>
      <c r="K1543" s="76" t="str">
        <f t="shared" si="187"/>
        <v>BUs</v>
      </c>
      <c r="L1543" s="76" t="str">
        <f t="shared" si="188"/>
        <v>Symptome</v>
      </c>
      <c r="M1543" s="76">
        <f>IFERROR(VLOOKUP(Abfalldokumentation!$O1543,Kennzahlen!S:U,3,FALSE)*Abfalldokumentation!$B1543,"0")</f>
        <v>32</v>
      </c>
      <c r="N1543" s="76" t="str">
        <f>IF(ISBLANK(Q1543),VLOOKUP(Abfalldokumentation!$O1543,'Linien - BU'!R:S,2,FALSE),Q1543)</f>
        <v>BU3</v>
      </c>
      <c r="O1543" s="77">
        <f t="shared" si="189"/>
        <v>29501032</v>
      </c>
      <c r="P1543" s="77">
        <f t="shared" si="190"/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Z1543"/>
      <c r="AB1543" s="2"/>
      <c r="AC1543" s="2"/>
    </row>
    <row r="1544" spans="1:29" ht="30" customHeight="1" x14ac:dyDescent="0.25">
      <c r="A1544" s="78" t="str">
        <f>VLOOKUP(N1544,'Linien - BU'!A:B,2,FALSE)</f>
        <v>BU1</v>
      </c>
      <c r="B1544" s="79">
        <f t="shared" si="184"/>
        <v>40</v>
      </c>
      <c r="C1544" s="80">
        <f>Abfalldokumentation!$U1544</f>
        <v>44505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81" t="str">
        <f>IFERROR(VLOOKUP(Abfalldokumentation!$O1544,Artikel!A:C,3,FALSE),Abfalldokumentation!$O1544)</f>
        <v>VEG-SCH WÜRZIG  7,2KG</v>
      </c>
      <c r="F1544" s="81" t="str">
        <f>VLOOKUP(T1544,'Liste Gründe'!A:D,2,FALSE)</f>
        <v>Linienbezogen</v>
      </c>
      <c r="G1544" s="80" t="str">
        <f>IF(ISBLANK(V1544),VLOOKUP(Abfalldokumentation!$P1544,'Liste Gründe'!A:D,3,FALSE),V1544)</f>
        <v>Füllkopf tropft (vegan)</v>
      </c>
      <c r="H1544" s="81" t="str">
        <f>IF(ISBLANK(Abfalldokumentation!$W1544),"-",Abfalldokumentation!$W1544)</f>
        <v>-</v>
      </c>
      <c r="I1544" s="81">
        <f t="shared" si="185"/>
        <v>44</v>
      </c>
      <c r="J1544" s="81" t="str">
        <f t="shared" si="186"/>
        <v>Produkte</v>
      </c>
      <c r="K1544" s="81" t="str">
        <f t="shared" si="187"/>
        <v>BUs</v>
      </c>
      <c r="L1544" s="81" t="str">
        <f t="shared" si="188"/>
        <v>Symptome</v>
      </c>
      <c r="M1544" s="81">
        <f>IFERROR(VLOOKUP(Abfalldokumentation!$O1544,Kennzahlen!S:U,3,FALSE)*Abfalldokumentation!$B1544,"0")</f>
        <v>719.59199999999998</v>
      </c>
      <c r="N1544" s="81">
        <f>IF(ISBLANK(Q1544),VLOOKUP(Abfalldokumentation!$O1544,'Linien - BU'!R:S,2,FALSE),Q1544)</f>
        <v>3100</v>
      </c>
      <c r="O1544" s="77">
        <f t="shared" si="189"/>
        <v>31900002</v>
      </c>
      <c r="P1544" s="77">
        <f t="shared" si="190"/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Z1544"/>
      <c r="AB1544" s="2"/>
      <c r="AC1544" s="2"/>
    </row>
    <row r="1545" spans="1:29" ht="30" customHeight="1" x14ac:dyDescent="0.25">
      <c r="A1545" s="73" t="str">
        <f>VLOOKUP(N1545,'Linien - BU'!A:B,2,FALSE)</f>
        <v>BU1</v>
      </c>
      <c r="B1545" s="74">
        <f t="shared" si="184"/>
        <v>40</v>
      </c>
      <c r="C1545" s="75">
        <f>Abfalldokumentation!$U1545</f>
        <v>44505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76" t="str">
        <f>IFERROR(VLOOKUP(Abfalldokumentation!$O1545,Artikel!A:C,3,FALSE),Abfalldokumentation!$O1545)</f>
        <v>Würste 9100g USA- Räuch</v>
      </c>
      <c r="F1545" s="76" t="str">
        <f>VLOOKUP(T1545,'Liste Gründe'!A:D,2,FALSE)</f>
        <v>Linienbezogen</v>
      </c>
      <c r="G1545" s="75" t="str">
        <f>IF(ISBLANK(V1545),VLOOKUP(Abfalldokumentation!$P1545,'Liste Gründe'!A:D,3,FALSE),V1545)</f>
        <v>Clip gerissen</v>
      </c>
      <c r="H1545" s="76" t="str">
        <f>IF(ISBLANK(Abfalldokumentation!$W1545),"-",Abfalldokumentation!$W1545)</f>
        <v>-</v>
      </c>
      <c r="I1545" s="76">
        <f t="shared" si="185"/>
        <v>44</v>
      </c>
      <c r="J1545" s="76" t="str">
        <f t="shared" si="186"/>
        <v>Produkte</v>
      </c>
      <c r="K1545" s="76" t="str">
        <f t="shared" si="187"/>
        <v>BUs</v>
      </c>
      <c r="L1545" s="76" t="str">
        <f t="shared" si="188"/>
        <v>Symptome</v>
      </c>
      <c r="M1545" s="76" t="str">
        <f>IFERROR(VLOOKUP(Abfalldokumentation!$O1545,Kennzahlen!S:U,3,FALSE)*Abfalldokumentation!$B1545,"0")</f>
        <v>0</v>
      </c>
      <c r="N1545" s="76">
        <f>IF(ISBLANK(Q1545),VLOOKUP(Abfalldokumentation!$O1545,'Linien - BU'!R:S,2,FALSE),Q1545)</f>
        <v>3010</v>
      </c>
      <c r="O1545" s="77">
        <f t="shared" si="189"/>
        <v>32000020</v>
      </c>
      <c r="P1545" s="77">
        <f t="shared" si="190"/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Z1545"/>
      <c r="AB1545" s="2"/>
      <c r="AC1545" s="2"/>
    </row>
    <row r="1546" spans="1:29" ht="30" customHeight="1" x14ac:dyDescent="0.25">
      <c r="A1546" s="78" t="str">
        <f>VLOOKUP(N1546,'Linien - BU'!A:B,2,FALSE)</f>
        <v>BU3</v>
      </c>
      <c r="B1546" s="79">
        <f t="shared" si="184"/>
        <v>19</v>
      </c>
      <c r="C1546" s="80">
        <f>Abfalldokumentation!$U1546</f>
        <v>44505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81" t="str">
        <f>IFERROR(VLOOKUP(Abfalldokumentation!$O1546,Artikel!A:C,3,FALSE),Abfalldokumentation!$O1546)</f>
        <v>-</v>
      </c>
      <c r="F1546" s="81" t="str">
        <f>VLOOKUP(T1546,'Liste Gründe'!A:D,2,FALSE)</f>
        <v>Linienbezogen</v>
      </c>
      <c r="G1546" s="80" t="str">
        <f>IF(ISBLANK(V1546),VLOOKUP(Abfalldokumentation!$P1546,'Liste Gründe'!A:D,3,FALSE),V1546)</f>
        <v>Maschinenabfall</v>
      </c>
      <c r="H1546" s="81" t="str">
        <f>IF(ISBLANK(Abfalldokumentation!$W1546),"-",Abfalldokumentation!$W1546)</f>
        <v>-</v>
      </c>
      <c r="I1546" s="81">
        <f t="shared" si="185"/>
        <v>44</v>
      </c>
      <c r="J1546" s="81" t="str">
        <f t="shared" si="186"/>
        <v>Produkte</v>
      </c>
      <c r="K1546" s="81" t="str">
        <f t="shared" si="187"/>
        <v>BUs</v>
      </c>
      <c r="L1546" s="81" t="str">
        <f t="shared" si="188"/>
        <v>Symptome</v>
      </c>
      <c r="M1546" s="81" t="str">
        <f>IFERROR(VLOOKUP(Abfalldokumentation!$O1546,Kennzahlen!S:U,3,FALSE)*Abfalldokumentation!$B1546,"0")</f>
        <v>0</v>
      </c>
      <c r="N1546" s="81" t="str">
        <f>IF(ISBLANK(Q1546),VLOOKUP(Abfalldokumentation!$O1546,'Linien - BU'!R:S,2,FALSE),Q1546)</f>
        <v>L16</v>
      </c>
      <c r="O1546" s="77" t="str">
        <f t="shared" si="189"/>
        <v>-</v>
      </c>
      <c r="P1546" s="77">
        <f t="shared" si="190"/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Z1546"/>
      <c r="AB1546" s="2"/>
      <c r="AC1546" s="2"/>
    </row>
    <row r="1547" spans="1:29" ht="30" customHeight="1" x14ac:dyDescent="0.25">
      <c r="A1547" s="73" t="str">
        <f>VLOOKUP(N1547,'Linien - BU'!A:B,2,FALSE)</f>
        <v>BU1</v>
      </c>
      <c r="B1547" s="74">
        <f t="shared" si="184"/>
        <v>91</v>
      </c>
      <c r="C1547" s="75">
        <f>Abfalldokumentation!$U1547</f>
        <v>44505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76" t="str">
        <f>IFERROR(VLOOKUP(Abfalldokumentation!$O1547,Artikel!A:C,3,FALSE),Abfalldokumentation!$O1547)</f>
        <v>-</v>
      </c>
      <c r="F1547" s="76" t="str">
        <f>VLOOKUP(T1547,'Liste Gründe'!A:D,2,FALSE)</f>
        <v>Linienbezogen</v>
      </c>
      <c r="G1547" s="75" t="str">
        <f>IF(ISBLANK(V1547),VLOOKUP(Abfalldokumentation!$P1547,'Liste Gründe'!A:D,3,FALSE),V1547)</f>
        <v>Reinigung</v>
      </c>
      <c r="H1547" s="76" t="str">
        <f>IF(ISBLANK(Abfalldokumentation!$W1547),"-",Abfalldokumentation!$W1547)</f>
        <v>-</v>
      </c>
      <c r="I1547" s="76">
        <f t="shared" si="185"/>
        <v>44</v>
      </c>
      <c r="J1547" s="76" t="str">
        <f t="shared" si="186"/>
        <v>Produkte</v>
      </c>
      <c r="K1547" s="76" t="str">
        <f t="shared" si="187"/>
        <v>BUs</v>
      </c>
      <c r="L1547" s="76" t="str">
        <f t="shared" si="188"/>
        <v>Symptome</v>
      </c>
      <c r="M1547" s="76" t="str">
        <f>IFERROR(VLOOKUP(Abfalldokumentation!$O1547,Kennzahlen!S:U,3,FALSE)*Abfalldokumentation!$B1547,"0")</f>
        <v>0</v>
      </c>
      <c r="N1547" s="76" t="str">
        <f>IF(ISBLANK(Q1547),VLOOKUP(Abfalldokumentation!$O1547,'Linien - BU'!R:S,2,FALSE),Q1547)</f>
        <v>Schmelze</v>
      </c>
      <c r="O1547" s="77" t="str">
        <f t="shared" si="189"/>
        <v>-</v>
      </c>
      <c r="P1547" s="77">
        <f t="shared" si="190"/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Z1547"/>
      <c r="AB1547" s="2"/>
      <c r="AC1547" s="2"/>
    </row>
    <row r="1548" spans="1:29" ht="30" customHeight="1" x14ac:dyDescent="0.25">
      <c r="A1548" s="78" t="str">
        <f>VLOOKUP(N1548,'Linien - BU'!A:B,2,FALSE)</f>
        <v>BU1</v>
      </c>
      <c r="B1548" s="79">
        <f t="shared" si="184"/>
        <v>228</v>
      </c>
      <c r="C1548" s="80">
        <f>Abfalldokumentation!$U1548</f>
        <v>44505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81" t="str">
        <f>IFERROR(VLOOKUP(Abfalldokumentation!$O1548,Artikel!A:C,3,FALSE),Abfalldokumentation!$O1548)</f>
        <v>-</v>
      </c>
      <c r="F1548" s="81" t="str">
        <f>VLOOKUP(T1548,'Liste Gründe'!A:D,2,FALSE)</f>
        <v>Linienbezogen</v>
      </c>
      <c r="G1548" s="80" t="str">
        <f>IF(ISBLANK(V1548),VLOOKUP(Abfalldokumentation!$P1548,'Liste Gründe'!A:D,3,FALSE),V1548)</f>
        <v>Maschinenabfall</v>
      </c>
      <c r="H1548" s="81" t="str">
        <f>IF(ISBLANK(Abfalldokumentation!$W1548),"-",Abfalldokumentation!$W1548)</f>
        <v>-</v>
      </c>
      <c r="I1548" s="81">
        <f t="shared" si="185"/>
        <v>44</v>
      </c>
      <c r="J1548" s="81" t="str">
        <f t="shared" si="186"/>
        <v>Produkte</v>
      </c>
      <c r="K1548" s="81" t="str">
        <f t="shared" si="187"/>
        <v>BUs</v>
      </c>
      <c r="L1548" s="81" t="str">
        <f t="shared" si="188"/>
        <v>Symptome</v>
      </c>
      <c r="M1548" s="81" t="str">
        <f>IFERROR(VLOOKUP(Abfalldokumentation!$O1548,Kennzahlen!S:U,3,FALSE)*Abfalldokumentation!$B1548,"0")</f>
        <v>0</v>
      </c>
      <c r="N1548" s="81" t="str">
        <f>IF(ISBLANK(Q1548),VLOOKUP(Abfalldokumentation!$O1548,'Linien - BU'!R:S,2,FALSE),Q1548)</f>
        <v>Abfüllung</v>
      </c>
      <c r="O1548" s="77" t="str">
        <f t="shared" si="189"/>
        <v>-</v>
      </c>
      <c r="P1548" s="77">
        <f t="shared" si="190"/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Z1548"/>
      <c r="AB1548" s="2"/>
      <c r="AC1548" s="2"/>
    </row>
    <row r="1549" spans="1:29" ht="30" customHeight="1" x14ac:dyDescent="0.25">
      <c r="A1549" s="73" t="str">
        <f>VLOOKUP(N1549,'Linien - BU'!A:B,2,FALSE)</f>
        <v>BU3</v>
      </c>
      <c r="B1549" s="74">
        <f t="shared" si="184"/>
        <v>25</v>
      </c>
      <c r="C1549" s="75">
        <f>Abfalldokumentation!$U1549</f>
        <v>44505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76" t="str">
        <f>IFERROR(VLOOKUP(Abfalldokumentation!$O1549,Artikel!A:C,3,FALSE),Abfalldokumentation!$O1549)</f>
        <v>-</v>
      </c>
      <c r="F1549" s="76" t="str">
        <f>VLOOKUP(T1549,'Liste Gründe'!A:D,2,FALSE)</f>
        <v>Linienbezogen</v>
      </c>
      <c r="G1549" s="75" t="str">
        <f>IF(ISBLANK(V1549),VLOOKUP(Abfalldokumentation!$P1549,'Liste Gründe'!A:D,3,FALSE),V1549)</f>
        <v>Maschinenabfall</v>
      </c>
      <c r="H1549" s="76" t="str">
        <f>IF(ISBLANK(Abfalldokumentation!$W1549),"-",Abfalldokumentation!$W1549)</f>
        <v>-</v>
      </c>
      <c r="I1549" s="76">
        <f t="shared" si="185"/>
        <v>44</v>
      </c>
      <c r="J1549" s="76" t="str">
        <f t="shared" si="186"/>
        <v>Produkte</v>
      </c>
      <c r="K1549" s="76" t="str">
        <f t="shared" si="187"/>
        <v>BUs</v>
      </c>
      <c r="L1549" s="76" t="str">
        <f t="shared" si="188"/>
        <v>Symptome</v>
      </c>
      <c r="M1549" s="76" t="str">
        <f>IFERROR(VLOOKUP(Abfalldokumentation!$O1549,Kennzahlen!S:U,3,FALSE)*Abfalldokumentation!$B1549,"0")</f>
        <v>0</v>
      </c>
      <c r="N1549" s="76" t="str">
        <f>IF(ISBLANK(Q1549),VLOOKUP(Abfalldokumentation!$O1549,'Linien - BU'!R:S,2,FALSE),Q1549)</f>
        <v>BU3</v>
      </c>
      <c r="O1549" s="77" t="str">
        <f t="shared" si="189"/>
        <v>-</v>
      </c>
      <c r="P1549" s="77">
        <f t="shared" si="190"/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Z1549"/>
      <c r="AB1549" s="2"/>
      <c r="AC1549" s="2"/>
    </row>
    <row r="1550" spans="1:29" ht="30" customHeight="1" x14ac:dyDescent="0.25">
      <c r="A1550" s="78" t="str">
        <f>VLOOKUP(N1550,'Linien - BU'!A:B,2,FALSE)</f>
        <v>BU4</v>
      </c>
      <c r="B1550" s="79">
        <f t="shared" si="184"/>
        <v>2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Schwarzer Pfeffer R</v>
      </c>
      <c r="F1550" s="81" t="str">
        <f>VLOOKUP(T1550,'Liste Gründe'!A:D,2,FALSE)</f>
        <v>keinen Verwendungszweck</v>
      </c>
      <c r="G1550" s="80" t="str">
        <f>IF(ISBLANK(V1550),VLOOKUP(Abfalldokumentation!$P1550,'Liste Gründe'!A:D,3,FALSE),V1550)</f>
        <v>keinen Verwendungszweck</v>
      </c>
      <c r="H1550" s="81" t="str">
        <f>IF(ISBLANK(Abfalldokumentation!$W1550),"-",Abfalldokumentation!$W1550)</f>
        <v>-</v>
      </c>
      <c r="I1550" s="81">
        <f t="shared" si="185"/>
        <v>45</v>
      </c>
      <c r="J1550" s="81" t="str">
        <f t="shared" si="186"/>
        <v>Produkte</v>
      </c>
      <c r="K1550" s="81" t="str">
        <f t="shared" si="187"/>
        <v>BUs</v>
      </c>
      <c r="L1550" s="81" t="str">
        <f t="shared" si="188"/>
        <v>Symptome</v>
      </c>
      <c r="M1550" s="81">
        <f>IFERROR(VLOOKUP(Abfalldokumentation!$O1550,Kennzahlen!S:U,3,FALSE)*Abfalldokumentation!$B1550,"0")</f>
        <v>1</v>
      </c>
      <c r="N1550" s="81" t="str">
        <f>IF(ISBLANK(Q1550),VLOOKUP(Abfalldokumentation!$O1550,'Linien - BU'!R:S,2,FALSE),Q1550)</f>
        <v>BU4</v>
      </c>
      <c r="O1550" s="77">
        <f t="shared" si="189"/>
        <v>29500482</v>
      </c>
      <c r="P1550" s="77">
        <f t="shared" si="190"/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AA1550" s="2"/>
      <c r="AB1550" s="2"/>
      <c r="AC1550" s="2"/>
    </row>
    <row r="1551" spans="1:29" ht="30" customHeight="1" x14ac:dyDescent="0.25">
      <c r="A1551" s="73" t="str">
        <f>VLOOKUP(N1551,'Linien - BU'!A:B,2,FALSE)</f>
        <v>BU3</v>
      </c>
      <c r="B1551" s="74">
        <f t="shared" si="184"/>
        <v>45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Schimmel</v>
      </c>
      <c r="H1551" s="76" t="str">
        <f>IF(ISBLANK(Abfalldokumentation!$W1551),"-",Abfalldokumentation!$W1551)</f>
        <v>-</v>
      </c>
      <c r="I1551" s="76">
        <f t="shared" si="185"/>
        <v>45</v>
      </c>
      <c r="J1551" s="76" t="str">
        <f t="shared" si="186"/>
        <v>Produkte</v>
      </c>
      <c r="K1551" s="76" t="str">
        <f t="shared" si="187"/>
        <v>BUs</v>
      </c>
      <c r="L1551" s="76" t="str">
        <f t="shared" si="188"/>
        <v>Symptome</v>
      </c>
      <c r="M1551" s="76">
        <f>IFERROR(VLOOKUP(Abfalldokumentation!$O1551,Kennzahlen!S:U,3,FALSE)*Abfalldokumentation!$B1551,"0")</f>
        <v>22.5</v>
      </c>
      <c r="N1551" s="76" t="str">
        <f>IF(ISBLANK(Q1551),VLOOKUP(Abfalldokumentation!$O1551,'Linien - BU'!R:S,2,FALSE),Q1551)</f>
        <v>BU3</v>
      </c>
      <c r="O1551" s="77">
        <f t="shared" si="189"/>
        <v>29500498</v>
      </c>
      <c r="P1551" s="77">
        <f t="shared" si="190"/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AA1551" s="2"/>
      <c r="AB1551" s="2"/>
      <c r="AC1551" s="2"/>
    </row>
    <row r="1552" spans="1:29" ht="30" customHeight="1" x14ac:dyDescent="0.25">
      <c r="A1552" s="78" t="str">
        <f>VLOOKUP(N1552,'Linien - BU'!A:B,2,FALSE)</f>
        <v>BU3</v>
      </c>
      <c r="B1552" s="79">
        <f t="shared" si="184"/>
        <v>20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Schimmel</v>
      </c>
      <c r="H1552" s="81" t="str">
        <f>IF(ISBLANK(Abfalldokumentation!$W1552),"-",Abfalldokumentation!$W1552)</f>
        <v>-</v>
      </c>
      <c r="I1552" s="81">
        <f t="shared" si="185"/>
        <v>45</v>
      </c>
      <c r="J1552" s="81" t="str">
        <f t="shared" si="186"/>
        <v>Produkte</v>
      </c>
      <c r="K1552" s="81" t="str">
        <f t="shared" si="187"/>
        <v>BUs</v>
      </c>
      <c r="L1552" s="81" t="str">
        <f t="shared" si="188"/>
        <v>Symptome</v>
      </c>
      <c r="M1552" s="81">
        <f>IFERROR(VLOOKUP(Abfalldokumentation!$O1552,Kennzahlen!S:U,3,FALSE)*Abfalldokumentation!$B1552,"0")</f>
        <v>10</v>
      </c>
      <c r="N1552" s="81" t="str">
        <f>IF(ISBLANK(Q1552),VLOOKUP(Abfalldokumentation!$O1552,'Linien - BU'!R:S,2,FALSE),Q1552)</f>
        <v>BU3</v>
      </c>
      <c r="O1552" s="77">
        <f t="shared" si="189"/>
        <v>29500498</v>
      </c>
      <c r="P1552" s="77">
        <f t="shared" si="190"/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AA1552" s="2"/>
      <c r="AB1552" s="2"/>
      <c r="AC1552" s="2"/>
    </row>
    <row r="1553" spans="1:29" ht="30" customHeight="1" x14ac:dyDescent="0.25">
      <c r="A1553" s="73" t="str">
        <f>VLOOKUP(N1553,'Linien - BU'!A:B,2,FALSE)</f>
        <v>BU3</v>
      </c>
      <c r="B1553" s="74">
        <f t="shared" si="184"/>
        <v>35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Schimmel</v>
      </c>
      <c r="H1553" s="76" t="str">
        <f>IF(ISBLANK(Abfalldokumentation!$W1553),"-",Abfalldokumentation!$W1553)</f>
        <v>-</v>
      </c>
      <c r="I1553" s="76">
        <f t="shared" si="185"/>
        <v>45</v>
      </c>
      <c r="J1553" s="76" t="str">
        <f t="shared" si="186"/>
        <v>Produkte</v>
      </c>
      <c r="K1553" s="76" t="str">
        <f t="shared" si="187"/>
        <v>BUs</v>
      </c>
      <c r="L1553" s="76" t="str">
        <f t="shared" si="188"/>
        <v>Symptome</v>
      </c>
      <c r="M1553" s="76">
        <f>IFERROR(VLOOKUP(Abfalldokumentation!$O1553,Kennzahlen!S:U,3,FALSE)*Abfalldokumentation!$B1553,"0")</f>
        <v>17.5</v>
      </c>
      <c r="N1553" s="76" t="str">
        <f>IF(ISBLANK(Q1553),VLOOKUP(Abfalldokumentation!$O1553,'Linien - BU'!R:S,2,FALSE),Q1553)</f>
        <v>BU3</v>
      </c>
      <c r="O1553" s="77">
        <f t="shared" si="189"/>
        <v>29500498</v>
      </c>
      <c r="P1553" s="77">
        <f t="shared" si="190"/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AA1553" s="2"/>
      <c r="AB1553" s="2"/>
      <c r="AC1553" s="2"/>
    </row>
    <row r="1554" spans="1:29" ht="30" customHeight="1" x14ac:dyDescent="0.25">
      <c r="A1554" s="78" t="str">
        <f>VLOOKUP(N1554,'Linien - BU'!A:B,2,FALSE)</f>
        <v>BU3</v>
      </c>
      <c r="B1554" s="79">
        <f t="shared" si="184"/>
        <v>55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Schimmel</v>
      </c>
      <c r="H1554" s="81" t="str">
        <f>IF(ISBLANK(Abfalldokumentation!$W1554),"-",Abfalldokumentation!$W1554)</f>
        <v>-</v>
      </c>
      <c r="I1554" s="81">
        <f t="shared" si="185"/>
        <v>45</v>
      </c>
      <c r="J1554" s="81" t="str">
        <f t="shared" si="186"/>
        <v>Produkte</v>
      </c>
      <c r="K1554" s="81" t="str">
        <f t="shared" si="187"/>
        <v>BUs</v>
      </c>
      <c r="L1554" s="81" t="str">
        <f t="shared" si="188"/>
        <v>Symptome</v>
      </c>
      <c r="M1554" s="81">
        <f>IFERROR(VLOOKUP(Abfalldokumentation!$O1554,Kennzahlen!S:U,3,FALSE)*Abfalldokumentation!$B1554,"0")</f>
        <v>27.5</v>
      </c>
      <c r="N1554" s="81" t="str">
        <f>IF(ISBLANK(Q1554),VLOOKUP(Abfalldokumentation!$O1554,'Linien - BU'!R:S,2,FALSE),Q1554)</f>
        <v>BU3</v>
      </c>
      <c r="O1554" s="77">
        <f t="shared" si="189"/>
        <v>29500498</v>
      </c>
      <c r="P1554" s="77">
        <f t="shared" si="190"/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AA1554" s="2"/>
      <c r="AB1554" s="2"/>
      <c r="AC1554" s="2"/>
    </row>
    <row r="1555" spans="1:29" ht="30" customHeight="1" x14ac:dyDescent="0.25">
      <c r="A1555" s="73" t="str">
        <f>VLOOKUP(N1555,'Linien - BU'!A:B,2,FALSE)</f>
        <v>BU3</v>
      </c>
      <c r="B1555" s="74">
        <f t="shared" si="184"/>
        <v>44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Räucher Natur Natri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Schimmel</v>
      </c>
      <c r="H1555" s="76" t="str">
        <f>IF(ISBLANK(Abfalldokumentation!$W1555),"-",Abfalldokumentation!$W1555)</f>
        <v>-</v>
      </c>
      <c r="I1555" s="76">
        <f t="shared" si="185"/>
        <v>45</v>
      </c>
      <c r="J1555" s="76" t="str">
        <f t="shared" si="186"/>
        <v>Produkte</v>
      </c>
      <c r="K1555" s="76" t="str">
        <f t="shared" si="187"/>
        <v>BUs</v>
      </c>
      <c r="L1555" s="76" t="str">
        <f t="shared" si="188"/>
        <v>Symptome</v>
      </c>
      <c r="M1555" s="76">
        <f>IFERROR(VLOOKUP(Abfalldokumentation!$O1555,Kennzahlen!S:U,3,FALSE)*Abfalldokumentation!$B1555,"0")</f>
        <v>22</v>
      </c>
      <c r="N1555" s="76" t="str">
        <f>IF(ISBLANK(Q1555),VLOOKUP(Abfalldokumentation!$O1555,'Linien - BU'!R:S,2,FALSE),Q1555)</f>
        <v>BU3</v>
      </c>
      <c r="O1555" s="77">
        <f t="shared" si="189"/>
        <v>29500498</v>
      </c>
      <c r="P1555" s="77">
        <f t="shared" si="190"/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AA1555" s="2"/>
      <c r="AB1555" s="2"/>
      <c r="AC1555" s="2"/>
    </row>
    <row r="1556" spans="1:29" ht="30" customHeight="1" x14ac:dyDescent="0.25">
      <c r="A1556" s="78" t="str">
        <f>VLOOKUP(N1556,'Linien - BU'!A:B,2,FALSE)</f>
        <v>BU3</v>
      </c>
      <c r="B1556" s="79">
        <f t="shared" si="184"/>
        <v>18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Räucher Natur Natri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Schimmel</v>
      </c>
      <c r="H1556" s="81" t="str">
        <f>IF(ISBLANK(Abfalldokumentation!$W1556),"-",Abfalldokumentation!$W1556)</f>
        <v>-</v>
      </c>
      <c r="I1556" s="81">
        <f t="shared" si="185"/>
        <v>45</v>
      </c>
      <c r="J1556" s="81" t="str">
        <f t="shared" si="186"/>
        <v>Produkte</v>
      </c>
      <c r="K1556" s="81" t="str">
        <f t="shared" si="187"/>
        <v>BUs</v>
      </c>
      <c r="L1556" s="81" t="str">
        <f t="shared" si="188"/>
        <v>Symptome</v>
      </c>
      <c r="M1556" s="81">
        <f>IFERROR(VLOOKUP(Abfalldokumentation!$O1556,Kennzahlen!S:U,3,FALSE)*Abfalldokumentation!$B1556,"0")</f>
        <v>9</v>
      </c>
      <c r="N1556" s="81" t="str">
        <f>IF(ISBLANK(Q1556),VLOOKUP(Abfalldokumentation!$O1556,'Linien - BU'!R:S,2,FALSE),Q1556)</f>
        <v>BU3</v>
      </c>
      <c r="O1556" s="77">
        <f t="shared" si="189"/>
        <v>29500498</v>
      </c>
      <c r="P1556" s="77">
        <f t="shared" si="190"/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AA1556" s="2"/>
      <c r="AB1556" s="2"/>
      <c r="AC1556" s="2"/>
    </row>
    <row r="1557" spans="1:29" ht="30" customHeight="1" x14ac:dyDescent="0.25">
      <c r="A1557" s="73" t="str">
        <f>VLOOKUP(N1557,'Linien - BU'!A:B,2,FALSE)</f>
        <v>BU3</v>
      </c>
      <c r="B1557" s="74">
        <f t="shared" si="184"/>
        <v>15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Räucher Natur Natri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Schimmel</v>
      </c>
      <c r="H1557" s="76" t="str">
        <f>IF(ISBLANK(Abfalldokumentation!$W1557),"-",Abfalldokumentation!$W1557)</f>
        <v>-</v>
      </c>
      <c r="I1557" s="76">
        <f t="shared" si="185"/>
        <v>45</v>
      </c>
      <c r="J1557" s="76" t="str">
        <f t="shared" si="186"/>
        <v>Produkte</v>
      </c>
      <c r="K1557" s="76" t="str">
        <f t="shared" si="187"/>
        <v>BUs</v>
      </c>
      <c r="L1557" s="76" t="str">
        <f t="shared" si="188"/>
        <v>Symptome</v>
      </c>
      <c r="M1557" s="76">
        <f>IFERROR(VLOOKUP(Abfalldokumentation!$O1557,Kennzahlen!S:U,3,FALSE)*Abfalldokumentation!$B1557,"0")</f>
        <v>7.5</v>
      </c>
      <c r="N1557" s="76" t="str">
        <f>IF(ISBLANK(Q1557),VLOOKUP(Abfalldokumentation!$O1557,'Linien - BU'!R:S,2,FALSE),Q1557)</f>
        <v>BU3</v>
      </c>
      <c r="O1557" s="77">
        <f t="shared" si="189"/>
        <v>29500498</v>
      </c>
      <c r="P1557" s="77">
        <f t="shared" si="190"/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AA1557" s="2"/>
      <c r="AB1557" s="2"/>
      <c r="AC1557" s="2"/>
    </row>
    <row r="1558" spans="1:29" ht="30" customHeight="1" x14ac:dyDescent="0.25">
      <c r="A1558" s="78" t="str">
        <f>VLOOKUP(N1558,'Linien - BU'!A:B,2,FALSE)</f>
        <v>BU3</v>
      </c>
      <c r="B1558" s="79">
        <f t="shared" si="184"/>
        <v>33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Räucher Natur Natri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Schimmel</v>
      </c>
      <c r="H1558" s="81" t="str">
        <f>IF(ISBLANK(Abfalldokumentation!$W1558),"-",Abfalldokumentation!$W1558)</f>
        <v>-</v>
      </c>
      <c r="I1558" s="81">
        <f t="shared" si="185"/>
        <v>45</v>
      </c>
      <c r="J1558" s="81" t="str">
        <f t="shared" si="186"/>
        <v>Produkte</v>
      </c>
      <c r="K1558" s="81" t="str">
        <f t="shared" si="187"/>
        <v>BUs</v>
      </c>
      <c r="L1558" s="81" t="str">
        <f t="shared" si="188"/>
        <v>Symptome</v>
      </c>
      <c r="M1558" s="81">
        <f>IFERROR(VLOOKUP(Abfalldokumentation!$O1558,Kennzahlen!S:U,3,FALSE)*Abfalldokumentation!$B1558,"0")</f>
        <v>16.5</v>
      </c>
      <c r="N1558" s="81" t="str">
        <f>IF(ISBLANK(Q1558),VLOOKUP(Abfalldokumentation!$O1558,'Linien - BU'!R:S,2,FALSE),Q1558)</f>
        <v>BU3</v>
      </c>
      <c r="O1558" s="77">
        <f t="shared" si="189"/>
        <v>29500498</v>
      </c>
      <c r="P1558" s="77">
        <f t="shared" si="190"/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AA1558" s="2"/>
      <c r="AB1558" s="2"/>
      <c r="AC1558" s="2"/>
    </row>
    <row r="1559" spans="1:29" ht="30" customHeight="1" x14ac:dyDescent="0.25">
      <c r="A1559" s="73" t="str">
        <f>VLOOKUP(N1559,'Linien - BU'!A:B,2,FALSE)</f>
        <v>BU3</v>
      </c>
      <c r="B1559" s="74">
        <f t="shared" si="184"/>
        <v>101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Räucher Natur Natri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Schimmel</v>
      </c>
      <c r="H1559" s="76" t="str">
        <f>IF(ISBLANK(Abfalldokumentation!$W1559),"-",Abfalldokumentation!$W1559)</f>
        <v>-</v>
      </c>
      <c r="I1559" s="76">
        <f t="shared" si="185"/>
        <v>45</v>
      </c>
      <c r="J1559" s="76" t="str">
        <f t="shared" si="186"/>
        <v>Produkte</v>
      </c>
      <c r="K1559" s="76" t="str">
        <f t="shared" si="187"/>
        <v>BUs</v>
      </c>
      <c r="L1559" s="76" t="str">
        <f t="shared" si="188"/>
        <v>Symptome</v>
      </c>
      <c r="M1559" s="76">
        <f>IFERROR(VLOOKUP(Abfalldokumentation!$O1559,Kennzahlen!S:U,3,FALSE)*Abfalldokumentation!$B1559,"0")</f>
        <v>50.5</v>
      </c>
      <c r="N1559" s="76" t="str">
        <f>IF(ISBLANK(Q1559),VLOOKUP(Abfalldokumentation!$O1559,'Linien - BU'!R:S,2,FALSE),Q1559)</f>
        <v>BU3</v>
      </c>
      <c r="O1559" s="77">
        <f t="shared" si="189"/>
        <v>29500498</v>
      </c>
      <c r="P1559" s="77">
        <f t="shared" si="190"/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AA1559" s="2"/>
      <c r="AB1559" s="2"/>
      <c r="AC1559" s="2"/>
    </row>
    <row r="1560" spans="1:29" ht="30" customHeight="1" x14ac:dyDescent="0.25">
      <c r="A1560" s="78" t="str">
        <f>VLOOKUP(N1560,'Linien - BU'!A:B,2,FALSE)</f>
        <v>BU3</v>
      </c>
      <c r="B1560" s="79">
        <f t="shared" si="184"/>
        <v>106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Räucher Natur Natri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Schimmel</v>
      </c>
      <c r="H1560" s="81" t="str">
        <f>IF(ISBLANK(Abfalldokumentation!$W1560),"-",Abfalldokumentation!$W1560)</f>
        <v>-</v>
      </c>
      <c r="I1560" s="81">
        <f t="shared" si="185"/>
        <v>45</v>
      </c>
      <c r="J1560" s="81" t="str">
        <f t="shared" si="186"/>
        <v>Produkte</v>
      </c>
      <c r="K1560" s="81" t="str">
        <f t="shared" si="187"/>
        <v>BUs</v>
      </c>
      <c r="L1560" s="81" t="str">
        <f t="shared" si="188"/>
        <v>Symptome</v>
      </c>
      <c r="M1560" s="81">
        <f>IFERROR(VLOOKUP(Abfalldokumentation!$O1560,Kennzahlen!S:U,3,FALSE)*Abfalldokumentation!$B1560,"0")</f>
        <v>53</v>
      </c>
      <c r="N1560" s="81" t="str">
        <f>IF(ISBLANK(Q1560),VLOOKUP(Abfalldokumentation!$O1560,'Linien - BU'!R:S,2,FALSE),Q1560)</f>
        <v>BU3</v>
      </c>
      <c r="O1560" s="77">
        <f t="shared" si="189"/>
        <v>29500498</v>
      </c>
      <c r="P1560" s="77">
        <f t="shared" si="190"/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AA1560" s="2"/>
      <c r="AB1560" s="2"/>
      <c r="AC1560" s="2"/>
    </row>
    <row r="1561" spans="1:29" ht="30" customHeight="1" x14ac:dyDescent="0.25">
      <c r="A1561" s="73" t="str">
        <f>VLOOKUP(N1561,'Linien - BU'!A:B,2,FALSE)</f>
        <v>BU3</v>
      </c>
      <c r="B1561" s="74">
        <f t="shared" si="184"/>
        <v>33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Adler Schinkenräuch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Schimmel</v>
      </c>
      <c r="H1561" s="76" t="str">
        <f>IF(ISBLANK(Abfalldokumentation!$W1561),"-",Abfalldokumentation!$W1561)</f>
        <v>-</v>
      </c>
      <c r="I1561" s="76">
        <f t="shared" si="185"/>
        <v>45</v>
      </c>
      <c r="J1561" s="76" t="str">
        <f t="shared" si="186"/>
        <v>Produkte</v>
      </c>
      <c r="K1561" s="76" t="str">
        <f t="shared" si="187"/>
        <v>BUs</v>
      </c>
      <c r="L1561" s="76" t="str">
        <f t="shared" si="188"/>
        <v>Symptome</v>
      </c>
      <c r="M1561" s="76">
        <f>IFERROR(VLOOKUP(Abfalldokumentation!$O1561,Kennzahlen!S:U,3,FALSE)*Abfalldokumentation!$B1561,"0")</f>
        <v>16.5</v>
      </c>
      <c r="N1561" s="76" t="str">
        <f>IF(ISBLANK(Q1561),VLOOKUP(Abfalldokumentation!$O1561,'Linien - BU'!R:S,2,FALSE),Q1561)</f>
        <v>Bu3</v>
      </c>
      <c r="O1561" s="77">
        <f t="shared" si="189"/>
        <v>29500529</v>
      </c>
      <c r="P1561" s="77">
        <f t="shared" si="190"/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AA1561" s="2"/>
      <c r="AB1561" s="2"/>
      <c r="AC1561" s="2"/>
    </row>
    <row r="1562" spans="1:29" ht="30" customHeight="1" x14ac:dyDescent="0.25">
      <c r="A1562" s="78" t="str">
        <f>VLOOKUP(N1562,'Linien - BU'!A:B,2,FALSE)</f>
        <v>BU3</v>
      </c>
      <c r="B1562" s="79">
        <f t="shared" si="184"/>
        <v>30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Adler Schinkenräuch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Schimmel</v>
      </c>
      <c r="H1562" s="81" t="str">
        <f>IF(ISBLANK(Abfalldokumentation!$W1562),"-",Abfalldokumentation!$W1562)</f>
        <v>-</v>
      </c>
      <c r="I1562" s="81">
        <f t="shared" si="185"/>
        <v>45</v>
      </c>
      <c r="J1562" s="81" t="str">
        <f t="shared" si="186"/>
        <v>Produkte</v>
      </c>
      <c r="K1562" s="81" t="str">
        <f t="shared" si="187"/>
        <v>BUs</v>
      </c>
      <c r="L1562" s="81" t="str">
        <f t="shared" si="188"/>
        <v>Symptome</v>
      </c>
      <c r="M1562" s="81">
        <f>IFERROR(VLOOKUP(Abfalldokumentation!$O1562,Kennzahlen!S:U,3,FALSE)*Abfalldokumentation!$B1562,"0")</f>
        <v>15</v>
      </c>
      <c r="N1562" s="81" t="str">
        <f>IF(ISBLANK(Q1562),VLOOKUP(Abfalldokumentation!$O1562,'Linien - BU'!R:S,2,FALSE),Q1562)</f>
        <v>Bu3</v>
      </c>
      <c r="O1562" s="77">
        <f t="shared" si="189"/>
        <v>29500529</v>
      </c>
      <c r="P1562" s="77">
        <f t="shared" si="190"/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AA1562" s="2"/>
      <c r="AB1562" s="2"/>
      <c r="AC1562" s="2"/>
    </row>
    <row r="1563" spans="1:29" ht="30" customHeight="1" x14ac:dyDescent="0.25">
      <c r="A1563" s="73" t="str">
        <f>VLOOKUP(N1563,'Linien - BU'!A:B,2,FALSE)</f>
        <v>BU3</v>
      </c>
      <c r="B1563" s="74">
        <f t="shared" si="184"/>
        <v>40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Adler Schinkenräuch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Schimmel</v>
      </c>
      <c r="H1563" s="76" t="str">
        <f>IF(ISBLANK(Abfalldokumentation!$W1563),"-",Abfalldokumentation!$W1563)</f>
        <v>-</v>
      </c>
      <c r="I1563" s="76">
        <f t="shared" si="185"/>
        <v>45</v>
      </c>
      <c r="J1563" s="76" t="str">
        <f t="shared" si="186"/>
        <v>Produkte</v>
      </c>
      <c r="K1563" s="76" t="str">
        <f t="shared" si="187"/>
        <v>BUs</v>
      </c>
      <c r="L1563" s="76" t="str">
        <f t="shared" si="188"/>
        <v>Symptome</v>
      </c>
      <c r="M1563" s="76">
        <f>IFERROR(VLOOKUP(Abfalldokumentation!$O1563,Kennzahlen!S:U,3,FALSE)*Abfalldokumentation!$B1563,"0")</f>
        <v>20</v>
      </c>
      <c r="N1563" s="76" t="str">
        <f>IF(ISBLANK(Q1563),VLOOKUP(Abfalldokumentation!$O1563,'Linien - BU'!R:S,2,FALSE),Q1563)</f>
        <v>Bu3</v>
      </c>
      <c r="O1563" s="77">
        <f t="shared" si="189"/>
        <v>29500529</v>
      </c>
      <c r="P1563" s="77">
        <f t="shared" si="190"/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AA1563" s="2"/>
      <c r="AB1563" s="2"/>
      <c r="AC1563" s="2"/>
    </row>
    <row r="1564" spans="1:29" ht="30" customHeight="1" x14ac:dyDescent="0.25">
      <c r="A1564" s="78" t="str">
        <f>VLOOKUP(N1564,'Linien - BU'!A:B,2,FALSE)</f>
        <v>BU3</v>
      </c>
      <c r="B1564" s="79">
        <f t="shared" si="184"/>
        <v>63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Adler Schinkenräuch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Schimmel</v>
      </c>
      <c r="H1564" s="81" t="str">
        <f>IF(ISBLANK(Abfalldokumentation!$W1564),"-",Abfalldokumentation!$W1564)</f>
        <v>-</v>
      </c>
      <c r="I1564" s="81">
        <f t="shared" si="185"/>
        <v>45</v>
      </c>
      <c r="J1564" s="81" t="str">
        <f t="shared" si="186"/>
        <v>Produkte</v>
      </c>
      <c r="K1564" s="81" t="str">
        <f t="shared" si="187"/>
        <v>BUs</v>
      </c>
      <c r="L1564" s="81" t="str">
        <f t="shared" si="188"/>
        <v>Symptome</v>
      </c>
      <c r="M1564" s="81">
        <f>IFERROR(VLOOKUP(Abfalldokumentation!$O1564,Kennzahlen!S:U,3,FALSE)*Abfalldokumentation!$B1564,"0")</f>
        <v>31.5</v>
      </c>
      <c r="N1564" s="81" t="str">
        <f>IF(ISBLANK(Q1564),VLOOKUP(Abfalldokumentation!$O1564,'Linien - BU'!R:S,2,FALSE),Q1564)</f>
        <v>Bu3</v>
      </c>
      <c r="O1564" s="77">
        <f t="shared" si="189"/>
        <v>29500529</v>
      </c>
      <c r="P1564" s="77">
        <f t="shared" si="190"/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AA1564" s="2"/>
      <c r="AB1564" s="2"/>
      <c r="AC1564" s="2"/>
    </row>
    <row r="1565" spans="1:29" ht="30" customHeight="1" x14ac:dyDescent="0.25">
      <c r="A1565" s="73" t="str">
        <f>VLOOKUP(N1565,'Linien - BU'!A:B,2,FALSE)</f>
        <v>BU3</v>
      </c>
      <c r="B1565" s="74">
        <f t="shared" si="184"/>
        <v>10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Würste Jalapeno nat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Schimmel</v>
      </c>
      <c r="H1565" s="76" t="str">
        <f>IF(ISBLANK(Abfalldokumentation!$W1565),"-",Abfalldokumentation!$W1565)</f>
        <v>-</v>
      </c>
      <c r="I1565" s="76">
        <f t="shared" si="185"/>
        <v>45</v>
      </c>
      <c r="J1565" s="76" t="str">
        <f t="shared" si="186"/>
        <v>Produkte</v>
      </c>
      <c r="K1565" s="76" t="str">
        <f t="shared" si="187"/>
        <v>BUs</v>
      </c>
      <c r="L1565" s="76" t="str">
        <f t="shared" si="188"/>
        <v>Symptome</v>
      </c>
      <c r="M1565" s="76">
        <f>IFERROR(VLOOKUP(Abfalldokumentation!$O1565,Kennzahlen!S:U,3,FALSE)*Abfalldokumentation!$B1565,"0")</f>
        <v>5</v>
      </c>
      <c r="N1565" s="76" t="str">
        <f>IF(ISBLANK(Q1565),VLOOKUP(Abfalldokumentation!$O1565,'Linien - BU'!R:S,2,FALSE),Q1565)</f>
        <v>bu3</v>
      </c>
      <c r="O1565" s="77">
        <f t="shared" si="189"/>
        <v>29500606</v>
      </c>
      <c r="P1565" s="77">
        <f t="shared" si="190"/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AA1565" s="2"/>
      <c r="AB1565" s="2"/>
      <c r="AC1565" s="2"/>
    </row>
    <row r="1566" spans="1:29" ht="30" customHeight="1" x14ac:dyDescent="0.25">
      <c r="A1566" s="78" t="str">
        <f>VLOOKUP(N1566,'Linien - BU'!A:B,2,FALSE)</f>
        <v>BU3</v>
      </c>
      <c r="B1566" s="79">
        <f t="shared" si="184"/>
        <v>30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Würste Jalapeno nat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Schimmel</v>
      </c>
      <c r="H1566" s="81" t="str">
        <f>IF(ISBLANK(Abfalldokumentation!$W1566),"-",Abfalldokumentation!$W1566)</f>
        <v>-</v>
      </c>
      <c r="I1566" s="81">
        <f t="shared" si="185"/>
        <v>45</v>
      </c>
      <c r="J1566" s="81" t="str">
        <f t="shared" si="186"/>
        <v>Produkte</v>
      </c>
      <c r="K1566" s="81" t="str">
        <f t="shared" si="187"/>
        <v>BUs</v>
      </c>
      <c r="L1566" s="81" t="str">
        <f t="shared" si="188"/>
        <v>Symptome</v>
      </c>
      <c r="M1566" s="81">
        <f>IFERROR(VLOOKUP(Abfalldokumentation!$O1566,Kennzahlen!S:U,3,FALSE)*Abfalldokumentation!$B1566,"0")</f>
        <v>15</v>
      </c>
      <c r="N1566" s="81" t="str">
        <f>IF(ISBLANK(Q1566),VLOOKUP(Abfalldokumentation!$O1566,'Linien - BU'!R:S,2,FALSE),Q1566)</f>
        <v>bu3</v>
      </c>
      <c r="O1566" s="77">
        <f t="shared" si="189"/>
        <v>29500606</v>
      </c>
      <c r="P1566" s="77">
        <f t="shared" si="190"/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AA1566" s="2"/>
      <c r="AB1566" s="2"/>
      <c r="AC1566" s="2"/>
    </row>
    <row r="1567" spans="1:29" ht="30" customHeight="1" x14ac:dyDescent="0.25">
      <c r="A1567" s="73" t="str">
        <f>VLOOKUP(N1567,'Linien - BU'!A:B,2,FALSE)</f>
        <v>BU3</v>
      </c>
      <c r="B1567" s="74">
        <f t="shared" si="184"/>
        <v>46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Würste Jalapeno nat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Schimmel</v>
      </c>
      <c r="H1567" s="76" t="str">
        <f>IF(ISBLANK(Abfalldokumentation!$W1567),"-",Abfalldokumentation!$W1567)</f>
        <v>-</v>
      </c>
      <c r="I1567" s="76">
        <f t="shared" si="185"/>
        <v>45</v>
      </c>
      <c r="J1567" s="76" t="str">
        <f t="shared" si="186"/>
        <v>Produkte</v>
      </c>
      <c r="K1567" s="76" t="str">
        <f t="shared" si="187"/>
        <v>BUs</v>
      </c>
      <c r="L1567" s="76" t="str">
        <f t="shared" si="188"/>
        <v>Symptome</v>
      </c>
      <c r="M1567" s="76">
        <f>IFERROR(VLOOKUP(Abfalldokumentation!$O1567,Kennzahlen!S:U,3,FALSE)*Abfalldokumentation!$B1567,"0")</f>
        <v>23</v>
      </c>
      <c r="N1567" s="76" t="str">
        <f>IF(ISBLANK(Q1567),VLOOKUP(Abfalldokumentation!$O1567,'Linien - BU'!R:S,2,FALSE),Q1567)</f>
        <v>bu3</v>
      </c>
      <c r="O1567" s="77">
        <f t="shared" si="189"/>
        <v>29500606</v>
      </c>
      <c r="P1567" s="77">
        <f t="shared" si="190"/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AA1567" s="2"/>
      <c r="AB1567" s="2"/>
      <c r="AC1567" s="2"/>
    </row>
    <row r="1568" spans="1:29" ht="30" customHeight="1" x14ac:dyDescent="0.25">
      <c r="A1568" s="78" t="str">
        <f>VLOOKUP(N1568,'Linien - BU'!A:B,2,FALSE)</f>
        <v>BU3</v>
      </c>
      <c r="B1568" s="79">
        <f t="shared" si="184"/>
        <v>40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Würste Jalapeno nat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Schimmel</v>
      </c>
      <c r="H1568" s="81" t="str">
        <f>IF(ISBLANK(Abfalldokumentation!$W1568),"-",Abfalldokumentation!$W1568)</f>
        <v>-</v>
      </c>
      <c r="I1568" s="81">
        <f t="shared" si="185"/>
        <v>45</v>
      </c>
      <c r="J1568" s="81" t="str">
        <f t="shared" si="186"/>
        <v>Produkte</v>
      </c>
      <c r="K1568" s="81" t="str">
        <f t="shared" si="187"/>
        <v>BUs</v>
      </c>
      <c r="L1568" s="81" t="str">
        <f t="shared" si="188"/>
        <v>Symptome</v>
      </c>
      <c r="M1568" s="81">
        <f>IFERROR(VLOOKUP(Abfalldokumentation!$O1568,Kennzahlen!S:U,3,FALSE)*Abfalldokumentation!$B1568,"0")</f>
        <v>20</v>
      </c>
      <c r="N1568" s="81" t="str">
        <f>IF(ISBLANK(Q1568),VLOOKUP(Abfalldokumentation!$O1568,'Linien - BU'!R:S,2,FALSE),Q1568)</f>
        <v>bu3</v>
      </c>
      <c r="O1568" s="77">
        <f t="shared" si="189"/>
        <v>29500606</v>
      </c>
      <c r="P1568" s="77">
        <f t="shared" si="190"/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AA1568" s="2"/>
      <c r="AB1568" s="2"/>
      <c r="AC1568" s="2"/>
    </row>
    <row r="1569" spans="1:29" ht="30" customHeight="1" x14ac:dyDescent="0.25">
      <c r="A1569" s="73" t="str">
        <f>VLOOKUP(N1569,'Linien - BU'!A:B,2,FALSE)</f>
        <v>BU3</v>
      </c>
      <c r="B1569" s="74">
        <f t="shared" si="184"/>
        <v>12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Schimmel</v>
      </c>
      <c r="H1569" s="76" t="str">
        <f>IF(ISBLANK(Abfalldokumentation!$W1569),"-",Abfalldokumentation!$W1569)</f>
        <v>-</v>
      </c>
      <c r="I1569" s="76">
        <f t="shared" si="185"/>
        <v>45</v>
      </c>
      <c r="J1569" s="76" t="str">
        <f t="shared" si="186"/>
        <v>Produkte</v>
      </c>
      <c r="K1569" s="76" t="str">
        <f t="shared" si="187"/>
        <v>BUs</v>
      </c>
      <c r="L1569" s="76" t="str">
        <f t="shared" si="188"/>
        <v>Symptome</v>
      </c>
      <c r="M1569" s="76">
        <f>IFERROR(VLOOKUP(Abfalldokumentation!$O1569,Kennzahlen!S:U,3,FALSE)*Abfalldokumentation!$B1569,"0")</f>
        <v>6</v>
      </c>
      <c r="N1569" s="76" t="str">
        <f>IF(ISBLANK(Q1569),VLOOKUP(Abfalldokumentation!$O1569,'Linien - BU'!R:S,2,FALSE),Q1569)</f>
        <v>BU3</v>
      </c>
      <c r="O1569" s="77">
        <f t="shared" si="189"/>
        <v>29500613</v>
      </c>
      <c r="P1569" s="77">
        <f t="shared" si="190"/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AA1569" s="2"/>
      <c r="AB1569" s="2"/>
      <c r="AC1569" s="2"/>
    </row>
    <row r="1570" spans="1:29" ht="30" customHeight="1" x14ac:dyDescent="0.25">
      <c r="A1570" s="78" t="str">
        <f>VLOOKUP(N1570,'Linien - BU'!A:B,2,FALSE)</f>
        <v>BU3</v>
      </c>
      <c r="B1570" s="79">
        <f t="shared" si="184"/>
        <v>102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Schimmel</v>
      </c>
      <c r="H1570" s="81" t="str">
        <f>IF(ISBLANK(Abfalldokumentation!$W1570),"-",Abfalldokumentation!$W1570)</f>
        <v>-</v>
      </c>
      <c r="I1570" s="81">
        <f t="shared" si="185"/>
        <v>45</v>
      </c>
      <c r="J1570" s="81" t="str">
        <f t="shared" si="186"/>
        <v>Produkte</v>
      </c>
      <c r="K1570" s="81" t="str">
        <f t="shared" si="187"/>
        <v>BUs</v>
      </c>
      <c r="L1570" s="81" t="str">
        <f t="shared" si="188"/>
        <v>Symptome</v>
      </c>
      <c r="M1570" s="81">
        <f>IFERROR(VLOOKUP(Abfalldokumentation!$O1570,Kennzahlen!S:U,3,FALSE)*Abfalldokumentation!$B1570,"0")</f>
        <v>51</v>
      </c>
      <c r="N1570" s="81" t="str">
        <f>IF(ISBLANK(Q1570),VLOOKUP(Abfalldokumentation!$O1570,'Linien - BU'!R:S,2,FALSE),Q1570)</f>
        <v>BU3</v>
      </c>
      <c r="O1570" s="77">
        <f t="shared" si="189"/>
        <v>29500613</v>
      </c>
      <c r="P1570" s="77">
        <f t="shared" si="190"/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AA1570" s="2"/>
      <c r="AB1570" s="2"/>
      <c r="AC1570" s="2"/>
    </row>
    <row r="1571" spans="1:29" ht="30" customHeight="1" x14ac:dyDescent="0.25">
      <c r="A1571" s="73" t="str">
        <f>VLOOKUP(N1571,'Linien - BU'!A:B,2,FALSE)</f>
        <v>BU3</v>
      </c>
      <c r="B1571" s="74">
        <f t="shared" si="184"/>
        <v>36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Schimmel</v>
      </c>
      <c r="H1571" s="76" t="str">
        <f>IF(ISBLANK(Abfalldokumentation!$W1571),"-",Abfalldokumentation!$W1571)</f>
        <v>-</v>
      </c>
      <c r="I1571" s="76">
        <f t="shared" si="185"/>
        <v>45</v>
      </c>
      <c r="J1571" s="76" t="str">
        <f t="shared" si="186"/>
        <v>Produkte</v>
      </c>
      <c r="K1571" s="76" t="str">
        <f t="shared" si="187"/>
        <v>BUs</v>
      </c>
      <c r="L1571" s="76" t="str">
        <f t="shared" si="188"/>
        <v>Symptome</v>
      </c>
      <c r="M1571" s="76">
        <f>IFERROR(VLOOKUP(Abfalldokumentation!$O1571,Kennzahlen!S:U,3,FALSE)*Abfalldokumentation!$B1571,"0")</f>
        <v>18</v>
      </c>
      <c r="N1571" s="76" t="str">
        <f>IF(ISBLANK(Q1571),VLOOKUP(Abfalldokumentation!$O1571,'Linien - BU'!R:S,2,FALSE),Q1571)</f>
        <v>BU3</v>
      </c>
      <c r="O1571" s="77">
        <f t="shared" si="189"/>
        <v>29500613</v>
      </c>
      <c r="P1571" s="77">
        <f t="shared" si="190"/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AA1571" s="2"/>
      <c r="AB1571" s="2"/>
      <c r="AC1571" s="2"/>
    </row>
    <row r="1572" spans="1:29" ht="30" customHeight="1" x14ac:dyDescent="0.25">
      <c r="A1572" s="78" t="str">
        <f>VLOOKUP(N1572,'Linien - BU'!A:B,2,FALSE)</f>
        <v>BU3</v>
      </c>
      <c r="B1572" s="79">
        <f t="shared" si="184"/>
        <v>8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Räucher extra natri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Schimmel</v>
      </c>
      <c r="H1572" s="81" t="str">
        <f>IF(ISBLANK(Abfalldokumentation!$W1572),"-",Abfalldokumentation!$W1572)</f>
        <v>-</v>
      </c>
      <c r="I1572" s="81">
        <f t="shared" si="185"/>
        <v>45</v>
      </c>
      <c r="J1572" s="81" t="str">
        <f t="shared" si="186"/>
        <v>Produkte</v>
      </c>
      <c r="K1572" s="81" t="str">
        <f t="shared" si="187"/>
        <v>BUs</v>
      </c>
      <c r="L1572" s="81" t="str">
        <f t="shared" si="188"/>
        <v>Symptome</v>
      </c>
      <c r="M1572" s="81">
        <f>IFERROR(VLOOKUP(Abfalldokumentation!$O1572,Kennzahlen!S:U,3,FALSE)*Abfalldokumentation!$B1572,"0")</f>
        <v>4</v>
      </c>
      <c r="N1572" s="81" t="str">
        <f>IF(ISBLANK(Q1572),VLOOKUP(Abfalldokumentation!$O1572,'Linien - BU'!R:S,2,FALSE),Q1572)</f>
        <v>BU3</v>
      </c>
      <c r="O1572" s="77">
        <f t="shared" si="189"/>
        <v>29500613</v>
      </c>
      <c r="P1572" s="77">
        <f t="shared" si="190"/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AA1572" s="2"/>
      <c r="AB1572" s="2"/>
      <c r="AC1572" s="2"/>
    </row>
    <row r="1573" spans="1:29" ht="30" customHeight="1" x14ac:dyDescent="0.25">
      <c r="A1573" s="73" t="str">
        <f>VLOOKUP(N1573,'Linien - BU'!A:B,2,FALSE)</f>
        <v>BU3</v>
      </c>
      <c r="B1573" s="74">
        <f t="shared" si="184"/>
        <v>72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Räucher extra natri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Schimmel</v>
      </c>
      <c r="H1573" s="76" t="str">
        <f>IF(ISBLANK(Abfalldokumentation!$W1573),"-",Abfalldokumentation!$W1573)</f>
        <v>-</v>
      </c>
      <c r="I1573" s="76">
        <f t="shared" si="185"/>
        <v>45</v>
      </c>
      <c r="J1573" s="76" t="str">
        <f t="shared" si="186"/>
        <v>Produkte</v>
      </c>
      <c r="K1573" s="76" t="str">
        <f t="shared" si="187"/>
        <v>BUs</v>
      </c>
      <c r="L1573" s="76" t="str">
        <f t="shared" si="188"/>
        <v>Symptome</v>
      </c>
      <c r="M1573" s="76">
        <f>IFERROR(VLOOKUP(Abfalldokumentation!$O1573,Kennzahlen!S:U,3,FALSE)*Abfalldokumentation!$B1573,"0")</f>
        <v>36</v>
      </c>
      <c r="N1573" s="76" t="str">
        <f>IF(ISBLANK(Q1573),VLOOKUP(Abfalldokumentation!$O1573,'Linien - BU'!R:S,2,FALSE),Q1573)</f>
        <v>BU3</v>
      </c>
      <c r="O1573" s="77">
        <f t="shared" si="189"/>
        <v>29500613</v>
      </c>
      <c r="P1573" s="77">
        <f t="shared" si="190"/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AA1573" s="2"/>
      <c r="AB1573" s="2"/>
      <c r="AC1573" s="2"/>
    </row>
    <row r="1574" spans="1:29" ht="30" customHeight="1" x14ac:dyDescent="0.25">
      <c r="A1574" s="78" t="str">
        <f>VLOOKUP(N1574,'Linien - BU'!A:B,2,FALSE)</f>
        <v>BU3</v>
      </c>
      <c r="B1574" s="79">
        <f t="shared" si="184"/>
        <v>45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Räucher extra natri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Schimmel</v>
      </c>
      <c r="H1574" s="81" t="str">
        <f>IF(ISBLANK(Abfalldokumentation!$W1574),"-",Abfalldokumentation!$W1574)</f>
        <v>-</v>
      </c>
      <c r="I1574" s="81">
        <f t="shared" si="185"/>
        <v>45</v>
      </c>
      <c r="J1574" s="81" t="str">
        <f t="shared" si="186"/>
        <v>Produkte</v>
      </c>
      <c r="K1574" s="81" t="str">
        <f t="shared" si="187"/>
        <v>BUs</v>
      </c>
      <c r="L1574" s="81" t="str">
        <f t="shared" si="188"/>
        <v>Symptome</v>
      </c>
      <c r="M1574" s="81">
        <f>IFERROR(VLOOKUP(Abfalldokumentation!$O1574,Kennzahlen!S:U,3,FALSE)*Abfalldokumentation!$B1574,"0")</f>
        <v>22.5</v>
      </c>
      <c r="N1574" s="81" t="str">
        <f>IF(ISBLANK(Q1574),VLOOKUP(Abfalldokumentation!$O1574,'Linien - BU'!R:S,2,FALSE),Q1574)</f>
        <v>BU3</v>
      </c>
      <c r="O1574" s="77">
        <f t="shared" si="189"/>
        <v>29500613</v>
      </c>
      <c r="P1574" s="77">
        <f t="shared" si="190"/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AA1574" s="2"/>
      <c r="AB1574" s="2"/>
      <c r="AC1574" s="2"/>
    </row>
    <row r="1575" spans="1:29" ht="30" customHeight="1" x14ac:dyDescent="0.25">
      <c r="A1575" s="73" t="str">
        <f>VLOOKUP(N1575,'Linien - BU'!A:B,2,FALSE)</f>
        <v>BU3</v>
      </c>
      <c r="B1575" s="74">
        <f t="shared" si="184"/>
        <v>170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Räucher extra natri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Schimmel</v>
      </c>
      <c r="H1575" s="76" t="str">
        <f>IF(ISBLANK(Abfalldokumentation!$W1575),"-",Abfalldokumentation!$W1575)</f>
        <v>-</v>
      </c>
      <c r="I1575" s="76">
        <f t="shared" si="185"/>
        <v>45</v>
      </c>
      <c r="J1575" s="76" t="str">
        <f t="shared" si="186"/>
        <v>Produkte</v>
      </c>
      <c r="K1575" s="76" t="str">
        <f t="shared" si="187"/>
        <v>BUs</v>
      </c>
      <c r="L1575" s="76" t="str">
        <f t="shared" si="188"/>
        <v>Symptome</v>
      </c>
      <c r="M1575" s="76">
        <f>IFERROR(VLOOKUP(Abfalldokumentation!$O1575,Kennzahlen!S:U,3,FALSE)*Abfalldokumentation!$B1575,"0")</f>
        <v>85</v>
      </c>
      <c r="N1575" s="76" t="str">
        <f>IF(ISBLANK(Q1575),VLOOKUP(Abfalldokumentation!$O1575,'Linien - BU'!R:S,2,FALSE),Q1575)</f>
        <v>BU3</v>
      </c>
      <c r="O1575" s="77">
        <f t="shared" si="189"/>
        <v>29500613</v>
      </c>
      <c r="P1575" s="77">
        <f t="shared" si="190"/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AA1575" s="2"/>
      <c r="AB1575" s="2"/>
      <c r="AC1575" s="2"/>
    </row>
    <row r="1576" spans="1:29" ht="30" customHeight="1" x14ac:dyDescent="0.25">
      <c r="A1576" s="78" t="str">
        <f>VLOOKUP(N1576,'Linien - BU'!A:B,2,FALSE)</f>
        <v>BU3</v>
      </c>
      <c r="B1576" s="79">
        <f t="shared" si="184"/>
        <v>20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Räucher extra natri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Schimmel</v>
      </c>
      <c r="H1576" s="81" t="str">
        <f>IF(ISBLANK(Abfalldokumentation!$W1576),"-",Abfalldokumentation!$W1576)</f>
        <v>-</v>
      </c>
      <c r="I1576" s="81">
        <f t="shared" si="185"/>
        <v>45</v>
      </c>
      <c r="J1576" s="81" t="str">
        <f t="shared" si="186"/>
        <v>Produkte</v>
      </c>
      <c r="K1576" s="81" t="str">
        <f t="shared" si="187"/>
        <v>BUs</v>
      </c>
      <c r="L1576" s="81" t="str">
        <f t="shared" si="188"/>
        <v>Symptome</v>
      </c>
      <c r="M1576" s="81">
        <f>IFERROR(VLOOKUP(Abfalldokumentation!$O1576,Kennzahlen!S:U,3,FALSE)*Abfalldokumentation!$B1576,"0")</f>
        <v>10</v>
      </c>
      <c r="N1576" s="81" t="str">
        <f>IF(ISBLANK(Q1576),VLOOKUP(Abfalldokumentation!$O1576,'Linien - BU'!R:S,2,FALSE),Q1576)</f>
        <v>BU3</v>
      </c>
      <c r="O1576" s="77">
        <f t="shared" si="189"/>
        <v>29500613</v>
      </c>
      <c r="P1576" s="77">
        <f t="shared" si="190"/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AA1576" s="2"/>
      <c r="AB1576" s="2"/>
      <c r="AC1576" s="2"/>
    </row>
    <row r="1577" spans="1:29" ht="30" customHeight="1" x14ac:dyDescent="0.25">
      <c r="A1577" s="73" t="str">
        <f>VLOOKUP(N1577,'Linien - BU'!A:B,2,FALSE)</f>
        <v>BU3</v>
      </c>
      <c r="B1577" s="74">
        <f t="shared" si="184"/>
        <v>44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Räucher extra natri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Schimmel</v>
      </c>
      <c r="H1577" s="76" t="str">
        <f>IF(ISBLANK(Abfalldokumentation!$W1577),"-",Abfalldokumentation!$W1577)</f>
        <v>-</v>
      </c>
      <c r="I1577" s="76">
        <f t="shared" si="185"/>
        <v>45</v>
      </c>
      <c r="J1577" s="76" t="str">
        <f t="shared" si="186"/>
        <v>Produkte</v>
      </c>
      <c r="K1577" s="76" t="str">
        <f t="shared" si="187"/>
        <v>BUs</v>
      </c>
      <c r="L1577" s="76" t="str">
        <f t="shared" si="188"/>
        <v>Symptome</v>
      </c>
      <c r="M1577" s="76">
        <f>IFERROR(VLOOKUP(Abfalldokumentation!$O1577,Kennzahlen!S:U,3,FALSE)*Abfalldokumentation!$B1577,"0")</f>
        <v>22</v>
      </c>
      <c r="N1577" s="76" t="str">
        <f>IF(ISBLANK(Q1577),VLOOKUP(Abfalldokumentation!$O1577,'Linien - BU'!R:S,2,FALSE),Q1577)</f>
        <v>BU3</v>
      </c>
      <c r="O1577" s="77">
        <f t="shared" si="189"/>
        <v>29500613</v>
      </c>
      <c r="P1577" s="77">
        <f t="shared" si="190"/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AA1577" s="2"/>
      <c r="AB1577" s="2"/>
      <c r="AC1577" s="2"/>
    </row>
    <row r="1578" spans="1:29" ht="30" customHeight="1" x14ac:dyDescent="0.25">
      <c r="A1578" s="78" t="str">
        <f>VLOOKUP(N1578,'Linien - BU'!A:B,2,FALSE)</f>
        <v>BU3</v>
      </c>
      <c r="B1578" s="79">
        <f t="shared" si="184"/>
        <v>25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Schimmel</v>
      </c>
      <c r="H1578" s="81" t="str">
        <f>IF(ISBLANK(Abfalldokumentation!$W1578),"-",Abfalldokumentation!$W1578)</f>
        <v>-</v>
      </c>
      <c r="I1578" s="81">
        <f t="shared" si="185"/>
        <v>45</v>
      </c>
      <c r="J1578" s="81" t="str">
        <f t="shared" si="186"/>
        <v>Produkte</v>
      </c>
      <c r="K1578" s="81" t="str">
        <f t="shared" si="187"/>
        <v>BUs</v>
      </c>
      <c r="L1578" s="81" t="str">
        <f t="shared" si="188"/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89"/>
        <v>29500858</v>
      </c>
      <c r="P1578" s="77">
        <f t="shared" si="190"/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AA1578" s="2"/>
      <c r="AB1578" s="2"/>
      <c r="AC1578" s="2"/>
    </row>
    <row r="1579" spans="1:29" ht="30" customHeight="1" x14ac:dyDescent="0.25">
      <c r="A1579" s="73" t="str">
        <f>VLOOKUP(N1579,'Linien - BU'!A:B,2,FALSE)</f>
        <v>BU3</v>
      </c>
      <c r="B1579" s="74">
        <f t="shared" si="184"/>
        <v>5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Schimmel</v>
      </c>
      <c r="H1579" s="76" t="str">
        <f>IF(ISBLANK(Abfalldokumentation!$W1579),"-",Abfalldokumentation!$W1579)</f>
        <v>-</v>
      </c>
      <c r="I1579" s="76">
        <f t="shared" si="185"/>
        <v>45</v>
      </c>
      <c r="J1579" s="76" t="str">
        <f t="shared" si="186"/>
        <v>Produkte</v>
      </c>
      <c r="K1579" s="76" t="str">
        <f t="shared" si="187"/>
        <v>BUs</v>
      </c>
      <c r="L1579" s="76" t="str">
        <f t="shared" si="188"/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89"/>
        <v>29500858</v>
      </c>
      <c r="P1579" s="77">
        <f t="shared" si="190"/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AA1579" s="2"/>
      <c r="AB1579" s="2"/>
      <c r="AC1579" s="2"/>
    </row>
    <row r="1580" spans="1:29" ht="30" customHeight="1" x14ac:dyDescent="0.25">
      <c r="A1580" s="78" t="str">
        <f>VLOOKUP(N1580,'Linien - BU'!A:B,2,FALSE)</f>
        <v>BU3</v>
      </c>
      <c r="B1580" s="79">
        <f t="shared" si="184"/>
        <v>4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Schimmel</v>
      </c>
      <c r="H1580" s="81" t="str">
        <f>IF(ISBLANK(Abfalldokumentation!$W1580),"-",Abfalldokumentation!$W1580)</f>
        <v>-</v>
      </c>
      <c r="I1580" s="81">
        <f t="shared" si="185"/>
        <v>45</v>
      </c>
      <c r="J1580" s="81" t="str">
        <f t="shared" si="186"/>
        <v>Produkte</v>
      </c>
      <c r="K1580" s="81" t="str">
        <f t="shared" si="187"/>
        <v>BUs</v>
      </c>
      <c r="L1580" s="81" t="str">
        <f t="shared" si="188"/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89"/>
        <v>29500858</v>
      </c>
      <c r="P1580" s="77">
        <f t="shared" si="190"/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AA1580" s="2"/>
      <c r="AB1580" s="2"/>
      <c r="AC1580" s="2"/>
    </row>
    <row r="1581" spans="1:29" ht="30" customHeight="1" x14ac:dyDescent="0.25">
      <c r="A1581" s="73" t="str">
        <f>VLOOKUP(N1581,'Linien - BU'!A:B,2,FALSE)</f>
        <v>BU3</v>
      </c>
      <c r="B1581" s="74">
        <f t="shared" si="184"/>
        <v>15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Schimmel</v>
      </c>
      <c r="H1581" s="76" t="str">
        <f>IF(ISBLANK(Abfalldokumentation!$W1581),"-",Abfalldokumentation!$W1581)</f>
        <v>-</v>
      </c>
      <c r="I1581" s="76">
        <f t="shared" si="185"/>
        <v>45</v>
      </c>
      <c r="J1581" s="76" t="str">
        <f t="shared" si="186"/>
        <v>Produkte</v>
      </c>
      <c r="K1581" s="76" t="str">
        <f t="shared" si="187"/>
        <v>BUs</v>
      </c>
      <c r="L1581" s="76" t="str">
        <f t="shared" si="188"/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89"/>
        <v>29500858</v>
      </c>
      <c r="P1581" s="77">
        <f t="shared" si="190"/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AA1581" s="2"/>
      <c r="AB1581" s="2"/>
      <c r="AC1581" s="2"/>
    </row>
    <row r="1582" spans="1:29" ht="30" customHeight="1" x14ac:dyDescent="0.25">
      <c r="A1582" s="78" t="str">
        <f>VLOOKUP(N1582,'Linien - BU'!A:B,2,FALSE)</f>
        <v>BU3</v>
      </c>
      <c r="B1582" s="79">
        <f t="shared" si="184"/>
        <v>15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Schimmel</v>
      </c>
      <c r="H1582" s="81" t="str">
        <f>IF(ISBLANK(Abfalldokumentation!$W1582),"-",Abfalldokumentation!$W1582)</f>
        <v>-</v>
      </c>
      <c r="I1582" s="81">
        <f t="shared" si="185"/>
        <v>45</v>
      </c>
      <c r="J1582" s="81" t="str">
        <f t="shared" si="186"/>
        <v>Produkte</v>
      </c>
      <c r="K1582" s="81" t="str">
        <f t="shared" si="187"/>
        <v>BUs</v>
      </c>
      <c r="L1582" s="81" t="str">
        <f t="shared" si="188"/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89"/>
        <v>29500858</v>
      </c>
      <c r="P1582" s="77">
        <f t="shared" si="190"/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AA1582" s="2"/>
      <c r="AB1582" s="2"/>
      <c r="AC1582" s="2"/>
    </row>
    <row r="1583" spans="1:29" ht="30" customHeight="1" x14ac:dyDescent="0.25">
      <c r="A1583" s="73" t="str">
        <f>VLOOKUP(N1583,'Linien - BU'!A:B,2,FALSE)</f>
        <v>BU3</v>
      </c>
      <c r="B1583" s="74">
        <f t="shared" si="184"/>
        <v>90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76" t="str">
        <f>IFERROR(VLOOKUP(Abfalldokumentation!$O1583,Artikel!A:C,3,FALSE),Abfalldokumentation!$O1583)</f>
        <v>VOS RW-NATUR OGT</v>
      </c>
      <c r="F1583" s="76" t="str">
        <f>VLOOKUP(T1583,'Liste Gründe'!A:D,2,FALSE)</f>
        <v>Schimmel</v>
      </c>
      <c r="G1583" s="75" t="str">
        <f>IF(ISBLANK(V1583),VLOOKUP(Abfalldokumentation!$P1583,'Liste Gründe'!A:D,3,FALSE),V1583)</f>
        <v>Schimmel</v>
      </c>
      <c r="H1583" s="76" t="str">
        <f>IF(ISBLANK(Abfalldokumentation!$W1583),"-",Abfalldokumentation!$W1583)</f>
        <v>-</v>
      </c>
      <c r="I1583" s="76">
        <f t="shared" si="185"/>
        <v>45</v>
      </c>
      <c r="J1583" s="76" t="str">
        <f t="shared" si="186"/>
        <v>Produkte</v>
      </c>
      <c r="K1583" s="76" t="str">
        <f t="shared" si="187"/>
        <v>BUs</v>
      </c>
      <c r="L1583" s="76" t="str">
        <f t="shared" si="188"/>
        <v>Symptome</v>
      </c>
      <c r="M1583" s="76" t="str">
        <f>IFERROR(VLOOKUP(Abfalldokumentation!$O1583,Kennzahlen!S:U,3,FALSE)*Abfalldokumentation!$B1583,"0")</f>
        <v>0</v>
      </c>
      <c r="N1583" s="76" t="str">
        <f>IF(ISBLANK(Q1583),VLOOKUP(Abfalldokumentation!$O1583,'Linien - BU'!R:S,2,FALSE),Q1583)</f>
        <v>BU3</v>
      </c>
      <c r="O1583" s="77">
        <f t="shared" si="189"/>
        <v>29500858</v>
      </c>
      <c r="P1583" s="77">
        <f t="shared" si="190"/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AA1583" s="2"/>
      <c r="AB1583" s="2"/>
      <c r="AC1583" s="2"/>
    </row>
    <row r="1584" spans="1:29" ht="30" customHeight="1" x14ac:dyDescent="0.25">
      <c r="A1584" s="78" t="str">
        <f>VLOOKUP(N1584,'Linien - BU'!A:B,2,FALSE)</f>
        <v>BU3</v>
      </c>
      <c r="B1584" s="79">
        <f t="shared" si="184"/>
        <v>5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81" t="str">
        <f>IFERROR(VLOOKUP(Abfalldokumentation!$O1584,Artikel!A:C,3,FALSE),Abfalldokumentation!$O1584)</f>
        <v>VOS RW-NATUR OGT</v>
      </c>
      <c r="F1584" s="81" t="str">
        <f>VLOOKUP(T1584,'Liste Gründe'!A:D,2,FALSE)</f>
        <v>Schimmel</v>
      </c>
      <c r="G1584" s="80" t="str">
        <f>IF(ISBLANK(V1584),VLOOKUP(Abfalldokumentation!$P1584,'Liste Gründe'!A:D,3,FALSE),V1584)</f>
        <v>Schimmel</v>
      </c>
      <c r="H1584" s="81" t="str">
        <f>IF(ISBLANK(Abfalldokumentation!$W1584),"-",Abfalldokumentation!$W1584)</f>
        <v>-</v>
      </c>
      <c r="I1584" s="81">
        <f t="shared" si="185"/>
        <v>45</v>
      </c>
      <c r="J1584" s="81" t="str">
        <f t="shared" si="186"/>
        <v>Produkte</v>
      </c>
      <c r="K1584" s="81" t="str">
        <f t="shared" si="187"/>
        <v>BUs</v>
      </c>
      <c r="L1584" s="81" t="str">
        <f t="shared" si="188"/>
        <v>Symptome</v>
      </c>
      <c r="M1584" s="81" t="str">
        <f>IFERROR(VLOOKUP(Abfalldokumentation!$O1584,Kennzahlen!S:U,3,FALSE)*Abfalldokumentation!$B1584,"0")</f>
        <v>0</v>
      </c>
      <c r="N1584" s="81" t="str">
        <f>IF(ISBLANK(Q1584),VLOOKUP(Abfalldokumentation!$O1584,'Linien - BU'!R:S,2,FALSE),Q1584)</f>
        <v>BU3</v>
      </c>
      <c r="O1584" s="77">
        <f t="shared" si="189"/>
        <v>29500858</v>
      </c>
      <c r="P1584" s="77">
        <f t="shared" si="190"/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AA1584" s="2"/>
      <c r="AB1584" s="2"/>
      <c r="AC1584" s="2"/>
    </row>
    <row r="1585" spans="1:29" ht="30" customHeight="1" x14ac:dyDescent="0.25">
      <c r="A1585" s="73" t="str">
        <f>VLOOKUP(N1585,'Linien - BU'!A:B,2,FALSE)</f>
        <v>BU3</v>
      </c>
      <c r="B1585" s="74">
        <f t="shared" si="184"/>
        <v>10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76" t="str">
        <f>IFERROR(VLOOKUP(Abfalldokumentation!$O1585,Artikel!A:C,3,FALSE),Abfalldokumentation!$O1585)</f>
        <v>VOS RW-NATUR OGT</v>
      </c>
      <c r="F1585" s="76" t="str">
        <f>VLOOKUP(T1585,'Liste Gründe'!A:D,2,FALSE)</f>
        <v>Schimmel</v>
      </c>
      <c r="G1585" s="75" t="str">
        <f>IF(ISBLANK(V1585),VLOOKUP(Abfalldokumentation!$P1585,'Liste Gründe'!A:D,3,FALSE),V1585)</f>
        <v>Schimmel</v>
      </c>
      <c r="H1585" s="76" t="str">
        <f>IF(ISBLANK(Abfalldokumentation!$W1585),"-",Abfalldokumentation!$W1585)</f>
        <v>-</v>
      </c>
      <c r="I1585" s="76">
        <f t="shared" si="185"/>
        <v>45</v>
      </c>
      <c r="J1585" s="76" t="str">
        <f t="shared" si="186"/>
        <v>Produkte</v>
      </c>
      <c r="K1585" s="76" t="str">
        <f t="shared" si="187"/>
        <v>BUs</v>
      </c>
      <c r="L1585" s="76" t="str">
        <f t="shared" si="188"/>
        <v>Symptome</v>
      </c>
      <c r="M1585" s="76" t="str">
        <f>IFERROR(VLOOKUP(Abfalldokumentation!$O1585,Kennzahlen!S:U,3,FALSE)*Abfalldokumentation!$B1585,"0")</f>
        <v>0</v>
      </c>
      <c r="N1585" s="76" t="str">
        <f>IF(ISBLANK(Q1585),VLOOKUP(Abfalldokumentation!$O1585,'Linien - BU'!R:S,2,FALSE),Q1585)</f>
        <v>BU3</v>
      </c>
      <c r="O1585" s="77">
        <f t="shared" si="189"/>
        <v>29500858</v>
      </c>
      <c r="P1585" s="77">
        <f t="shared" si="190"/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AA1585" s="2"/>
      <c r="AB1585" s="2"/>
      <c r="AC1585" s="2"/>
    </row>
    <row r="1586" spans="1:29" ht="30" customHeight="1" x14ac:dyDescent="0.25">
      <c r="A1586" s="78" t="str">
        <f>VLOOKUP(N1586,'Linien - BU'!A:B,2,FALSE)</f>
        <v>BU3</v>
      </c>
      <c r="B1586" s="79">
        <f t="shared" si="184"/>
        <v>18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81" t="str">
        <f>IFERROR(VLOOKUP(Abfalldokumentation!$O1586,Artikel!A:C,3,FALSE),Abfalldokumentation!$O1586)</f>
        <v>VOS RW-NATUR OGT</v>
      </c>
      <c r="F1586" s="81" t="str">
        <f>VLOOKUP(T1586,'Liste Gründe'!A:D,2,FALSE)</f>
        <v>Schimmel</v>
      </c>
      <c r="G1586" s="80" t="str">
        <f>IF(ISBLANK(V1586),VLOOKUP(Abfalldokumentation!$P1586,'Liste Gründe'!A:D,3,FALSE),V1586)</f>
        <v>Schimmel</v>
      </c>
      <c r="H1586" s="81" t="str">
        <f>IF(ISBLANK(Abfalldokumentation!$W1586),"-",Abfalldokumentation!$W1586)</f>
        <v>-</v>
      </c>
      <c r="I1586" s="81">
        <f t="shared" si="185"/>
        <v>45</v>
      </c>
      <c r="J1586" s="81" t="str">
        <f t="shared" si="186"/>
        <v>Produkte</v>
      </c>
      <c r="K1586" s="81" t="str">
        <f t="shared" si="187"/>
        <v>BUs</v>
      </c>
      <c r="L1586" s="81" t="str">
        <f t="shared" si="188"/>
        <v>Symptome</v>
      </c>
      <c r="M1586" s="81" t="str">
        <f>IFERROR(VLOOKUP(Abfalldokumentation!$O1586,Kennzahlen!S:U,3,FALSE)*Abfalldokumentation!$B1586,"0")</f>
        <v>0</v>
      </c>
      <c r="N1586" s="81" t="str">
        <f>IF(ISBLANK(Q1586),VLOOKUP(Abfalldokumentation!$O1586,'Linien - BU'!R:S,2,FALSE),Q1586)</f>
        <v>BU3</v>
      </c>
      <c r="O1586" s="77">
        <f t="shared" si="189"/>
        <v>29500858</v>
      </c>
      <c r="P1586" s="77">
        <f t="shared" si="190"/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AA1586" s="2"/>
      <c r="AB1586" s="2"/>
      <c r="AC1586" s="2"/>
    </row>
    <row r="1587" spans="1:29" ht="30" customHeight="1" x14ac:dyDescent="0.25">
      <c r="A1587" s="73" t="str">
        <f>VLOOKUP(N1587,'Linien - BU'!A:B,2,FALSE)</f>
        <v>BU3</v>
      </c>
      <c r="B1587" s="74">
        <f t="shared" si="184"/>
        <v>8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76" t="str">
        <f>IFERROR(VLOOKUP(Abfalldokumentation!$O1587,Artikel!A:C,3,FALSE),Abfalldokumentation!$O1587)</f>
        <v>VOS RW-NATUR OGT</v>
      </c>
      <c r="F1587" s="76" t="str">
        <f>VLOOKUP(T1587,'Liste Gründe'!A:D,2,FALSE)</f>
        <v>Schimmel</v>
      </c>
      <c r="G1587" s="75" t="str">
        <f>IF(ISBLANK(V1587),VLOOKUP(Abfalldokumentation!$P1587,'Liste Gründe'!A:D,3,FALSE),V1587)</f>
        <v>Schimmel</v>
      </c>
      <c r="H1587" s="76" t="str">
        <f>IF(ISBLANK(Abfalldokumentation!$W1587),"-",Abfalldokumentation!$W1587)</f>
        <v>-</v>
      </c>
      <c r="I1587" s="76">
        <f t="shared" si="185"/>
        <v>45</v>
      </c>
      <c r="J1587" s="76" t="str">
        <f t="shared" si="186"/>
        <v>Produkte</v>
      </c>
      <c r="K1587" s="76" t="str">
        <f t="shared" si="187"/>
        <v>BUs</v>
      </c>
      <c r="L1587" s="76" t="str">
        <f t="shared" si="188"/>
        <v>Symptome</v>
      </c>
      <c r="M1587" s="76" t="str">
        <f>IFERROR(VLOOKUP(Abfalldokumentation!$O1587,Kennzahlen!S:U,3,FALSE)*Abfalldokumentation!$B1587,"0")</f>
        <v>0</v>
      </c>
      <c r="N1587" s="76" t="str">
        <f>IF(ISBLANK(Q1587),VLOOKUP(Abfalldokumentation!$O1587,'Linien - BU'!R:S,2,FALSE),Q1587)</f>
        <v>BU3</v>
      </c>
      <c r="O1587" s="77">
        <f t="shared" si="189"/>
        <v>29500858</v>
      </c>
      <c r="P1587" s="77">
        <f t="shared" si="190"/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AA1587" s="2"/>
      <c r="AB1587" s="2"/>
      <c r="AC1587" s="2"/>
    </row>
    <row r="1588" spans="1:29" ht="30" customHeight="1" x14ac:dyDescent="0.25">
      <c r="A1588" s="78" t="str">
        <f>VLOOKUP(N1588,'Linien - BU'!A:B,2,FALSE)</f>
        <v>BU3</v>
      </c>
      <c r="B1588" s="79">
        <f t="shared" si="184"/>
        <v>72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81" t="str">
        <f>IFERROR(VLOOKUP(Abfalldokumentation!$O1588,Artikel!A:C,3,FALSE),Abfalldokumentation!$O1588)</f>
        <v>VOS RW-NATUR OGT</v>
      </c>
      <c r="F1588" s="81" t="str">
        <f>VLOOKUP(T1588,'Liste Gründe'!A:D,2,FALSE)</f>
        <v>Schimmel</v>
      </c>
      <c r="G1588" s="80" t="str">
        <f>IF(ISBLANK(V1588),VLOOKUP(Abfalldokumentation!$P1588,'Liste Gründe'!A:D,3,FALSE),V1588)</f>
        <v>Schimmel</v>
      </c>
      <c r="H1588" s="81" t="str">
        <f>IF(ISBLANK(Abfalldokumentation!$W1588),"-",Abfalldokumentation!$W1588)</f>
        <v>-</v>
      </c>
      <c r="I1588" s="81">
        <f t="shared" si="185"/>
        <v>45</v>
      </c>
      <c r="J1588" s="81" t="str">
        <f t="shared" si="186"/>
        <v>Produkte</v>
      </c>
      <c r="K1588" s="81" t="str">
        <f t="shared" si="187"/>
        <v>BUs</v>
      </c>
      <c r="L1588" s="81" t="str">
        <f t="shared" si="188"/>
        <v>Symptome</v>
      </c>
      <c r="M1588" s="81" t="str">
        <f>IFERROR(VLOOKUP(Abfalldokumentation!$O1588,Kennzahlen!S:U,3,FALSE)*Abfalldokumentation!$B1588,"0")</f>
        <v>0</v>
      </c>
      <c r="N1588" s="81" t="str">
        <f>IF(ISBLANK(Q1588),VLOOKUP(Abfalldokumentation!$O1588,'Linien - BU'!R:S,2,FALSE),Q1588)</f>
        <v>BU3</v>
      </c>
      <c r="O1588" s="77">
        <f t="shared" si="189"/>
        <v>29500858</v>
      </c>
      <c r="P1588" s="77">
        <f t="shared" si="190"/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AA1588" s="2"/>
      <c r="AB1588" s="2"/>
      <c r="AC1588" s="2"/>
    </row>
    <row r="1589" spans="1:29" ht="30" customHeight="1" x14ac:dyDescent="0.25">
      <c r="A1589" s="73" t="str">
        <f>VLOOKUP(N1589,'Linien - BU'!A:B,2,FALSE)</f>
        <v>BU4</v>
      </c>
      <c r="B1589" s="74">
        <f t="shared" si="184"/>
        <v>5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MEDI-KRÄUK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85"/>
        <v>45</v>
      </c>
      <c r="J1589" s="76" t="str">
        <f t="shared" si="186"/>
        <v>Produkte</v>
      </c>
      <c r="K1589" s="76" t="str">
        <f t="shared" si="187"/>
        <v>BUs</v>
      </c>
      <c r="L1589" s="76" t="str">
        <f t="shared" si="188"/>
        <v>Symptome</v>
      </c>
      <c r="M1589" s="76">
        <f>IFERROR(VLOOKUP(Abfalldokumentation!$O1589,Kennzahlen!S:U,3,FALSE)*Abfalldokumentation!$B1589,"0")</f>
        <v>7.5</v>
      </c>
      <c r="N1589" s="76" t="str">
        <f>IF(ISBLANK(Q1589),VLOOKUP(Abfalldokumentation!$O1589,'Linien - BU'!R:S,2,FALSE),Q1589)</f>
        <v>Bu4</v>
      </c>
      <c r="O1589" s="77">
        <f t="shared" si="189"/>
        <v>29500886</v>
      </c>
      <c r="P1589" s="77">
        <f t="shared" si="190"/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AA1589" s="2"/>
      <c r="AB1589" s="2"/>
      <c r="AC1589" s="2"/>
    </row>
    <row r="1590" spans="1:29" ht="30" customHeight="1" x14ac:dyDescent="0.25">
      <c r="A1590" s="78" t="str">
        <f>VLOOKUP(N1590,'Linien - BU'!A:B,2,FALSE)</f>
        <v>BU4</v>
      </c>
      <c r="B1590" s="79">
        <f t="shared" si="184"/>
        <v>4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TI-AD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85"/>
        <v>45</v>
      </c>
      <c r="J1590" s="81" t="str">
        <f t="shared" si="186"/>
        <v>Produkte</v>
      </c>
      <c r="K1590" s="81" t="str">
        <f t="shared" si="187"/>
        <v>BUs</v>
      </c>
      <c r="L1590" s="81" t="str">
        <f t="shared" si="188"/>
        <v>Symptome</v>
      </c>
      <c r="M1590" s="81">
        <f>IFERROR(VLOOKUP(Abfalldokumentation!$O1590,Kennzahlen!S:U,3,FALSE)*Abfalldokumentation!$B1590,"0")</f>
        <v>0.04</v>
      </c>
      <c r="N1590" s="81" t="str">
        <f>IF(ISBLANK(Q1590),VLOOKUP(Abfalldokumentation!$O1590,'Linien - BU'!R:S,2,FALSE),Q1590)</f>
        <v>BU4</v>
      </c>
      <c r="O1590" s="77">
        <f t="shared" si="189"/>
        <v>29500904</v>
      </c>
      <c r="P1590" s="77">
        <f t="shared" si="190"/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AA1590" s="2"/>
      <c r="AB1590" s="2"/>
      <c r="AC1590" s="2"/>
    </row>
    <row r="1591" spans="1:29" ht="30" customHeight="1" x14ac:dyDescent="0.25">
      <c r="A1591" s="73" t="str">
        <f>VLOOKUP(N1591,'Linien - BU'!A:B,2,FALSE)</f>
        <v>BU4</v>
      </c>
      <c r="B1591" s="74">
        <f t="shared" si="184"/>
        <v>12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TI-AD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85"/>
        <v>45</v>
      </c>
      <c r="J1591" s="76" t="str">
        <f t="shared" si="186"/>
        <v>Produkte</v>
      </c>
      <c r="K1591" s="76" t="str">
        <f t="shared" si="187"/>
        <v>BUs</v>
      </c>
      <c r="L1591" s="76" t="str">
        <f t="shared" si="188"/>
        <v>Symptome</v>
      </c>
      <c r="M1591" s="76">
        <f>IFERROR(VLOOKUP(Abfalldokumentation!$O1591,Kennzahlen!S:U,3,FALSE)*Abfalldokumentation!$B1591,"0")</f>
        <v>0.12</v>
      </c>
      <c r="N1591" s="76" t="str">
        <f>IF(ISBLANK(Q1591),VLOOKUP(Abfalldokumentation!$O1591,'Linien - BU'!R:S,2,FALSE),Q1591)</f>
        <v>BU4</v>
      </c>
      <c r="O1591" s="77">
        <f t="shared" si="189"/>
        <v>29500904</v>
      </c>
      <c r="P1591" s="77">
        <f t="shared" si="190"/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AA1591" s="2"/>
      <c r="AB1591" s="2"/>
      <c r="AC1591" s="2"/>
    </row>
    <row r="1592" spans="1:29" ht="30" customHeight="1" x14ac:dyDescent="0.25">
      <c r="A1592" s="78" t="str">
        <f>VLOOKUP(N1592,'Linien - BU'!A:B,2,FALSE)</f>
        <v>BU4</v>
      </c>
      <c r="B1592" s="79">
        <f t="shared" si="184"/>
        <v>17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TI-AD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85"/>
        <v>45</v>
      </c>
      <c r="J1592" s="81" t="str">
        <f t="shared" si="186"/>
        <v>Produkte</v>
      </c>
      <c r="K1592" s="81" t="str">
        <f t="shared" si="187"/>
        <v>BUs</v>
      </c>
      <c r="L1592" s="81" t="str">
        <f t="shared" si="188"/>
        <v>Symptome</v>
      </c>
      <c r="M1592" s="81">
        <f>IFERROR(VLOOKUP(Abfalldokumentation!$O1592,Kennzahlen!S:U,3,FALSE)*Abfalldokumentation!$B1592,"0")</f>
        <v>0.17</v>
      </c>
      <c r="N1592" s="81" t="str">
        <f>IF(ISBLANK(Q1592),VLOOKUP(Abfalldokumentation!$O1592,'Linien - BU'!R:S,2,FALSE),Q1592)</f>
        <v>BU4</v>
      </c>
      <c r="O1592" s="77">
        <f t="shared" si="189"/>
        <v>29500904</v>
      </c>
      <c r="P1592" s="77">
        <f t="shared" si="190"/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AA1592" s="2"/>
      <c r="AB1592" s="2"/>
      <c r="AC1592" s="2"/>
    </row>
    <row r="1593" spans="1:29" ht="30" customHeight="1" x14ac:dyDescent="0.25">
      <c r="A1593" s="73" t="str">
        <f>VLOOKUP(N1593,'Linien - BU'!A:B,2,FALSE)</f>
        <v>BU4</v>
      </c>
      <c r="B1593" s="74">
        <f t="shared" si="184"/>
        <v>9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TI-AD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85"/>
        <v>45</v>
      </c>
      <c r="J1593" s="76" t="str">
        <f t="shared" si="186"/>
        <v>Produkte</v>
      </c>
      <c r="K1593" s="76" t="str">
        <f t="shared" si="187"/>
        <v>BUs</v>
      </c>
      <c r="L1593" s="76" t="str">
        <f t="shared" si="188"/>
        <v>Symptome</v>
      </c>
      <c r="M1593" s="76">
        <f>IFERROR(VLOOKUP(Abfalldokumentation!$O1593,Kennzahlen!S:U,3,FALSE)*Abfalldokumentation!$B1593,"0")</f>
        <v>0.09</v>
      </c>
      <c r="N1593" s="76" t="str">
        <f>IF(ISBLANK(Q1593),VLOOKUP(Abfalldokumentation!$O1593,'Linien - BU'!R:S,2,FALSE),Q1593)</f>
        <v>BU4</v>
      </c>
      <c r="O1593" s="77">
        <f t="shared" si="189"/>
        <v>29500904</v>
      </c>
      <c r="P1593" s="77">
        <f t="shared" si="190"/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AA1593" s="2"/>
      <c r="AB1593" s="2"/>
      <c r="AC1593" s="2"/>
    </row>
    <row r="1594" spans="1:29" ht="30" customHeight="1" x14ac:dyDescent="0.25">
      <c r="A1594" s="78" t="str">
        <f>VLOOKUP(N1594,'Linien - BU'!A:B,2,FALSE)</f>
        <v>BU4</v>
      </c>
      <c r="B1594" s="79">
        <f t="shared" si="184"/>
        <v>20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SCH-PAUL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85"/>
        <v>45</v>
      </c>
      <c r="J1594" s="81" t="str">
        <f t="shared" si="186"/>
        <v>Produkte</v>
      </c>
      <c r="K1594" s="81" t="str">
        <f t="shared" si="187"/>
        <v>BUs</v>
      </c>
      <c r="L1594" s="81" t="str">
        <f t="shared" si="188"/>
        <v>Symptome</v>
      </c>
      <c r="M1594" s="81">
        <f>IFERROR(VLOOKUP(Abfalldokumentation!$O1594,Kennzahlen!S:U,3,FALSE)*Abfalldokumentation!$B1594,"0")</f>
        <v>0.2</v>
      </c>
      <c r="N1594" s="81" t="str">
        <f>IF(ISBLANK(Q1594),VLOOKUP(Abfalldokumentation!$O1594,'Linien - BU'!R:S,2,FALSE),Q1594)</f>
        <v>BU4</v>
      </c>
      <c r="O1594" s="77">
        <f t="shared" si="189"/>
        <v>29500906</v>
      </c>
      <c r="P1594" s="77">
        <f t="shared" si="190"/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AA1594" s="2"/>
      <c r="AB1594" s="2"/>
      <c r="AC1594" s="2"/>
    </row>
    <row r="1595" spans="1:29" ht="30" customHeight="1" x14ac:dyDescent="0.25">
      <c r="A1595" s="73" t="str">
        <f>VLOOKUP(N1595,'Linien - BU'!A:B,2,FALSE)</f>
        <v>BU4</v>
      </c>
      <c r="B1595" s="74">
        <f t="shared" si="184"/>
        <v>13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76" t="str">
        <f>IFERROR(VLOOKUP(Abfalldokumentation!$O1595,Artikel!A:C,3,FALSE),Abfalldokumentation!$O1595)</f>
        <v>ABS GRUY</v>
      </c>
      <c r="F1595" s="76" t="str">
        <f>VLOOKUP(T1595,'Liste Gründe'!A:D,2,FALSE)</f>
        <v>keinen Verwendungszweck</v>
      </c>
      <c r="G1595" s="75" t="str">
        <f>IF(ISBLANK(V1595),VLOOKUP(Abfalldokumentation!$P1595,'Liste Gründe'!A:D,3,FALSE),V1595)</f>
        <v>keinen Verwendungszweck</v>
      </c>
      <c r="H1595" s="76" t="str">
        <f>IF(ISBLANK(Abfalldokumentation!$W1595),"-",Abfalldokumentation!$W1595)</f>
        <v>-</v>
      </c>
      <c r="I1595" s="76">
        <f t="shared" si="185"/>
        <v>45</v>
      </c>
      <c r="J1595" s="76" t="str">
        <f t="shared" si="186"/>
        <v>Produkte</v>
      </c>
      <c r="K1595" s="76" t="str">
        <f t="shared" si="187"/>
        <v>BUs</v>
      </c>
      <c r="L1595" s="76" t="str">
        <f t="shared" si="188"/>
        <v>Symptome</v>
      </c>
      <c r="M1595" s="76">
        <f>IFERROR(VLOOKUP(Abfalldokumentation!$O1595,Kennzahlen!S:U,3,FALSE)*Abfalldokumentation!$B1595,"0")</f>
        <v>6.5</v>
      </c>
      <c r="N1595" s="76" t="str">
        <f>IF(ISBLANK(Q1595),VLOOKUP(Abfalldokumentation!$O1595,'Linien - BU'!R:S,2,FALSE),Q1595)</f>
        <v>BU4</v>
      </c>
      <c r="O1595" s="77">
        <f t="shared" si="189"/>
        <v>29500908</v>
      </c>
      <c r="P1595" s="77">
        <f t="shared" si="190"/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AA1595" s="2"/>
      <c r="AB1595" s="2"/>
      <c r="AC1595" s="2"/>
    </row>
    <row r="1596" spans="1:29" ht="30" customHeight="1" x14ac:dyDescent="0.25">
      <c r="A1596" s="78" t="str">
        <f>VLOOKUP(N1596,'Linien - BU'!A:B,2,FALSE)</f>
        <v>BU4</v>
      </c>
      <c r="B1596" s="79">
        <f t="shared" si="184"/>
        <v>12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GRUY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85"/>
        <v>45</v>
      </c>
      <c r="J1596" s="81" t="str">
        <f t="shared" si="186"/>
        <v>Produkte</v>
      </c>
      <c r="K1596" s="81" t="str">
        <f t="shared" si="187"/>
        <v>BUs</v>
      </c>
      <c r="L1596" s="81" t="str">
        <f t="shared" si="188"/>
        <v>Symptome</v>
      </c>
      <c r="M1596" s="81">
        <f>IFERROR(VLOOKUP(Abfalldokumentation!$O1596,Kennzahlen!S:U,3,FALSE)*Abfalldokumentation!$B1596,"0")</f>
        <v>6</v>
      </c>
      <c r="N1596" s="81" t="str">
        <f>IF(ISBLANK(Q1596),VLOOKUP(Abfalldokumentation!$O1596,'Linien - BU'!R:S,2,FALSE),Q1596)</f>
        <v>BU4</v>
      </c>
      <c r="O1596" s="77">
        <f t="shared" si="189"/>
        <v>29500908</v>
      </c>
      <c r="P1596" s="77">
        <f t="shared" si="190"/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AA1596" s="2"/>
      <c r="AB1596" s="2"/>
      <c r="AC1596" s="2"/>
    </row>
    <row r="1597" spans="1:29" ht="30" customHeight="1" x14ac:dyDescent="0.25">
      <c r="A1597" s="73" t="str">
        <f>VLOOKUP(N1597,'Linien - BU'!A:B,2,FALSE)</f>
        <v>BU4</v>
      </c>
      <c r="B1597" s="74">
        <f t="shared" si="184"/>
        <v>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76" t="str">
        <f>IFERROR(VLOOKUP(Abfalldokumentation!$O1597,Artikel!A:C,3,FALSE),Abfalldokumentation!$O1597)</f>
        <v>ABS GRUY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85"/>
        <v>45</v>
      </c>
      <c r="J1597" s="76" t="str">
        <f t="shared" si="186"/>
        <v>Produkte</v>
      </c>
      <c r="K1597" s="76" t="str">
        <f t="shared" si="187"/>
        <v>BUs</v>
      </c>
      <c r="L1597" s="76" t="str">
        <f t="shared" si="188"/>
        <v>Symptome</v>
      </c>
      <c r="M1597" s="76">
        <f>IFERROR(VLOOKUP(Abfalldokumentation!$O1597,Kennzahlen!S:U,3,FALSE)*Abfalldokumentation!$B1597,"0")</f>
        <v>4</v>
      </c>
      <c r="N1597" s="76" t="str">
        <f>IF(ISBLANK(Q1597),VLOOKUP(Abfalldokumentation!$O1597,'Linien - BU'!R:S,2,FALSE),Q1597)</f>
        <v>BU4</v>
      </c>
      <c r="O1597" s="77">
        <f t="shared" si="189"/>
        <v>29500908</v>
      </c>
      <c r="P1597" s="77">
        <f t="shared" si="190"/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AA1597" s="2"/>
      <c r="AB1597" s="2"/>
      <c r="AC1597" s="2"/>
    </row>
    <row r="1598" spans="1:29" ht="30" customHeight="1" x14ac:dyDescent="0.25">
      <c r="A1598" s="78" t="str">
        <f>VLOOKUP(N1598,'Linien - BU'!A:B,2,FALSE)</f>
        <v>BU4</v>
      </c>
      <c r="B1598" s="79">
        <f t="shared" si="184"/>
        <v>13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81" t="str">
        <f>IFERROR(VLOOKUP(Abfalldokumentation!$O1598,Artikel!A:C,3,FALSE),Abfalldokumentation!$O1598)</f>
        <v>ABS GRUY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85"/>
        <v>45</v>
      </c>
      <c r="J1598" s="81" t="str">
        <f t="shared" si="186"/>
        <v>Produkte</v>
      </c>
      <c r="K1598" s="81" t="str">
        <f t="shared" si="187"/>
        <v>BUs</v>
      </c>
      <c r="L1598" s="81" t="str">
        <f t="shared" si="188"/>
        <v>Symptome</v>
      </c>
      <c r="M1598" s="81">
        <f>IFERROR(VLOOKUP(Abfalldokumentation!$O1598,Kennzahlen!S:U,3,FALSE)*Abfalldokumentation!$B1598,"0")</f>
        <v>6.5</v>
      </c>
      <c r="N1598" s="81" t="str">
        <f>IF(ISBLANK(Q1598),VLOOKUP(Abfalldokumentation!$O1598,'Linien - BU'!R:S,2,FALSE),Q1598)</f>
        <v>BU4</v>
      </c>
      <c r="O1598" s="77">
        <f t="shared" si="189"/>
        <v>29500908</v>
      </c>
      <c r="P1598" s="77">
        <f t="shared" si="190"/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AA1598" s="2"/>
      <c r="AB1598" s="2"/>
      <c r="AC1598" s="2"/>
    </row>
    <row r="1599" spans="1:29" ht="30" customHeight="1" x14ac:dyDescent="0.25">
      <c r="A1599" s="73" t="str">
        <f>VLOOKUP(N1599,'Linien - BU'!A:B,2,FALSE)</f>
        <v>BU4</v>
      </c>
      <c r="B1599" s="74">
        <f t="shared" si="184"/>
        <v>15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GRUY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85"/>
        <v>45</v>
      </c>
      <c r="J1599" s="76" t="str">
        <f t="shared" si="186"/>
        <v>Produkte</v>
      </c>
      <c r="K1599" s="76" t="str">
        <f t="shared" si="187"/>
        <v>BUs</v>
      </c>
      <c r="L1599" s="76" t="str">
        <f t="shared" si="188"/>
        <v>Symptome</v>
      </c>
      <c r="M1599" s="76">
        <f>IFERROR(VLOOKUP(Abfalldokumentation!$O1599,Kennzahlen!S:U,3,FALSE)*Abfalldokumentation!$B1599,"0")</f>
        <v>7.5</v>
      </c>
      <c r="N1599" s="76" t="str">
        <f>IF(ISBLANK(Q1599),VLOOKUP(Abfalldokumentation!$O1599,'Linien - BU'!R:S,2,FALSE),Q1599)</f>
        <v>BU4</v>
      </c>
      <c r="O1599" s="77">
        <f t="shared" si="189"/>
        <v>29500908</v>
      </c>
      <c r="P1599" s="77">
        <f t="shared" si="190"/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AA1599" s="2"/>
      <c r="AB1599" s="2"/>
      <c r="AC1599" s="2"/>
    </row>
    <row r="1600" spans="1:29" ht="30" customHeight="1" x14ac:dyDescent="0.25">
      <c r="A1600" s="78" t="str">
        <f>VLOOKUP(N1600,'Linien - BU'!A:B,2,FALSE)</f>
        <v>BU4</v>
      </c>
      <c r="B1600" s="79">
        <f t="shared" si="184"/>
        <v>3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ZIEGENR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85"/>
        <v>45</v>
      </c>
      <c r="J1600" s="81" t="str">
        <f t="shared" si="186"/>
        <v>Produkte</v>
      </c>
      <c r="K1600" s="81" t="str">
        <f t="shared" si="187"/>
        <v>BUs</v>
      </c>
      <c r="L1600" s="81" t="str">
        <f t="shared" si="188"/>
        <v>Symptome</v>
      </c>
      <c r="M1600" s="81">
        <f>IFERROR(VLOOKUP(Abfalldokumentation!$O1600,Kennzahlen!S:U,3,FALSE)*Abfalldokumentation!$B1600,"0")</f>
        <v>0.03</v>
      </c>
      <c r="N1600" s="81" t="str">
        <f>IF(ISBLANK(Q1600),VLOOKUP(Abfalldokumentation!$O1600,'Linien - BU'!R:S,2,FALSE),Q1600)</f>
        <v>BU4</v>
      </c>
      <c r="O1600" s="77">
        <f t="shared" si="189"/>
        <v>29500913</v>
      </c>
      <c r="P1600" s="77">
        <f t="shared" si="190"/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AA1600" s="2"/>
      <c r="AB1600" s="2"/>
      <c r="AC1600" s="2"/>
    </row>
    <row r="1601" spans="1:29" ht="30" customHeight="1" x14ac:dyDescent="0.25">
      <c r="A1601" s="73" t="str">
        <f>VLOOKUP(N1601,'Linien - BU'!A:B,2,FALSE)</f>
        <v>BU3</v>
      </c>
      <c r="B1601" s="74">
        <f t="shared" si="184"/>
        <v>20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76" t="str">
        <f>IFERROR(VLOOKUP(Abfalldokumentation!$O1601,Artikel!A:C,3,FALSE),Abfalldokumentation!$O1601)</f>
        <v>VOS URW-CHILI-OGT</v>
      </c>
      <c r="F1601" s="76" t="str">
        <f>VLOOKUP(T1601,'Liste Gründe'!A:D,2,FALSE)</f>
        <v>Schimmel</v>
      </c>
      <c r="G1601" s="75" t="str">
        <f>IF(ISBLANK(V1601),VLOOKUP(Abfalldokumentation!$P1601,'Liste Gründe'!A:D,3,FALSE),V1601)</f>
        <v>Schimmel</v>
      </c>
      <c r="H1601" s="76" t="str">
        <f>IF(ISBLANK(Abfalldokumentation!$W1601),"-",Abfalldokumentation!$W1601)</f>
        <v>-</v>
      </c>
      <c r="I1601" s="76">
        <f t="shared" si="185"/>
        <v>45</v>
      </c>
      <c r="J1601" s="76" t="str">
        <f t="shared" si="186"/>
        <v>Produkte</v>
      </c>
      <c r="K1601" s="76" t="str">
        <f t="shared" si="187"/>
        <v>BUs</v>
      </c>
      <c r="L1601" s="76" t="str">
        <f t="shared" si="188"/>
        <v>Symptome</v>
      </c>
      <c r="M1601" s="76">
        <f>IFERROR(VLOOKUP(Abfalldokumentation!$O1601,Kennzahlen!S:U,3,FALSE)*Abfalldokumentation!$B1601,"0")</f>
        <v>10</v>
      </c>
      <c r="N1601" s="76" t="str">
        <f>IF(ISBLANK(Q1601),VLOOKUP(Abfalldokumentation!$O1601,'Linien - BU'!R:S,2,FALSE),Q1601)</f>
        <v>BU3</v>
      </c>
      <c r="O1601" s="77">
        <f t="shared" si="189"/>
        <v>29500942</v>
      </c>
      <c r="P1601" s="77">
        <f t="shared" si="190"/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AA1601" s="2"/>
      <c r="AB1601" s="2"/>
      <c r="AC1601" s="2"/>
    </row>
    <row r="1602" spans="1:29" ht="30" customHeight="1" x14ac:dyDescent="0.25">
      <c r="A1602" s="78" t="str">
        <f>VLOOKUP(N1602,'Linien - BU'!A:B,2,FALSE)</f>
        <v>BU4</v>
      </c>
      <c r="B1602" s="79">
        <f t="shared" ref="B1602:B1665" si="191">S1602</f>
        <v>22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81" t="str">
        <f>IFERROR(VLOOKUP(Abfalldokumentation!$O1602,Artikel!A:C,3,FALSE),Abfalldokumentation!$O1602)</f>
        <v>ABS AT-ROTWEIN</v>
      </c>
      <c r="F1602" s="81" t="str">
        <f>VLOOKUP(T1602,'Liste Gründe'!A:D,2,FALSE)</f>
        <v>keinen Verwendungszweck</v>
      </c>
      <c r="G1602" s="80" t="str">
        <f>IF(ISBLANK(V1602),VLOOKUP(Abfalldokumentation!$P1602,'Liste Gründe'!A:D,3,FALSE),V1602)</f>
        <v>keinen Verwendungszweck</v>
      </c>
      <c r="H1602" s="81" t="str">
        <f>IF(ISBLANK(Abfalldokumentation!$W1602),"-",Abfalldokumentation!$W1602)</f>
        <v>-</v>
      </c>
      <c r="I1602" s="81">
        <f t="shared" ref="I1602:I1665" si="192">_xlfn.ISOWEEKNUM(C1602)</f>
        <v>45</v>
      </c>
      <c r="J1602" s="81" t="str">
        <f t="shared" ref="J1602:J1665" si="193">"Produkte"</f>
        <v>Produkte</v>
      </c>
      <c r="K1602" s="81" t="str">
        <f t="shared" ref="K1602:K1665" si="194">"BUs"</f>
        <v>BUs</v>
      </c>
      <c r="L1602" s="81" t="str">
        <f t="shared" ref="L1602:L1665" si="195">"Symptome"</f>
        <v>Symptome</v>
      </c>
      <c r="M1602" s="81">
        <f>IFERROR(VLOOKUP(Abfalldokumentation!$O1602,Kennzahlen!S:U,3,FALSE)*Abfalldokumentation!$B1602,"0")</f>
        <v>2.2000000000000001E-3</v>
      </c>
      <c r="N1602" s="81" t="str">
        <f>IF(ISBLANK(Q1602),VLOOKUP(Abfalldokumentation!$O1602,'Linien - BU'!R:S,2,FALSE),Q1602)</f>
        <v>BU4</v>
      </c>
      <c r="O1602" s="77">
        <f t="shared" ref="O1602:O1665" si="196">R1602</f>
        <v>29501013</v>
      </c>
      <c r="P1602" s="77">
        <f t="shared" ref="P1602:P1665" si="197"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AA1602" s="2"/>
      <c r="AB1602" s="2"/>
      <c r="AC1602" s="2"/>
    </row>
    <row r="1603" spans="1:29" ht="30" customHeight="1" x14ac:dyDescent="0.25">
      <c r="A1603" s="73" t="str">
        <f>VLOOKUP(N1603,'Linien - BU'!A:B,2,FALSE)</f>
        <v>BU4</v>
      </c>
      <c r="B1603" s="74">
        <f t="shared" si="191"/>
        <v>18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WAL-THEKE</v>
      </c>
      <c r="F1603" s="76" t="str">
        <f>VLOOKUP(T1603,'Liste Gründe'!A:D,2,FALSE)</f>
        <v>keinen Verwendungszweck</v>
      </c>
      <c r="G1603" s="75" t="str">
        <f>IF(ISBLANK(V1603),VLOOKUP(Abfalldokumentation!$P1603,'Liste Gründe'!A:D,3,FALSE),V1603)</f>
        <v>keinen Verwendungszweck</v>
      </c>
      <c r="H1603" s="76" t="str">
        <f>IF(ISBLANK(Abfalldokumentation!$W1603),"-",Abfalldokumentation!$W1603)</f>
        <v>-</v>
      </c>
      <c r="I1603" s="76">
        <f t="shared" si="192"/>
        <v>45</v>
      </c>
      <c r="J1603" s="76" t="str">
        <f t="shared" si="193"/>
        <v>Produkte</v>
      </c>
      <c r="K1603" s="76" t="str">
        <f t="shared" si="194"/>
        <v>BUs</v>
      </c>
      <c r="L1603" s="76" t="str">
        <f t="shared" si="195"/>
        <v>Symptome</v>
      </c>
      <c r="M1603" s="76">
        <f>IFERROR(VLOOKUP(Abfalldokumentation!$O1603,Kennzahlen!S:U,3,FALSE)*Abfalldokumentation!$B1603,"0")</f>
        <v>9</v>
      </c>
      <c r="N1603" s="76" t="str">
        <f>IF(ISBLANK(Q1603),VLOOKUP(Abfalldokumentation!$O1603,'Linien - BU'!R:S,2,FALSE),Q1603)</f>
        <v>BU4</v>
      </c>
      <c r="O1603" s="77">
        <f t="shared" si="196"/>
        <v>29501020</v>
      </c>
      <c r="P1603" s="77">
        <f t="shared" si="197"/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AA1603" s="2"/>
      <c r="AB1603" s="2"/>
      <c r="AC1603" s="2"/>
    </row>
    <row r="1604" spans="1:29" ht="30" customHeight="1" x14ac:dyDescent="0.25">
      <c r="A1604" s="78" t="str">
        <f>VLOOKUP(N1604,'Linien - BU'!A:B,2,FALSE)</f>
        <v>BU4</v>
      </c>
      <c r="B1604" s="79">
        <f t="shared" si="191"/>
        <v>15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WAL-THEKE</v>
      </c>
      <c r="F1604" s="81" t="str">
        <f>VLOOKUP(T1604,'Liste Gründe'!A:D,2,FALSE)</f>
        <v>keinen Verwendungszweck</v>
      </c>
      <c r="G1604" s="80" t="str">
        <f>IF(ISBLANK(V1604),VLOOKUP(Abfalldokumentation!$P1604,'Liste Gründe'!A:D,3,FALSE),V1604)</f>
        <v>keinen Verwendungszweck</v>
      </c>
      <c r="H1604" s="81" t="str">
        <f>IF(ISBLANK(Abfalldokumentation!$W1604),"-",Abfalldokumentation!$W1604)</f>
        <v>-</v>
      </c>
      <c r="I1604" s="81">
        <f t="shared" si="192"/>
        <v>45</v>
      </c>
      <c r="J1604" s="81" t="str">
        <f t="shared" si="193"/>
        <v>Produkte</v>
      </c>
      <c r="K1604" s="81" t="str">
        <f t="shared" si="194"/>
        <v>BUs</v>
      </c>
      <c r="L1604" s="81" t="str">
        <f t="shared" si="195"/>
        <v>Symptome</v>
      </c>
      <c r="M1604" s="81">
        <f>IFERROR(VLOOKUP(Abfalldokumentation!$O1604,Kennzahlen!S:U,3,FALSE)*Abfalldokumentation!$B1604,"0")</f>
        <v>7.5</v>
      </c>
      <c r="N1604" s="81" t="str">
        <f>IF(ISBLANK(Q1604),VLOOKUP(Abfalldokumentation!$O1604,'Linien - BU'!R:S,2,FALSE),Q1604)</f>
        <v>BU4</v>
      </c>
      <c r="O1604" s="77">
        <f t="shared" si="196"/>
        <v>29501020</v>
      </c>
      <c r="P1604" s="77">
        <f t="shared" si="197"/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AA1604" s="2"/>
      <c r="AB1604" s="2"/>
      <c r="AC1604" s="2"/>
    </row>
    <row r="1605" spans="1:29" ht="30" customHeight="1" x14ac:dyDescent="0.25">
      <c r="A1605" s="73" t="str">
        <f>VLOOKUP(N1605,'Linien - BU'!A:B,2,FALSE)</f>
        <v>BU4</v>
      </c>
      <c r="B1605" s="74">
        <f t="shared" si="191"/>
        <v>9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76" t="str">
        <f>IFERROR(VLOOKUP(Abfalldokumentation!$O1605,Artikel!A:C,3,FALSE),Abfalldokumentation!$O1605)</f>
        <v>ABS KELLERGEIST</v>
      </c>
      <c r="F1605" s="76" t="str">
        <f>VLOOKUP(T1605,'Liste Gründe'!A:D,2,FALSE)</f>
        <v>keinen Verwendungszweck</v>
      </c>
      <c r="G1605" s="75" t="str">
        <f>IF(ISBLANK(V1605),VLOOKUP(Abfalldokumentation!$P1605,'Liste Gründe'!A:D,3,FALSE),V1605)</f>
        <v>keinen Verwendungszweck</v>
      </c>
      <c r="H1605" s="76" t="str">
        <f>IF(ISBLANK(Abfalldokumentation!$W1605),"-",Abfalldokumentation!$W1605)</f>
        <v>-</v>
      </c>
      <c r="I1605" s="76">
        <f t="shared" si="192"/>
        <v>45</v>
      </c>
      <c r="J1605" s="76" t="str">
        <f t="shared" si="193"/>
        <v>Produkte</v>
      </c>
      <c r="K1605" s="76" t="str">
        <f t="shared" si="194"/>
        <v>BUs</v>
      </c>
      <c r="L1605" s="76" t="str">
        <f t="shared" si="195"/>
        <v>Symptome</v>
      </c>
      <c r="M1605" s="76">
        <f>IFERROR(VLOOKUP(Abfalldokumentation!$O1605,Kennzahlen!S:U,3,FALSE)*Abfalldokumentation!$B1605,"0")</f>
        <v>9.0000000000000008E-4</v>
      </c>
      <c r="N1605" s="76" t="str">
        <f>IF(ISBLANK(Q1605),VLOOKUP(Abfalldokumentation!$O1605,'Linien - BU'!R:S,2,FALSE),Q1605)</f>
        <v>BU4</v>
      </c>
      <c r="O1605" s="77">
        <f t="shared" si="196"/>
        <v>29501028</v>
      </c>
      <c r="P1605" s="77">
        <f t="shared" si="197"/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AA1605" s="2"/>
      <c r="AB1605" s="2"/>
      <c r="AC1605" s="2"/>
    </row>
    <row r="1606" spans="1:29" ht="30" customHeight="1" x14ac:dyDescent="0.25">
      <c r="A1606" s="78" t="str">
        <f>VLOOKUP(N1606,'Linien - BU'!A:B,2,FALSE)</f>
        <v>BU4</v>
      </c>
      <c r="B1606" s="79">
        <f t="shared" si="191"/>
        <v>10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81" t="str">
        <f>IFERROR(VLOOKUP(Abfalldokumentation!$O1606,Artikel!A:C,3,FALSE),Abfalldokumentation!$O1606)</f>
        <v>ABS BRUSCHETTA</v>
      </c>
      <c r="F1606" s="81" t="str">
        <f>VLOOKUP(T1606,'Liste Gründe'!A:D,2,FALSE)</f>
        <v>keinen Verwendungszweck</v>
      </c>
      <c r="G1606" s="80" t="str">
        <f>IF(ISBLANK(V1606),VLOOKUP(Abfalldokumentation!$P1606,'Liste Gründe'!A:D,3,FALSE),V1606)</f>
        <v>keinen Verwendungszweck</v>
      </c>
      <c r="H1606" s="81" t="str">
        <f>IF(ISBLANK(Abfalldokumentation!$W1606),"-",Abfalldokumentation!$W1606)</f>
        <v>-</v>
      </c>
      <c r="I1606" s="81">
        <f t="shared" si="192"/>
        <v>45</v>
      </c>
      <c r="J1606" s="81" t="str">
        <f t="shared" si="193"/>
        <v>Produkte</v>
      </c>
      <c r="K1606" s="81" t="str">
        <f t="shared" si="194"/>
        <v>BUs</v>
      </c>
      <c r="L1606" s="81" t="str">
        <f t="shared" si="195"/>
        <v>Symptome</v>
      </c>
      <c r="M1606" s="81">
        <f>IFERROR(VLOOKUP(Abfalldokumentation!$O1606,Kennzahlen!S:U,3,FALSE)*Abfalldokumentation!$B1606,"0")</f>
        <v>15</v>
      </c>
      <c r="N1606" s="81" t="str">
        <f>IF(ISBLANK(Q1606),VLOOKUP(Abfalldokumentation!$O1606,'Linien - BU'!R:S,2,FALSE),Q1606)</f>
        <v>BU4</v>
      </c>
      <c r="O1606" s="77">
        <f t="shared" si="196"/>
        <v>29501029</v>
      </c>
      <c r="P1606" s="77">
        <f t="shared" si="197"/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AA1606" s="2"/>
      <c r="AB1606" s="2"/>
      <c r="AC1606" s="2"/>
    </row>
    <row r="1607" spans="1:29" ht="30" customHeight="1" x14ac:dyDescent="0.25">
      <c r="A1607" s="73" t="str">
        <f>VLOOKUP(N1607,'Linien - BU'!A:B,2,FALSE)</f>
        <v>BU4</v>
      </c>
      <c r="B1607" s="74">
        <f t="shared" si="191"/>
        <v>21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76" t="str">
        <f>IFERROR(VLOOKUP(Abfalldokumentation!$O1607,Artikel!A:C,3,FALSE),Abfalldokumentation!$O1607)</f>
        <v>ABS OLD-AMSTERDAM</v>
      </c>
      <c r="F1607" s="76" t="str">
        <f>VLOOKUP(T1607,'Liste Gründe'!A:D,2,FALSE)</f>
        <v>keinen Verwendungszweck</v>
      </c>
      <c r="G1607" s="75" t="str">
        <f>IF(ISBLANK(V1607),VLOOKUP(Abfalldokumentation!$P1607,'Liste Gründe'!A:D,3,FALSE),V1607)</f>
        <v>keinen Verwendungszweck</v>
      </c>
      <c r="H1607" s="76" t="str">
        <f>IF(ISBLANK(Abfalldokumentation!$W1607),"-",Abfalldokumentation!$W1607)</f>
        <v>-</v>
      </c>
      <c r="I1607" s="76">
        <f t="shared" si="192"/>
        <v>45</v>
      </c>
      <c r="J1607" s="76" t="str">
        <f t="shared" si="193"/>
        <v>Produkte</v>
      </c>
      <c r="K1607" s="76" t="str">
        <f t="shared" si="194"/>
        <v>BUs</v>
      </c>
      <c r="L1607" s="76" t="str">
        <f t="shared" si="195"/>
        <v>Symptome</v>
      </c>
      <c r="M1607" s="76">
        <f>IFERROR(VLOOKUP(Abfalldokumentation!$O1607,Kennzahlen!S:U,3,FALSE)*Abfalldokumentation!$B1607,"0")</f>
        <v>2.1000000000000003E-3</v>
      </c>
      <c r="N1607" s="76" t="str">
        <f>IF(ISBLANK(Q1607),VLOOKUP(Abfalldokumentation!$O1607,'Linien - BU'!R:S,2,FALSE),Q1607)</f>
        <v>BU4</v>
      </c>
      <c r="O1607" s="77">
        <f t="shared" si="196"/>
        <v>29501039</v>
      </c>
      <c r="P1607" s="77">
        <f t="shared" si="197"/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AA1607" s="2"/>
      <c r="AB1607" s="2"/>
      <c r="AC1607" s="2"/>
    </row>
    <row r="1608" spans="1:29" ht="30" customHeight="1" x14ac:dyDescent="0.25">
      <c r="A1608" s="78" t="str">
        <f>VLOOKUP(N1608,'Linien - BU'!A:B,2,FALSE)</f>
        <v>BU3</v>
      </c>
      <c r="B1608" s="79">
        <f t="shared" si="191"/>
        <v>7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Schimmel</v>
      </c>
      <c r="H1608" s="81" t="str">
        <f>IF(ISBLANK(Abfalldokumentation!$W1608),"-",Abfalldokumentation!$W1608)</f>
        <v>-</v>
      </c>
      <c r="I1608" s="81">
        <f t="shared" si="192"/>
        <v>45</v>
      </c>
      <c r="J1608" s="81" t="str">
        <f t="shared" si="193"/>
        <v>Produkte</v>
      </c>
      <c r="K1608" s="81" t="str">
        <f t="shared" si="194"/>
        <v>BUs</v>
      </c>
      <c r="L1608" s="81" t="str">
        <f t="shared" si="195"/>
        <v>Symptome</v>
      </c>
      <c r="M1608" s="81">
        <f>IFERROR(VLOOKUP(Abfalldokumentation!$O1608,Kennzahlen!S:U,3,FALSE)*Abfalldokumentation!$B1608,"0")</f>
        <v>3.5</v>
      </c>
      <c r="N1608" s="81" t="str">
        <f>IF(ISBLANK(Q1608),VLOOKUP(Abfalldokumentation!$O1608,'Linien - BU'!R:S,2,FALSE),Q1608)</f>
        <v>BU3</v>
      </c>
      <c r="O1608" s="77">
        <f t="shared" si="196"/>
        <v>29501058</v>
      </c>
      <c r="P1608" s="77">
        <f t="shared" si="197"/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AA1608" s="2"/>
      <c r="AB1608" s="2"/>
      <c r="AC1608" s="2"/>
    </row>
    <row r="1609" spans="1:29" ht="30" customHeight="1" x14ac:dyDescent="0.25">
      <c r="A1609" s="73" t="str">
        <f>VLOOKUP(N1609,'Linien - BU'!A:B,2,FALSE)</f>
        <v>BU3</v>
      </c>
      <c r="B1609" s="74">
        <f t="shared" si="191"/>
        <v>15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76" t="str">
        <f>IFERROR(VLOOKUP(Abfalldokumentation!$O1609,Artikel!A:C,3,FALSE),Abfalldokumentation!$O1609)</f>
        <v>VOS GRW SCHI-NATRIUMARM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Schimmel</v>
      </c>
      <c r="H1609" s="76" t="str">
        <f>IF(ISBLANK(Abfalldokumentation!$W1609),"-",Abfalldokumentation!$W1609)</f>
        <v>-</v>
      </c>
      <c r="I1609" s="76">
        <f t="shared" si="192"/>
        <v>45</v>
      </c>
      <c r="J1609" s="76" t="str">
        <f t="shared" si="193"/>
        <v>Produkte</v>
      </c>
      <c r="K1609" s="76" t="str">
        <f t="shared" si="194"/>
        <v>BUs</v>
      </c>
      <c r="L1609" s="76" t="str">
        <f t="shared" si="195"/>
        <v>Symptome</v>
      </c>
      <c r="M1609" s="76">
        <f>IFERROR(VLOOKUP(Abfalldokumentation!$O1609,Kennzahlen!S:U,3,FALSE)*Abfalldokumentation!$B1609,"0")</f>
        <v>7.5</v>
      </c>
      <c r="N1609" s="76" t="str">
        <f>IF(ISBLANK(Q1609),VLOOKUP(Abfalldokumentation!$O1609,'Linien - BU'!R:S,2,FALSE),Q1609)</f>
        <v>BU3</v>
      </c>
      <c r="O1609" s="77">
        <f t="shared" si="196"/>
        <v>29501058</v>
      </c>
      <c r="P1609" s="77">
        <f t="shared" si="197"/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AA1609" s="2"/>
      <c r="AB1609" s="2"/>
      <c r="AC1609" s="2"/>
    </row>
    <row r="1610" spans="1:29" ht="30" customHeight="1" x14ac:dyDescent="0.25">
      <c r="A1610" s="78" t="str">
        <f>VLOOKUP(N1610,'Linien - BU'!A:B,2,FALSE)</f>
        <v>BU3</v>
      </c>
      <c r="B1610" s="79">
        <f t="shared" si="191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81" t="str">
        <f>IFERROR(VLOOKUP(Abfalldokumentation!$O1610,Artikel!A:C,3,FALSE),Abfalldokumentation!$O1610)</f>
        <v>VOS GRW SCHI-NATRIUMARM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Schimmel</v>
      </c>
      <c r="H1610" s="81" t="str">
        <f>IF(ISBLANK(Abfalldokumentation!$W1610),"-",Abfalldokumentation!$W1610)</f>
        <v>-</v>
      </c>
      <c r="I1610" s="81">
        <f t="shared" si="192"/>
        <v>45</v>
      </c>
      <c r="J1610" s="81" t="str">
        <f t="shared" si="193"/>
        <v>Produkte</v>
      </c>
      <c r="K1610" s="81" t="str">
        <f t="shared" si="194"/>
        <v>BUs</v>
      </c>
      <c r="L1610" s="81" t="str">
        <f t="shared" si="195"/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BU3</v>
      </c>
      <c r="O1610" s="77">
        <f t="shared" si="196"/>
        <v>29501058</v>
      </c>
      <c r="P1610" s="77">
        <f t="shared" si="197"/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AA1610" s="2"/>
      <c r="AB1610" s="2"/>
      <c r="AC1610" s="2"/>
    </row>
    <row r="1611" spans="1:29" ht="30" customHeight="1" x14ac:dyDescent="0.25">
      <c r="A1611" s="73" t="str">
        <f>VLOOKUP(N1611,'Linien - BU'!A:B,2,FALSE)</f>
        <v>BU3</v>
      </c>
      <c r="B1611" s="74">
        <f t="shared" si="191"/>
        <v>35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76" t="str">
        <f>IFERROR(VLOOKUP(Abfalldokumentation!$O1611,Artikel!A:C,3,FALSE),Abfalldokumentation!$O1611)</f>
        <v>VOS GRW SCHI-NATRIUMARM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Schimmel</v>
      </c>
      <c r="H1611" s="76" t="str">
        <f>IF(ISBLANK(Abfalldokumentation!$W1611),"-",Abfalldokumentation!$W1611)</f>
        <v>-</v>
      </c>
      <c r="I1611" s="76">
        <f t="shared" si="192"/>
        <v>45</v>
      </c>
      <c r="J1611" s="76" t="str">
        <f t="shared" si="193"/>
        <v>Produkte</v>
      </c>
      <c r="K1611" s="76" t="str">
        <f t="shared" si="194"/>
        <v>BUs</v>
      </c>
      <c r="L1611" s="76" t="str">
        <f t="shared" si="195"/>
        <v>Symptome</v>
      </c>
      <c r="M1611" s="76">
        <f>IFERROR(VLOOKUP(Abfalldokumentation!$O1611,Kennzahlen!S:U,3,FALSE)*Abfalldokumentation!$B1611,"0")</f>
        <v>17.5</v>
      </c>
      <c r="N1611" s="76" t="str">
        <f>IF(ISBLANK(Q1611),VLOOKUP(Abfalldokumentation!$O1611,'Linien - BU'!R:S,2,FALSE),Q1611)</f>
        <v>BU3</v>
      </c>
      <c r="O1611" s="77">
        <f t="shared" si="196"/>
        <v>29501058</v>
      </c>
      <c r="P1611" s="77">
        <f t="shared" si="197"/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AA1611" s="2"/>
      <c r="AB1611" s="2"/>
      <c r="AC1611" s="2"/>
    </row>
    <row r="1612" spans="1:29" ht="30" customHeight="1" x14ac:dyDescent="0.25">
      <c r="A1612" s="78" t="str">
        <f>VLOOKUP(N1612,'Linien - BU'!A:B,2,FALSE)</f>
        <v>BU3</v>
      </c>
      <c r="B1612" s="79">
        <f t="shared" si="191"/>
        <v>100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81" t="str">
        <f>IFERROR(VLOOKUP(Abfalldokumentation!$O1612,Artikel!A:C,3,FALSE),Abfalldokumentation!$O1612)</f>
        <v>VOS GRW SCHI-NATRIUMARM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Schimmel</v>
      </c>
      <c r="H1612" s="81" t="str">
        <f>IF(ISBLANK(Abfalldokumentation!$W1612),"-",Abfalldokumentation!$W1612)</f>
        <v>-</v>
      </c>
      <c r="I1612" s="81">
        <f t="shared" si="192"/>
        <v>45</v>
      </c>
      <c r="J1612" s="81" t="str">
        <f t="shared" si="193"/>
        <v>Produkte</v>
      </c>
      <c r="K1612" s="81" t="str">
        <f t="shared" si="194"/>
        <v>BUs</v>
      </c>
      <c r="L1612" s="81" t="str">
        <f t="shared" si="195"/>
        <v>Symptome</v>
      </c>
      <c r="M1612" s="81">
        <f>IFERROR(VLOOKUP(Abfalldokumentation!$O1612,Kennzahlen!S:U,3,FALSE)*Abfalldokumentation!$B1612,"0")</f>
        <v>50</v>
      </c>
      <c r="N1612" s="81" t="str">
        <f>IF(ISBLANK(Q1612),VLOOKUP(Abfalldokumentation!$O1612,'Linien - BU'!R:S,2,FALSE),Q1612)</f>
        <v>BU3</v>
      </c>
      <c r="O1612" s="77">
        <f t="shared" si="196"/>
        <v>29501058</v>
      </c>
      <c r="P1612" s="77">
        <f t="shared" si="197"/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AA1612" s="2"/>
      <c r="AB1612" s="2"/>
      <c r="AC1612" s="2"/>
    </row>
    <row r="1613" spans="1:29" ht="30" customHeight="1" x14ac:dyDescent="0.25">
      <c r="A1613" s="73" t="str">
        <f>VLOOKUP(N1613,'Linien - BU'!A:B,2,FALSE)</f>
        <v>BU3</v>
      </c>
      <c r="B1613" s="74">
        <f t="shared" si="191"/>
        <v>90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76" t="str">
        <f>IFERROR(VLOOKUP(Abfalldokumentation!$O1613,Artikel!A:C,3,FALSE),Abfalldokumentation!$O1613)</f>
        <v>VOS GRW SCHI-NATRIUMARM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Schimmel</v>
      </c>
      <c r="H1613" s="76" t="str">
        <f>IF(ISBLANK(Abfalldokumentation!$W1613),"-",Abfalldokumentation!$W1613)</f>
        <v>-</v>
      </c>
      <c r="I1613" s="76">
        <f t="shared" si="192"/>
        <v>45</v>
      </c>
      <c r="J1613" s="76" t="str">
        <f t="shared" si="193"/>
        <v>Produkte</v>
      </c>
      <c r="K1613" s="76" t="str">
        <f t="shared" si="194"/>
        <v>BUs</v>
      </c>
      <c r="L1613" s="76" t="str">
        <f t="shared" si="195"/>
        <v>Symptome</v>
      </c>
      <c r="M1613" s="76">
        <f>IFERROR(VLOOKUP(Abfalldokumentation!$O1613,Kennzahlen!S:U,3,FALSE)*Abfalldokumentation!$B1613,"0")</f>
        <v>45</v>
      </c>
      <c r="N1613" s="76" t="str">
        <f>IF(ISBLANK(Q1613),VLOOKUP(Abfalldokumentation!$O1613,'Linien - BU'!R:S,2,FALSE),Q1613)</f>
        <v>BU3</v>
      </c>
      <c r="O1613" s="77">
        <f t="shared" si="196"/>
        <v>29501058</v>
      </c>
      <c r="P1613" s="77">
        <f t="shared" si="197"/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AA1613" s="2"/>
      <c r="AB1613" s="2"/>
      <c r="AC1613" s="2"/>
    </row>
    <row r="1614" spans="1:29" ht="30" customHeight="1" x14ac:dyDescent="0.25">
      <c r="A1614" s="78" t="str">
        <f>VLOOKUP(N1614,'Linien - BU'!A:B,2,FALSE)</f>
        <v>BU3</v>
      </c>
      <c r="B1614" s="79">
        <f t="shared" si="191"/>
        <v>9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81" t="str">
        <f>IFERROR(VLOOKUP(Abfalldokumentation!$O1614,Artikel!A:C,3,FALSE),Abfalldokumentation!$O1614)</f>
        <v>VOS GRW SCHI-NATRIUMARM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Schimmel</v>
      </c>
      <c r="H1614" s="81" t="str">
        <f>IF(ISBLANK(Abfalldokumentation!$W1614),"-",Abfalldokumentation!$W1614)</f>
        <v>-</v>
      </c>
      <c r="I1614" s="81">
        <f t="shared" si="192"/>
        <v>45</v>
      </c>
      <c r="J1614" s="81" t="str">
        <f t="shared" si="193"/>
        <v>Produkte</v>
      </c>
      <c r="K1614" s="81" t="str">
        <f t="shared" si="194"/>
        <v>BUs</v>
      </c>
      <c r="L1614" s="81" t="str">
        <f t="shared" si="195"/>
        <v>Symptome</v>
      </c>
      <c r="M1614" s="81">
        <f>IFERROR(VLOOKUP(Abfalldokumentation!$O1614,Kennzahlen!S:U,3,FALSE)*Abfalldokumentation!$B1614,"0")</f>
        <v>4.5</v>
      </c>
      <c r="N1614" s="81" t="str">
        <f>IF(ISBLANK(Q1614),VLOOKUP(Abfalldokumentation!$O1614,'Linien - BU'!R:S,2,FALSE),Q1614)</f>
        <v>BU3</v>
      </c>
      <c r="O1614" s="77">
        <f t="shared" si="196"/>
        <v>29501058</v>
      </c>
      <c r="P1614" s="77">
        <f t="shared" si="197"/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AA1614" s="2"/>
      <c r="AB1614" s="2"/>
      <c r="AC1614" s="2"/>
    </row>
    <row r="1615" spans="1:29" ht="30" customHeight="1" x14ac:dyDescent="0.25">
      <c r="A1615" s="73" t="str">
        <f>VLOOKUP(N1615,'Linien - BU'!A:B,2,FALSE)</f>
        <v>Verkauf</v>
      </c>
      <c r="B1615" s="74">
        <f t="shared" si="191"/>
        <v>13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GRW-SCHI-NAT ENDSTÜ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Schimmel</v>
      </c>
      <c r="H1615" s="76" t="str">
        <f>IF(ISBLANK(Abfalldokumentation!$W1615),"-",Abfalldokumentation!$W1615)</f>
        <v>-</v>
      </c>
      <c r="I1615" s="76">
        <f t="shared" si="192"/>
        <v>45</v>
      </c>
      <c r="J1615" s="76" t="str">
        <f t="shared" si="193"/>
        <v>Produkte</v>
      </c>
      <c r="K1615" s="76" t="str">
        <f t="shared" si="194"/>
        <v>BUs</v>
      </c>
      <c r="L1615" s="76" t="str">
        <f t="shared" si="195"/>
        <v>Symptome</v>
      </c>
      <c r="M1615" s="76">
        <f>IFERROR(VLOOKUP(Abfalldokumentation!$O1615,Kennzahlen!S:U,3,FALSE)*Abfalldokumentation!$B1615,"0")</f>
        <v>6.5</v>
      </c>
      <c r="N1615" s="76" t="str">
        <f>IF(ISBLANK(Q1615),VLOOKUP(Abfalldokumentation!$O1615,'Linien - BU'!R:S,2,FALSE),Q1615)</f>
        <v>Verkauf</v>
      </c>
      <c r="O1615" s="77">
        <f t="shared" si="196"/>
        <v>29501070</v>
      </c>
      <c r="P1615" s="77">
        <f t="shared" si="197"/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AA1615" s="2"/>
      <c r="AB1615" s="2"/>
      <c r="AC1615" s="2"/>
    </row>
    <row r="1616" spans="1:29" ht="30" customHeight="1" x14ac:dyDescent="0.25">
      <c r="A1616" s="78" t="str">
        <f>VLOOKUP(N1616,'Linien - BU'!A:B,2,FALSE)</f>
        <v>Verkauf</v>
      </c>
      <c r="B1616" s="79">
        <f t="shared" si="191"/>
        <v>72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GRW-SCHI-NAT ENDSTÜ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Schimmel</v>
      </c>
      <c r="H1616" s="81" t="str">
        <f>IF(ISBLANK(Abfalldokumentation!$W1616),"-",Abfalldokumentation!$W1616)</f>
        <v>-</v>
      </c>
      <c r="I1616" s="81">
        <f t="shared" si="192"/>
        <v>45</v>
      </c>
      <c r="J1616" s="81" t="str">
        <f t="shared" si="193"/>
        <v>Produkte</v>
      </c>
      <c r="K1616" s="81" t="str">
        <f t="shared" si="194"/>
        <v>BUs</v>
      </c>
      <c r="L1616" s="81" t="str">
        <f t="shared" si="195"/>
        <v>Symptome</v>
      </c>
      <c r="M1616" s="81">
        <f>IFERROR(VLOOKUP(Abfalldokumentation!$O1616,Kennzahlen!S:U,3,FALSE)*Abfalldokumentation!$B1616,"0")</f>
        <v>36</v>
      </c>
      <c r="N1616" s="81" t="str">
        <f>IF(ISBLANK(Q1616),VLOOKUP(Abfalldokumentation!$O1616,'Linien - BU'!R:S,2,FALSE),Q1616)</f>
        <v>Verkauf</v>
      </c>
      <c r="O1616" s="77">
        <f t="shared" si="196"/>
        <v>29501070</v>
      </c>
      <c r="P1616" s="77">
        <f t="shared" si="197"/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AA1616" s="2"/>
      <c r="AB1616" s="2"/>
      <c r="AC1616" s="2"/>
    </row>
    <row r="1617" spans="1:29" ht="30" customHeight="1" x14ac:dyDescent="0.25">
      <c r="A1617" s="73" t="str">
        <f>VLOOKUP(N1617,'Linien - BU'!A:B,2,FALSE)</f>
        <v>Verkauf</v>
      </c>
      <c r="B1617" s="74">
        <f t="shared" si="191"/>
        <v>30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76" t="str">
        <f>IFERROR(VLOOKUP(Abfalldokumentation!$O1617,Artikel!A:C,3,FALSE),Abfalldokumentation!$O1617)</f>
        <v>VOS RW-JALA-NAT ZIPFEL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Schimmel</v>
      </c>
      <c r="H1617" s="76" t="str">
        <f>IF(ISBLANK(Abfalldokumentation!$W1617),"-",Abfalldokumentation!$W1617)</f>
        <v>-</v>
      </c>
      <c r="I1617" s="76">
        <f t="shared" si="192"/>
        <v>45</v>
      </c>
      <c r="J1617" s="76" t="str">
        <f t="shared" si="193"/>
        <v>Produkte</v>
      </c>
      <c r="K1617" s="76" t="str">
        <f t="shared" si="194"/>
        <v>BUs</v>
      </c>
      <c r="L1617" s="76" t="str">
        <f t="shared" si="195"/>
        <v>Symptome</v>
      </c>
      <c r="M1617" s="76">
        <f>IFERROR(VLOOKUP(Abfalldokumentation!$O1617,Kennzahlen!S:U,3,FALSE)*Abfalldokumentation!$B1617,"0")</f>
        <v>15</v>
      </c>
      <c r="N1617" s="76" t="str">
        <f>IF(ISBLANK(Q1617),VLOOKUP(Abfalldokumentation!$O1617,'Linien - BU'!R:S,2,FALSE),Q1617)</f>
        <v>Verkauf</v>
      </c>
      <c r="O1617" s="77">
        <f t="shared" si="196"/>
        <v>29501080</v>
      </c>
      <c r="P1617" s="77">
        <f t="shared" si="197"/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AA1617" s="2"/>
      <c r="AB1617" s="2"/>
      <c r="AC1617" s="2"/>
    </row>
    <row r="1618" spans="1:29" ht="30" customHeight="1" x14ac:dyDescent="0.25">
      <c r="A1618" s="78" t="str">
        <f>VLOOKUP(N1618,'Linien - BU'!A:B,2,FALSE)</f>
        <v>Verkauf</v>
      </c>
      <c r="B1618" s="79">
        <f t="shared" si="191"/>
        <v>85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81" t="str">
        <f>IFERROR(VLOOKUP(Abfalldokumentation!$O1618,Artikel!A:C,3,FALSE),Abfalldokumentation!$O1618)</f>
        <v>VOS RW-JALA-NAT ZIPFEL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Schimmel</v>
      </c>
      <c r="H1618" s="81" t="str">
        <f>IF(ISBLANK(Abfalldokumentation!$W1618),"-",Abfalldokumentation!$W1618)</f>
        <v>-</v>
      </c>
      <c r="I1618" s="81">
        <f t="shared" si="192"/>
        <v>45</v>
      </c>
      <c r="J1618" s="81" t="str">
        <f t="shared" si="193"/>
        <v>Produkte</v>
      </c>
      <c r="K1618" s="81" t="str">
        <f t="shared" si="194"/>
        <v>BUs</v>
      </c>
      <c r="L1618" s="81" t="str">
        <f t="shared" si="195"/>
        <v>Symptome</v>
      </c>
      <c r="M1618" s="81">
        <f>IFERROR(VLOOKUP(Abfalldokumentation!$O1618,Kennzahlen!S:U,3,FALSE)*Abfalldokumentation!$B1618,"0")</f>
        <v>42.5</v>
      </c>
      <c r="N1618" s="81" t="str">
        <f>IF(ISBLANK(Q1618),VLOOKUP(Abfalldokumentation!$O1618,'Linien - BU'!R:S,2,FALSE),Q1618)</f>
        <v>Verkauf</v>
      </c>
      <c r="O1618" s="77">
        <f t="shared" si="196"/>
        <v>29501080</v>
      </c>
      <c r="P1618" s="77">
        <f t="shared" si="197"/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AA1618" s="2"/>
      <c r="AB1618" s="2"/>
      <c r="AC1618" s="2"/>
    </row>
    <row r="1619" spans="1:29" ht="30" customHeight="1" x14ac:dyDescent="0.25">
      <c r="A1619" s="73" t="str">
        <f>VLOOKUP(N1619,'Linien - BU'!A:B,2,FALSE)</f>
        <v>Verkauf</v>
      </c>
      <c r="B1619" s="74">
        <f t="shared" si="191"/>
        <v>12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RW-JALA-NAT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Schimmel</v>
      </c>
      <c r="H1619" s="76" t="str">
        <f>IF(ISBLANK(Abfalldokumentation!$W1619),"-",Abfalldokumentation!$W1619)</f>
        <v>-</v>
      </c>
      <c r="I1619" s="76">
        <f t="shared" si="192"/>
        <v>45</v>
      </c>
      <c r="J1619" s="76" t="str">
        <f t="shared" si="193"/>
        <v>Produkte</v>
      </c>
      <c r="K1619" s="76" t="str">
        <f t="shared" si="194"/>
        <v>BUs</v>
      </c>
      <c r="L1619" s="76" t="str">
        <f t="shared" si="195"/>
        <v>Symptome</v>
      </c>
      <c r="M1619" s="76">
        <f>IFERROR(VLOOKUP(Abfalldokumentation!$O1619,Kennzahlen!S:U,3,FALSE)*Abfalldokumentation!$B1619,"0")</f>
        <v>6</v>
      </c>
      <c r="N1619" s="76" t="str">
        <f>IF(ISBLANK(Q1619),VLOOKUP(Abfalldokumentation!$O1619,'Linien - BU'!R:S,2,FALSE),Q1619)</f>
        <v>Verkauf</v>
      </c>
      <c r="O1619" s="77">
        <f t="shared" si="196"/>
        <v>29501081</v>
      </c>
      <c r="P1619" s="77">
        <f t="shared" si="197"/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AA1619" s="2"/>
      <c r="AB1619" s="2"/>
      <c r="AC1619" s="2"/>
    </row>
    <row r="1620" spans="1:29" ht="30" customHeight="1" x14ac:dyDescent="0.25">
      <c r="A1620" s="78" t="str">
        <f>VLOOKUP(N1620,'Linien - BU'!A:B,2,FALSE)</f>
        <v>Verkauf</v>
      </c>
      <c r="B1620" s="79">
        <f t="shared" si="191"/>
        <v>20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81" t="str">
        <f>IFERROR(VLOOKUP(Abfalldokumentation!$O1620,Artikel!A:C,3,FALSE),Abfalldokumentation!$O1620)</f>
        <v>VOS RW-JALA-NAT ENDSTÜC</v>
      </c>
      <c r="F1620" s="81" t="str">
        <f>VLOOKUP(T1620,'Liste Gründe'!A:D,2,FALSE)</f>
        <v>Schimmel</v>
      </c>
      <c r="G1620" s="80" t="str">
        <f>IF(ISBLANK(V1620),VLOOKUP(Abfalldokumentation!$P1620,'Liste Gründe'!A:D,3,FALSE),V1620)</f>
        <v>Schimmel</v>
      </c>
      <c r="H1620" s="81" t="str">
        <f>IF(ISBLANK(Abfalldokumentation!$W1620),"-",Abfalldokumentation!$W1620)</f>
        <v>-</v>
      </c>
      <c r="I1620" s="81">
        <f t="shared" si="192"/>
        <v>45</v>
      </c>
      <c r="J1620" s="81" t="str">
        <f t="shared" si="193"/>
        <v>Produkte</v>
      </c>
      <c r="K1620" s="81" t="str">
        <f t="shared" si="194"/>
        <v>BUs</v>
      </c>
      <c r="L1620" s="81" t="str">
        <f t="shared" si="195"/>
        <v>Symptome</v>
      </c>
      <c r="M1620" s="81">
        <f>IFERROR(VLOOKUP(Abfalldokumentation!$O1620,Kennzahlen!S:U,3,FALSE)*Abfalldokumentation!$B1620,"0")</f>
        <v>10</v>
      </c>
      <c r="N1620" s="81" t="str">
        <f>IF(ISBLANK(Q1620),VLOOKUP(Abfalldokumentation!$O1620,'Linien - BU'!R:S,2,FALSE),Q1620)</f>
        <v>Verkauf</v>
      </c>
      <c r="O1620" s="77">
        <f t="shared" si="196"/>
        <v>29501081</v>
      </c>
      <c r="P1620" s="77">
        <f t="shared" si="197"/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AA1620" s="2"/>
      <c r="AB1620" s="2"/>
      <c r="AC1620" s="2"/>
    </row>
    <row r="1621" spans="1:29" ht="30" customHeight="1" x14ac:dyDescent="0.25">
      <c r="A1621" s="73" t="str">
        <f>VLOOKUP(N1621,'Linien - BU'!A:B,2,FALSE)</f>
        <v>Verkauf</v>
      </c>
      <c r="B1621" s="74">
        <f t="shared" si="191"/>
        <v>45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76" t="str">
        <f>IFERROR(VLOOKUP(Abfalldokumentation!$O1621,Artikel!A:C,3,FALSE),Abfalldokumentation!$O1621)</f>
        <v>VOS RW-JALA-NAT ENDSTÜC</v>
      </c>
      <c r="F1621" s="76" t="str">
        <f>VLOOKUP(T1621,'Liste Gründe'!A:D,2,FALSE)</f>
        <v>Schimmel</v>
      </c>
      <c r="G1621" s="75" t="str">
        <f>IF(ISBLANK(V1621),VLOOKUP(Abfalldokumentation!$P1621,'Liste Gründe'!A:D,3,FALSE),V1621)</f>
        <v>Schimmel</v>
      </c>
      <c r="H1621" s="76" t="str">
        <f>IF(ISBLANK(Abfalldokumentation!$W1621),"-",Abfalldokumentation!$W1621)</f>
        <v>-</v>
      </c>
      <c r="I1621" s="76">
        <f t="shared" si="192"/>
        <v>45</v>
      </c>
      <c r="J1621" s="76" t="str">
        <f t="shared" si="193"/>
        <v>Produkte</v>
      </c>
      <c r="K1621" s="76" t="str">
        <f t="shared" si="194"/>
        <v>BUs</v>
      </c>
      <c r="L1621" s="76" t="str">
        <f t="shared" si="195"/>
        <v>Symptome</v>
      </c>
      <c r="M1621" s="76">
        <f>IFERROR(VLOOKUP(Abfalldokumentation!$O1621,Kennzahlen!S:U,3,FALSE)*Abfalldokumentation!$B1621,"0")</f>
        <v>22.5</v>
      </c>
      <c r="N1621" s="76" t="str">
        <f>IF(ISBLANK(Q1621),VLOOKUP(Abfalldokumentation!$O1621,'Linien - BU'!R:S,2,FALSE),Q1621)</f>
        <v>Verkauf</v>
      </c>
      <c r="O1621" s="77">
        <f t="shared" si="196"/>
        <v>29501081</v>
      </c>
      <c r="P1621" s="77">
        <f t="shared" si="197"/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AA1621" s="2"/>
      <c r="AB1621" s="2"/>
      <c r="AC1621" s="2"/>
    </row>
    <row r="1622" spans="1:29" ht="30" customHeight="1" x14ac:dyDescent="0.25">
      <c r="A1622" s="78" t="str">
        <f>VLOOKUP(N1622,'Linien - BU'!A:B,2,FALSE)</f>
        <v>Verkauf</v>
      </c>
      <c r="B1622" s="79">
        <f t="shared" si="191"/>
        <v>40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81" t="str">
        <f>IFERROR(VLOOKUP(Abfalldokumentation!$O1622,Artikel!A:C,3,FALSE),Abfalldokumentation!$O1622)</f>
        <v>VOS RW-JALA-NAT ENDSTÜC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Schimmel</v>
      </c>
      <c r="H1622" s="81" t="str">
        <f>IF(ISBLANK(Abfalldokumentation!$W1622),"-",Abfalldokumentation!$W1622)</f>
        <v>-</v>
      </c>
      <c r="I1622" s="81">
        <f t="shared" si="192"/>
        <v>45</v>
      </c>
      <c r="J1622" s="81" t="str">
        <f t="shared" si="193"/>
        <v>Produkte</v>
      </c>
      <c r="K1622" s="81" t="str">
        <f t="shared" si="194"/>
        <v>BUs</v>
      </c>
      <c r="L1622" s="81" t="str">
        <f t="shared" si="195"/>
        <v>Symptome</v>
      </c>
      <c r="M1622" s="81">
        <f>IFERROR(VLOOKUP(Abfalldokumentation!$O1622,Kennzahlen!S:U,3,FALSE)*Abfalldokumentation!$B1622,"0")</f>
        <v>20</v>
      </c>
      <c r="N1622" s="81" t="str">
        <f>IF(ISBLANK(Q1622),VLOOKUP(Abfalldokumentation!$O1622,'Linien - BU'!R:S,2,FALSE),Q1622)</f>
        <v>Verkauf</v>
      </c>
      <c r="O1622" s="77">
        <f t="shared" si="196"/>
        <v>29501081</v>
      </c>
      <c r="P1622" s="77">
        <f t="shared" si="197"/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AA1622" s="2"/>
      <c r="AB1622" s="2"/>
      <c r="AC1622" s="2"/>
    </row>
    <row r="1623" spans="1:29" ht="30" customHeight="1" x14ac:dyDescent="0.25">
      <c r="A1623" s="73" t="str">
        <f>VLOOKUP(N1623,'Linien - BU'!A:B,2,FALSE)</f>
        <v>Verkauf</v>
      </c>
      <c r="B1623" s="74">
        <f t="shared" si="191"/>
        <v>34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76" t="str">
        <f>IFERROR(VLOOKUP(Abfalldokumentation!$O1623,Artikel!A:C,3,FALSE),Abfalldokumentation!$O1623)</f>
        <v>VOS RW-SCHI-NAT ENDSTÜC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Schimmel</v>
      </c>
      <c r="H1623" s="76" t="str">
        <f>IF(ISBLANK(Abfalldokumentation!$W1623),"-",Abfalldokumentation!$W1623)</f>
        <v>-</v>
      </c>
      <c r="I1623" s="76">
        <f t="shared" si="192"/>
        <v>45</v>
      </c>
      <c r="J1623" s="76" t="str">
        <f t="shared" si="193"/>
        <v>Produkte</v>
      </c>
      <c r="K1623" s="76" t="str">
        <f t="shared" si="194"/>
        <v>BUs</v>
      </c>
      <c r="L1623" s="76" t="str">
        <f t="shared" si="195"/>
        <v>Symptome</v>
      </c>
      <c r="M1623" s="76">
        <f>IFERROR(VLOOKUP(Abfalldokumentation!$O1623,Kennzahlen!S:U,3,FALSE)*Abfalldokumentation!$B1623,"0")</f>
        <v>17</v>
      </c>
      <c r="N1623" s="76" t="str">
        <f>IF(ISBLANK(Q1623),VLOOKUP(Abfalldokumentation!$O1623,'Linien - BU'!R:S,2,FALSE),Q1623)</f>
        <v>Verkauf</v>
      </c>
      <c r="O1623" s="77">
        <f t="shared" si="196"/>
        <v>29501085</v>
      </c>
      <c r="P1623" s="77">
        <f t="shared" si="197"/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AA1623" s="2"/>
      <c r="AB1623" s="2"/>
      <c r="AC1623" s="2"/>
    </row>
    <row r="1624" spans="1:29" ht="30" customHeight="1" x14ac:dyDescent="0.25">
      <c r="A1624" s="78" t="str">
        <f>VLOOKUP(N1624,'Linien - BU'!A:B,2,FALSE)</f>
        <v>Verkauf</v>
      </c>
      <c r="B1624" s="79">
        <f t="shared" si="191"/>
        <v>18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81" t="str">
        <f>IFERROR(VLOOKUP(Abfalldokumentation!$O1624,Artikel!A:C,3,FALSE),Abfalldokumentation!$O1624)</f>
        <v>VOS RW-SCHI-NAT ENDSTÜC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Schimmel</v>
      </c>
      <c r="H1624" s="81" t="str">
        <f>IF(ISBLANK(Abfalldokumentation!$W1624),"-",Abfalldokumentation!$W1624)</f>
        <v>-</v>
      </c>
      <c r="I1624" s="81">
        <f t="shared" si="192"/>
        <v>45</v>
      </c>
      <c r="J1624" s="81" t="str">
        <f t="shared" si="193"/>
        <v>Produkte</v>
      </c>
      <c r="K1624" s="81" t="str">
        <f t="shared" si="194"/>
        <v>BUs</v>
      </c>
      <c r="L1624" s="81" t="str">
        <f t="shared" si="195"/>
        <v>Symptome</v>
      </c>
      <c r="M1624" s="81">
        <f>IFERROR(VLOOKUP(Abfalldokumentation!$O1624,Kennzahlen!S:U,3,FALSE)*Abfalldokumentation!$B1624,"0")</f>
        <v>9</v>
      </c>
      <c r="N1624" s="81" t="str">
        <f>IF(ISBLANK(Q1624),VLOOKUP(Abfalldokumentation!$O1624,'Linien - BU'!R:S,2,FALSE),Q1624)</f>
        <v>Verkauf</v>
      </c>
      <c r="O1624" s="77">
        <f t="shared" si="196"/>
        <v>29501085</v>
      </c>
      <c r="P1624" s="77">
        <f t="shared" si="197"/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AA1624" s="2"/>
      <c r="AB1624" s="2"/>
      <c r="AC1624" s="2"/>
    </row>
    <row r="1625" spans="1:29" ht="30" customHeight="1" x14ac:dyDescent="0.25">
      <c r="A1625" s="73" t="str">
        <f>VLOOKUP(N1625,'Linien - BU'!A:B,2,FALSE)</f>
        <v>Verkauf</v>
      </c>
      <c r="B1625" s="74">
        <f t="shared" si="191"/>
        <v>54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76" t="str">
        <f>IFERROR(VLOOKUP(Abfalldokumentation!$O1625,Artikel!A:C,3,FALSE),Abfalldokumentation!$O1625)</f>
        <v>VOS RW-SCHI-NAT ENDSTÜC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Schimmel</v>
      </c>
      <c r="H1625" s="76" t="str">
        <f>IF(ISBLANK(Abfalldokumentation!$W1625),"-",Abfalldokumentation!$W1625)</f>
        <v>-</v>
      </c>
      <c r="I1625" s="76">
        <f t="shared" si="192"/>
        <v>45</v>
      </c>
      <c r="J1625" s="76" t="str">
        <f t="shared" si="193"/>
        <v>Produkte</v>
      </c>
      <c r="K1625" s="76" t="str">
        <f t="shared" si="194"/>
        <v>BUs</v>
      </c>
      <c r="L1625" s="76" t="str">
        <f t="shared" si="195"/>
        <v>Symptome</v>
      </c>
      <c r="M1625" s="76">
        <f>IFERROR(VLOOKUP(Abfalldokumentation!$O1625,Kennzahlen!S:U,3,FALSE)*Abfalldokumentation!$B1625,"0")</f>
        <v>27</v>
      </c>
      <c r="N1625" s="76" t="str">
        <f>IF(ISBLANK(Q1625),VLOOKUP(Abfalldokumentation!$O1625,'Linien - BU'!R:S,2,FALSE),Q1625)</f>
        <v>Verkauf</v>
      </c>
      <c r="O1625" s="77">
        <f t="shared" si="196"/>
        <v>29501085</v>
      </c>
      <c r="P1625" s="77">
        <f t="shared" si="197"/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AA1625" s="2"/>
      <c r="AB1625" s="2"/>
      <c r="AC1625" s="2"/>
    </row>
    <row r="1626" spans="1:29" ht="30" customHeight="1" x14ac:dyDescent="0.25">
      <c r="A1626" s="78" t="str">
        <f>VLOOKUP(N1626,'Linien - BU'!A:B,2,FALSE)</f>
        <v>BU4</v>
      </c>
      <c r="B1626" s="79">
        <f t="shared" si="191"/>
        <v>9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Simmentaler</v>
      </c>
      <c r="F1626" s="81" t="str">
        <f>VLOOKUP(T1626,'Liste Gründe'!A:D,2,FALSE)</f>
        <v>keinen Verwendungszweck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92"/>
        <v>45</v>
      </c>
      <c r="J1626" s="81" t="str">
        <f t="shared" si="193"/>
        <v>Produkte</v>
      </c>
      <c r="K1626" s="81" t="str">
        <f t="shared" si="194"/>
        <v>BUs</v>
      </c>
      <c r="L1626" s="81" t="str">
        <f t="shared" si="195"/>
        <v>Symptome</v>
      </c>
      <c r="M1626" s="81">
        <f>IFERROR(VLOOKUP(Abfalldokumentation!$O1626,Kennzahlen!S:U,3,FALSE)*Abfalldokumentation!$B1626,"0")</f>
        <v>0.09</v>
      </c>
      <c r="N1626" s="81" t="str">
        <f>IF(ISBLANK(Q1626),VLOOKUP(Abfalldokumentation!$O1626,'Linien - BU'!R:S,2,FALSE),Q1626)</f>
        <v>BU4</v>
      </c>
      <c r="O1626" s="77">
        <f t="shared" si="196"/>
        <v>29501099</v>
      </c>
      <c r="P1626" s="77">
        <f t="shared" si="197"/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AA1626" s="2"/>
      <c r="AB1626" s="2"/>
      <c r="AC1626" s="2"/>
    </row>
    <row r="1627" spans="1:29" ht="30" customHeight="1" x14ac:dyDescent="0.25">
      <c r="A1627" s="73" t="str">
        <f>VLOOKUP(N1627,'Linien - BU'!A:B,2,FALSE)</f>
        <v>BU4</v>
      </c>
      <c r="B1627" s="74">
        <f t="shared" si="191"/>
        <v>16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BRIE-PAP</v>
      </c>
      <c r="F1627" s="76" t="str">
        <f>VLOOKUP(T1627,'Liste Gründe'!A:D,2,FALSE)</f>
        <v>keinen Verwendungszweck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92"/>
        <v>45</v>
      </c>
      <c r="J1627" s="76" t="str">
        <f t="shared" si="193"/>
        <v>Produkte</v>
      </c>
      <c r="K1627" s="76" t="str">
        <f t="shared" si="194"/>
        <v>BUs</v>
      </c>
      <c r="L1627" s="76" t="str">
        <f t="shared" si="195"/>
        <v>Symptome</v>
      </c>
      <c r="M1627" s="76">
        <f>IFERROR(VLOOKUP(Abfalldokumentation!$O1627,Kennzahlen!S:U,3,FALSE)*Abfalldokumentation!$B1627,"0")</f>
        <v>0.16</v>
      </c>
      <c r="N1627" s="76" t="str">
        <f>IF(ISBLANK(Q1627),VLOOKUP(Abfalldokumentation!$O1627,'Linien - BU'!R:S,2,FALSE),Q1627)</f>
        <v>BU4</v>
      </c>
      <c r="O1627" s="77">
        <f t="shared" si="196"/>
        <v>29501101</v>
      </c>
      <c r="P1627" s="77">
        <f t="shared" si="197"/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AA1627" s="2"/>
      <c r="AB1627" s="2"/>
      <c r="AC1627" s="2"/>
    </row>
    <row r="1628" spans="1:29" ht="30" customHeight="1" x14ac:dyDescent="0.25">
      <c r="A1628" s="78" t="str">
        <f>VLOOKUP(N1628,'Linien - BU'!A:B,2,FALSE)</f>
        <v>BU3</v>
      </c>
      <c r="B1628" s="79">
        <f t="shared" si="191"/>
        <v>5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81" t="str">
        <f>IFERROR(VLOOKUP(Abfalldokumentation!$O1628,Artikel!A:C,3,FALSE),Abfalldokumentation!$O1628)</f>
        <v>ABS GRÜN-PFEFF</v>
      </c>
      <c r="F1628" s="81" t="str">
        <f>VLOOKUP(T1628,'Liste Gründe'!A:D,2,FALSE)</f>
        <v>Schimmel</v>
      </c>
      <c r="G1628" s="80" t="str">
        <f>IF(ISBLANK(V1628),VLOOKUP(Abfalldokumentation!$P1628,'Liste Gründe'!A:D,3,FALSE),V1628)</f>
        <v>Schimmel</v>
      </c>
      <c r="H1628" s="81" t="str">
        <f>IF(ISBLANK(Abfalldokumentation!$W1628),"-",Abfalldokumentation!$W1628)</f>
        <v>-</v>
      </c>
      <c r="I1628" s="81">
        <f t="shared" si="192"/>
        <v>45</v>
      </c>
      <c r="J1628" s="81" t="str">
        <f t="shared" si="193"/>
        <v>Produkte</v>
      </c>
      <c r="K1628" s="81" t="str">
        <f t="shared" si="194"/>
        <v>BUs</v>
      </c>
      <c r="L1628" s="81" t="str">
        <f t="shared" si="195"/>
        <v>Symptome</v>
      </c>
      <c r="M1628" s="81">
        <f>IFERROR(VLOOKUP(Abfalldokumentation!$O1628,Kennzahlen!S:U,3,FALSE)*Abfalldokumentation!$B1628,"0")</f>
        <v>5.0000000000000001E-4</v>
      </c>
      <c r="N1628" s="81" t="str">
        <f>IF(ISBLANK(Q1628),VLOOKUP(Abfalldokumentation!$O1628,'Linien - BU'!R:S,2,FALSE),Q1628)</f>
        <v>BU3</v>
      </c>
      <c r="O1628" s="77">
        <f t="shared" si="196"/>
        <v>29501105</v>
      </c>
      <c r="P1628" s="77">
        <f t="shared" si="197"/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AA1628" s="2"/>
      <c r="AB1628" s="2"/>
      <c r="AC1628" s="2"/>
    </row>
    <row r="1629" spans="1:29" ht="30" customHeight="1" x14ac:dyDescent="0.25">
      <c r="A1629" s="73" t="str">
        <f>VLOOKUP(N1629,'Linien - BU'!A:B,2,FALSE)</f>
        <v>BU3</v>
      </c>
      <c r="B1629" s="74">
        <f t="shared" si="191"/>
        <v>4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76" t="str">
        <f>IFERROR(VLOOKUP(Abfalldokumentation!$O1629,Artikel!A:C,3,FALSE),Abfalldokumentation!$O1629)</f>
        <v>ABS GRÜN-PFEFF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Schimmel</v>
      </c>
      <c r="H1629" s="76" t="str">
        <f>IF(ISBLANK(Abfalldokumentation!$W1629),"-",Abfalldokumentation!$W1629)</f>
        <v>-</v>
      </c>
      <c r="I1629" s="76">
        <f t="shared" si="192"/>
        <v>45</v>
      </c>
      <c r="J1629" s="76" t="str">
        <f t="shared" si="193"/>
        <v>Produkte</v>
      </c>
      <c r="K1629" s="76" t="str">
        <f t="shared" si="194"/>
        <v>BUs</v>
      </c>
      <c r="L1629" s="76" t="str">
        <f t="shared" si="195"/>
        <v>Symptome</v>
      </c>
      <c r="M1629" s="76">
        <f>IFERROR(VLOOKUP(Abfalldokumentation!$O1629,Kennzahlen!S:U,3,FALSE)*Abfalldokumentation!$B1629,"0")</f>
        <v>4.0000000000000002E-4</v>
      </c>
      <c r="N1629" s="76" t="str">
        <f>IF(ISBLANK(Q1629),VLOOKUP(Abfalldokumentation!$O1629,'Linien - BU'!R:S,2,FALSE),Q1629)</f>
        <v>BU3</v>
      </c>
      <c r="O1629" s="77">
        <f t="shared" si="196"/>
        <v>29501105</v>
      </c>
      <c r="P1629" s="77">
        <f t="shared" si="197"/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AA1629" s="2"/>
      <c r="AB1629" s="2"/>
      <c r="AC1629" s="2"/>
    </row>
    <row r="1630" spans="1:29" ht="30" customHeight="1" x14ac:dyDescent="0.25">
      <c r="A1630" s="78" t="str">
        <f>VLOOKUP(N1630,'Linien - BU'!A:B,2,FALSE)</f>
        <v>BU3</v>
      </c>
      <c r="B1630" s="79">
        <f t="shared" si="191"/>
        <v>10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81" t="str">
        <f>IFERROR(VLOOKUP(Abfalldokumentation!$O1630,Artikel!A:C,3,FALSE),Abfalldokumentation!$O1630)</f>
        <v>ABS LE-ROSÉ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Schimmel</v>
      </c>
      <c r="H1630" s="81" t="str">
        <f>IF(ISBLANK(Abfalldokumentation!$W1630),"-",Abfalldokumentation!$W1630)</f>
        <v>-</v>
      </c>
      <c r="I1630" s="81">
        <f t="shared" si="192"/>
        <v>45</v>
      </c>
      <c r="J1630" s="81" t="str">
        <f t="shared" si="193"/>
        <v>Produkte</v>
      </c>
      <c r="K1630" s="81" t="str">
        <f t="shared" si="194"/>
        <v>BUs</v>
      </c>
      <c r="L1630" s="81" t="str">
        <f t="shared" si="195"/>
        <v>Symptome</v>
      </c>
      <c r="M1630" s="81" t="str">
        <f>IFERROR(VLOOKUP(Abfalldokumentation!$O1630,Kennzahlen!S:U,3,FALSE)*Abfalldokumentation!$B1630,"0")</f>
        <v>0</v>
      </c>
      <c r="N1630" s="81" t="str">
        <f>IF(ISBLANK(Q1630),VLOOKUP(Abfalldokumentation!$O1630,'Linien - BU'!R:S,2,FALSE),Q1630)</f>
        <v>BU3</v>
      </c>
      <c r="O1630" s="77">
        <f t="shared" si="196"/>
        <v>29501110</v>
      </c>
      <c r="P1630" s="77">
        <f t="shared" si="197"/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AA1630" s="2"/>
      <c r="AB1630" s="2"/>
      <c r="AC1630" s="2"/>
    </row>
    <row r="1631" spans="1:29" ht="30" customHeight="1" x14ac:dyDescent="0.25">
      <c r="A1631" s="73" t="str">
        <f>VLOOKUP(N1631,'Linien - BU'!A:B,2,FALSE)</f>
        <v>BU3</v>
      </c>
      <c r="B1631" s="74">
        <f t="shared" si="191"/>
        <v>14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76" t="str">
        <f>IFERROR(VLOOKUP(Abfalldokumentation!$O1631,Artikel!A:C,3,FALSE),Abfalldokumentation!$O1631)</f>
        <v>ABS LE-ROSÉ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Schimmel</v>
      </c>
      <c r="H1631" s="76" t="str">
        <f>IF(ISBLANK(Abfalldokumentation!$W1631),"-",Abfalldokumentation!$W1631)</f>
        <v>-</v>
      </c>
      <c r="I1631" s="76">
        <f t="shared" si="192"/>
        <v>45</v>
      </c>
      <c r="J1631" s="76" t="str">
        <f t="shared" si="193"/>
        <v>Produkte</v>
      </c>
      <c r="K1631" s="76" t="str">
        <f t="shared" si="194"/>
        <v>BUs</v>
      </c>
      <c r="L1631" s="76" t="str">
        <f t="shared" si="195"/>
        <v>Symptome</v>
      </c>
      <c r="M1631" s="76" t="str">
        <f>IFERROR(VLOOKUP(Abfalldokumentation!$O1631,Kennzahlen!S:U,3,FALSE)*Abfalldokumentation!$B1631,"0")</f>
        <v>0</v>
      </c>
      <c r="N1631" s="76" t="str">
        <f>IF(ISBLANK(Q1631),VLOOKUP(Abfalldokumentation!$O1631,'Linien - BU'!R:S,2,FALSE),Q1631)</f>
        <v>BU3</v>
      </c>
      <c r="O1631" s="77">
        <f t="shared" si="196"/>
        <v>29501110</v>
      </c>
      <c r="P1631" s="77">
        <f t="shared" si="197"/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AA1631" s="2"/>
      <c r="AB1631" s="2"/>
      <c r="AC1631" s="2"/>
    </row>
    <row r="1632" spans="1:29" ht="30" customHeight="1" x14ac:dyDescent="0.25">
      <c r="A1632" s="78" t="str">
        <f>VLOOKUP(N1632,'Linien - BU'!A:B,2,FALSE)</f>
        <v>BU3</v>
      </c>
      <c r="B1632" s="79">
        <f t="shared" si="191"/>
        <v>20</v>
      </c>
      <c r="C1632" s="80">
        <f>Abfalldokumentation!$U1632</f>
        <v>44508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81" t="str">
        <f>IFERROR(VLOOKUP(Abfalldokumentation!$O1632,Artikel!A:C,3,FALSE),Abfalldokumentation!$O1632)</f>
        <v>ABS LE-ROSÉ</v>
      </c>
      <c r="F1632" s="81" t="str">
        <f>VLOOKUP(T1632,'Liste Gründe'!A:D,2,FALSE)</f>
        <v>Schimmel</v>
      </c>
      <c r="G1632" s="80" t="str">
        <f>IF(ISBLANK(V1632),VLOOKUP(Abfalldokumentation!$P1632,'Liste Gründe'!A:D,3,FALSE),V1632)</f>
        <v>Schimmel</v>
      </c>
      <c r="H1632" s="81" t="str">
        <f>IF(ISBLANK(Abfalldokumentation!$W1632),"-",Abfalldokumentation!$W1632)</f>
        <v>-</v>
      </c>
      <c r="I1632" s="81">
        <f t="shared" si="192"/>
        <v>45</v>
      </c>
      <c r="J1632" s="81" t="str">
        <f t="shared" si="193"/>
        <v>Produkte</v>
      </c>
      <c r="K1632" s="81" t="str">
        <f t="shared" si="194"/>
        <v>BUs</v>
      </c>
      <c r="L1632" s="81" t="str">
        <f t="shared" si="195"/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BU3</v>
      </c>
      <c r="O1632" s="77">
        <f t="shared" si="196"/>
        <v>29501110</v>
      </c>
      <c r="P1632" s="77">
        <f t="shared" si="197"/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AA1632" s="2"/>
      <c r="AB1632" s="2"/>
      <c r="AC1632" s="2"/>
    </row>
    <row r="1633" spans="1:29" ht="30" customHeight="1" x14ac:dyDescent="0.25">
      <c r="A1633" s="73" t="str">
        <f>VLOOKUP(N1633,'Linien - BU'!A:B,2,FALSE)</f>
        <v>BU3</v>
      </c>
      <c r="B1633" s="74">
        <f t="shared" si="191"/>
        <v>13</v>
      </c>
      <c r="C1633" s="75">
        <f>Abfalldokumentation!$U1633</f>
        <v>44508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76" t="str">
        <f>IFERROR(VLOOKUP(Abfalldokumentation!$O1633,Artikel!A:C,3,FALSE),Abfalldokumentation!$O1633)</f>
        <v>ABS LE-ROSÉ</v>
      </c>
      <c r="F1633" s="76" t="str">
        <f>VLOOKUP(T1633,'Liste Gründe'!A:D,2,FALSE)</f>
        <v>Schimmel</v>
      </c>
      <c r="G1633" s="75" t="str">
        <f>IF(ISBLANK(V1633),VLOOKUP(Abfalldokumentation!$P1633,'Liste Gründe'!A:D,3,FALSE),V1633)</f>
        <v>Schimmel</v>
      </c>
      <c r="H1633" s="76" t="str">
        <f>IF(ISBLANK(Abfalldokumentation!$W1633),"-",Abfalldokumentation!$W1633)</f>
        <v>-</v>
      </c>
      <c r="I1633" s="76">
        <f t="shared" si="192"/>
        <v>45</v>
      </c>
      <c r="J1633" s="76" t="str">
        <f t="shared" si="193"/>
        <v>Produkte</v>
      </c>
      <c r="K1633" s="76" t="str">
        <f t="shared" si="194"/>
        <v>BUs</v>
      </c>
      <c r="L1633" s="76" t="str">
        <f t="shared" si="195"/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BU3</v>
      </c>
      <c r="O1633" s="77">
        <f t="shared" si="196"/>
        <v>29501110</v>
      </c>
      <c r="P1633" s="77">
        <f t="shared" si="197"/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AA1633" s="2"/>
      <c r="AB1633" s="2"/>
      <c r="AC1633" s="2"/>
    </row>
    <row r="1634" spans="1:29" ht="30" customHeight="1" x14ac:dyDescent="0.25">
      <c r="A1634" s="78" t="str">
        <f>VLOOKUP(N1634,'Linien - BU'!A:B,2,FALSE)</f>
        <v>BU3</v>
      </c>
      <c r="B1634" s="79">
        <f t="shared" si="191"/>
        <v>69</v>
      </c>
      <c r="C1634" s="80">
        <f>Abfalldokumentation!$U1634</f>
        <v>44508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81" t="str">
        <f>IFERROR(VLOOKUP(Abfalldokumentation!$O1634,Artikel!A:C,3,FALSE),Abfalldokumentation!$O1634)</f>
        <v>VOS VEG-SCH WÜRZIG</v>
      </c>
      <c r="F1634" s="81" t="str">
        <f>VLOOKUP(T1634,'Liste Gründe'!A:D,2,FALSE)</f>
        <v>Schimmel</v>
      </c>
      <c r="G1634" s="80" t="str">
        <f>IF(ISBLANK(V1634),VLOOKUP(Abfalldokumentation!$P1634,'Liste Gründe'!A:D,3,FALSE),V1634)</f>
        <v>Schimmel</v>
      </c>
      <c r="H1634" s="81" t="str">
        <f>IF(ISBLANK(Abfalldokumentation!$W1634),"-",Abfalldokumentation!$W1634)</f>
        <v>-</v>
      </c>
      <c r="I1634" s="81">
        <f t="shared" si="192"/>
        <v>45</v>
      </c>
      <c r="J1634" s="81" t="str">
        <f t="shared" si="193"/>
        <v>Produkte</v>
      </c>
      <c r="K1634" s="81" t="str">
        <f t="shared" si="194"/>
        <v>BUs</v>
      </c>
      <c r="L1634" s="81" t="str">
        <f t="shared" si="195"/>
        <v>Symptome</v>
      </c>
      <c r="M1634" s="81">
        <f>IFERROR(VLOOKUP(Abfalldokumentation!$O1634,Kennzahlen!S:U,3,FALSE)*Abfalldokumentation!$B1634,"0")</f>
        <v>34.5</v>
      </c>
      <c r="N1634" s="81" t="str">
        <f>IF(ISBLANK(Q1634),VLOOKUP(Abfalldokumentation!$O1634,'Linien - BU'!R:S,2,FALSE),Q1634)</f>
        <v>BU3</v>
      </c>
      <c r="O1634" s="77">
        <f t="shared" si="196"/>
        <v>29900003</v>
      </c>
      <c r="P1634" s="77">
        <f t="shared" si="197"/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AA1634" s="2"/>
      <c r="AB1634" s="2"/>
      <c r="AC1634" s="2"/>
    </row>
    <row r="1635" spans="1:29" ht="30" customHeight="1" x14ac:dyDescent="0.25">
      <c r="A1635" s="73" t="str">
        <f>VLOOKUP(N1635,'Linien - BU'!A:B,2,FALSE)</f>
        <v>BU3</v>
      </c>
      <c r="B1635" s="74">
        <f t="shared" si="191"/>
        <v>270</v>
      </c>
      <c r="C1635" s="75">
        <f>Abfalldokumentation!$U1635</f>
        <v>44508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76" t="str">
        <f>IFERROR(VLOOKUP(Abfalldokumentation!$O1635,Artikel!A:C,3,FALSE),Abfalldokumentation!$O1635)</f>
        <v>VOS GRW-KRÄU-VAKU</v>
      </c>
      <c r="F1635" s="76" t="str">
        <f>VLOOKUP(T1635,'Liste Gründe'!A:D,2,FALSE)</f>
        <v>Schimmel</v>
      </c>
      <c r="G1635" s="75" t="str">
        <f>IF(ISBLANK(V1635),VLOOKUP(Abfalldokumentation!$P1635,'Liste Gründe'!A:D,3,FALSE),V1635)</f>
        <v>Schimmel</v>
      </c>
      <c r="H1635" s="76" t="str">
        <f>IF(ISBLANK(Abfalldokumentation!$W1635),"-",Abfalldokumentation!$W1635)</f>
        <v>-</v>
      </c>
      <c r="I1635" s="76">
        <f t="shared" si="192"/>
        <v>45</v>
      </c>
      <c r="J1635" s="76" t="str">
        <f t="shared" si="193"/>
        <v>Produkte</v>
      </c>
      <c r="K1635" s="76" t="str">
        <f t="shared" si="194"/>
        <v>BUs</v>
      </c>
      <c r="L1635" s="76" t="str">
        <f t="shared" si="195"/>
        <v>Symptome</v>
      </c>
      <c r="M1635" s="76">
        <f>IFERROR(VLOOKUP(Abfalldokumentation!$O1635,Kennzahlen!S:U,3,FALSE)*Abfalldokumentation!$B1635,"0")</f>
        <v>138.78</v>
      </c>
      <c r="N1635" s="76" t="str">
        <f>IF(ISBLANK(Q1635),VLOOKUP(Abfalldokumentation!$O1635,'Linien - BU'!R:S,2,FALSE),Q1635)</f>
        <v>BU3</v>
      </c>
      <c r="O1635" s="77">
        <f t="shared" si="196"/>
        <v>49500084</v>
      </c>
      <c r="P1635" s="77">
        <f t="shared" si="197"/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AA1635" s="2"/>
      <c r="AB1635" s="2"/>
      <c r="AC1635" s="2"/>
    </row>
    <row r="1636" spans="1:29" ht="30" customHeight="1" x14ac:dyDescent="0.25">
      <c r="A1636" s="78" t="str">
        <f>VLOOKUP(N1636,'Linien - BU'!A:B,2,FALSE)</f>
        <v>BU3</v>
      </c>
      <c r="B1636" s="79">
        <f t="shared" si="191"/>
        <v>250</v>
      </c>
      <c r="C1636" s="80">
        <f>Abfalldokumentation!$U1636</f>
        <v>44508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81" t="str">
        <f>IFERROR(VLOOKUP(Abfalldokumentation!$O1636,Artikel!A:C,3,FALSE),Abfalldokumentation!$O1636)</f>
        <v>VOS RW-NATUR-NAT-VAKU</v>
      </c>
      <c r="F1636" s="81" t="str">
        <f>VLOOKUP(T1636,'Liste Gründe'!A:D,2,FALSE)</f>
        <v>Schimmel</v>
      </c>
      <c r="G1636" s="80" t="str">
        <f>IF(ISBLANK(V1636),VLOOKUP(Abfalldokumentation!$P1636,'Liste Gründe'!A:D,3,FALSE),V1636)</f>
        <v>Schimmel</v>
      </c>
      <c r="H1636" s="81" t="str">
        <f>IF(ISBLANK(Abfalldokumentation!$W1636),"-",Abfalldokumentation!$W1636)</f>
        <v>-</v>
      </c>
      <c r="I1636" s="81">
        <f t="shared" si="192"/>
        <v>45</v>
      </c>
      <c r="J1636" s="81" t="str">
        <f t="shared" si="193"/>
        <v>Produkte</v>
      </c>
      <c r="K1636" s="81" t="str">
        <f t="shared" si="194"/>
        <v>BUs</v>
      </c>
      <c r="L1636" s="81" t="str">
        <f t="shared" si="195"/>
        <v>Symptome</v>
      </c>
      <c r="M1636" s="81">
        <f>IFERROR(VLOOKUP(Abfalldokumentation!$O1636,Kennzahlen!S:U,3,FALSE)*Abfalldokumentation!$B1636,"0")</f>
        <v>128.5</v>
      </c>
      <c r="N1636" s="81" t="str">
        <f>IF(ISBLANK(Q1636),VLOOKUP(Abfalldokumentation!$O1636,'Linien - BU'!R:S,2,FALSE),Q1636)</f>
        <v>L16</v>
      </c>
      <c r="O1636" s="77">
        <f t="shared" si="196"/>
        <v>49500089</v>
      </c>
      <c r="P1636" s="77">
        <f t="shared" si="197"/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AA1636" s="2"/>
      <c r="AB1636" s="2"/>
      <c r="AC1636" s="2"/>
    </row>
    <row r="1637" spans="1:29" ht="30" customHeight="1" x14ac:dyDescent="0.25">
      <c r="A1637" s="73" t="str">
        <f>VLOOKUP(N1637,'Linien - BU'!A:B,2,FALSE)</f>
        <v>BU3</v>
      </c>
      <c r="B1637" s="74">
        <f t="shared" si="191"/>
        <v>225</v>
      </c>
      <c r="C1637" s="75">
        <f>Abfalldokumentation!$U1637</f>
        <v>44508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76" t="str">
        <f>IFERROR(VLOOKUP(Abfalldokumentation!$O1637,Artikel!A:C,3,FALSE),Abfalldokumentation!$O1637)</f>
        <v>VOS GRW-CHILI-NAT-VAKU</v>
      </c>
      <c r="F1637" s="76" t="str">
        <f>VLOOKUP(T1637,'Liste Gründe'!A:D,2,FALSE)</f>
        <v>Schimmel</v>
      </c>
      <c r="G1637" s="75" t="str">
        <f>IF(ISBLANK(V1637),VLOOKUP(Abfalldokumentation!$P1637,'Liste Gründe'!A:D,3,FALSE),V1637)</f>
        <v>Schimmel</v>
      </c>
      <c r="H1637" s="76" t="str">
        <f>IF(ISBLANK(Abfalldokumentation!$W1637),"-",Abfalldokumentation!$W1637)</f>
        <v>-</v>
      </c>
      <c r="I1637" s="76">
        <f t="shared" si="192"/>
        <v>45</v>
      </c>
      <c r="J1637" s="76" t="str">
        <f t="shared" si="193"/>
        <v>Produkte</v>
      </c>
      <c r="K1637" s="76" t="str">
        <f t="shared" si="194"/>
        <v>BUs</v>
      </c>
      <c r="L1637" s="76" t="str">
        <f t="shared" si="195"/>
        <v>Symptome</v>
      </c>
      <c r="M1637" s="76">
        <f>IFERROR(VLOOKUP(Abfalldokumentation!$O1637,Kennzahlen!S:U,3,FALSE)*Abfalldokumentation!$B1637,"0")</f>
        <v>115.65</v>
      </c>
      <c r="N1637" s="76" t="str">
        <f>IF(ISBLANK(Q1637),VLOOKUP(Abfalldokumentation!$O1637,'Linien - BU'!R:S,2,FALSE),Q1637)</f>
        <v>BU3</v>
      </c>
      <c r="O1637" s="77">
        <f t="shared" si="196"/>
        <v>49500205</v>
      </c>
      <c r="P1637" s="77">
        <f t="shared" si="197"/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AA1637" s="2"/>
      <c r="AB1637" s="2"/>
      <c r="AC1637" s="2"/>
    </row>
    <row r="1638" spans="1:29" ht="30" customHeight="1" x14ac:dyDescent="0.25">
      <c r="A1638" s="78" t="str">
        <f>VLOOKUP(N1638,'Linien - BU'!A:B,2,FALSE)</f>
        <v>BU1</v>
      </c>
      <c r="B1638" s="79">
        <f t="shared" si="191"/>
        <v>60</v>
      </c>
      <c r="C1638" s="80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81" t="str">
        <f>IFERROR(VLOOKUP(Abfalldokumentation!$O1638,Artikel!A:C,3,FALSE),Abfalldokumentation!$O1638)</f>
        <v>RW NATUR-NAT SCHÄLEN</v>
      </c>
      <c r="F1638" s="81" t="str">
        <f>VLOOKUP(T1638,'Liste Gründe'!A:D,2,FALSE)</f>
        <v>Rest</v>
      </c>
      <c r="G1638" s="80" t="str">
        <f>IF(ISBLANK(V1638),VLOOKUP(Abfalldokumentation!$P1638,'Liste Gründe'!A:D,3,FALSE),V1638)</f>
        <v>geschälte Rinde</v>
      </c>
      <c r="H1638" s="81" t="str">
        <f>IF(ISBLANK(Abfalldokumentation!$W1638),"-",Abfalldokumentation!$W1638)</f>
        <v>-</v>
      </c>
      <c r="I1638" s="81">
        <f t="shared" si="192"/>
        <v>45</v>
      </c>
      <c r="J1638" s="81" t="str">
        <f t="shared" si="193"/>
        <v>Produkte</v>
      </c>
      <c r="K1638" s="81" t="str">
        <f t="shared" si="194"/>
        <v>BUs</v>
      </c>
      <c r="L1638" s="81" t="str">
        <f t="shared" si="195"/>
        <v>Symptome</v>
      </c>
      <c r="M1638" s="81" t="str">
        <f>IFERROR(VLOOKUP(Abfalldokumentation!$O1638,Kennzahlen!S:U,3,FALSE)*Abfalldokumentation!$B1638,"0")</f>
        <v>0</v>
      </c>
      <c r="N1638" s="81" t="str">
        <f>IF(ISBLANK(Q1638),VLOOKUP(Abfalldokumentation!$O1638,'Linien - BU'!R:S,2,FALSE),Q1638)</f>
        <v>RWV</v>
      </c>
      <c r="O1638" s="77">
        <f t="shared" si="196"/>
        <v>23500369</v>
      </c>
      <c r="P1638" s="77">
        <f t="shared" si="197"/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AA1638" s="2"/>
      <c r="AB1638" s="2"/>
      <c r="AC1638" s="2"/>
    </row>
    <row r="1639" spans="1:29" ht="30" customHeight="1" x14ac:dyDescent="0.25">
      <c r="A1639" s="73" t="str">
        <f>VLOOKUP(N1639,'Linien - BU'!A:B,2,FALSE)</f>
        <v>BU1</v>
      </c>
      <c r="B1639" s="74">
        <f t="shared" si="191"/>
        <v>6</v>
      </c>
      <c r="C1639" s="75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76" t="str">
        <f>IFERROR(VLOOKUP(Abfalldokumentation!$O1639,Artikel!A:C,3,FALSE),Abfalldokumentation!$O1639)</f>
        <v>-</v>
      </c>
      <c r="F1639" s="76" t="str">
        <f>VLOOKUP(T1639,'Liste Gründe'!A:D,2,FALSE)</f>
        <v>Qualitätssicherung</v>
      </c>
      <c r="G1639" s="75" t="str">
        <f>IF(ISBLANK(V1639),VLOOKUP(Abfalldokumentation!$P1639,'Liste Gründe'!A:D,3,FALSE),V1639)</f>
        <v>Sensorik</v>
      </c>
      <c r="H1639" s="76" t="str">
        <f>IF(ISBLANK(Abfalldokumentation!$W1639),"-",Abfalldokumentation!$W1639)</f>
        <v>-</v>
      </c>
      <c r="I1639" s="76">
        <f t="shared" si="192"/>
        <v>45</v>
      </c>
      <c r="J1639" s="76" t="str">
        <f t="shared" si="193"/>
        <v>Produkte</v>
      </c>
      <c r="K1639" s="76" t="str">
        <f t="shared" si="194"/>
        <v>BUs</v>
      </c>
      <c r="L1639" s="76" t="str">
        <f t="shared" si="195"/>
        <v>Symptome</v>
      </c>
      <c r="M1639" s="76" t="str">
        <f>IFERROR(VLOOKUP(Abfalldokumentation!$O1639,Kennzahlen!S:U,3,FALSE)*Abfalldokumentation!$B1639,"0")</f>
        <v>0</v>
      </c>
      <c r="N1639" s="76" t="str">
        <f>IF(ISBLANK(Q1639),VLOOKUP(Abfalldokumentation!$O1639,'Linien - BU'!R:S,2,FALSE),Q1639)</f>
        <v>RWV</v>
      </c>
      <c r="O1639" s="77" t="str">
        <f t="shared" si="196"/>
        <v>-</v>
      </c>
      <c r="P1639" s="77">
        <f t="shared" si="197"/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AA1639" s="2"/>
      <c r="AB1639" s="2"/>
      <c r="AC1639" s="2"/>
    </row>
    <row r="1640" spans="1:29" ht="30" customHeight="1" x14ac:dyDescent="0.25">
      <c r="A1640" s="78" t="str">
        <f>VLOOKUP(N1640,'Linien - BU'!A:B,2,FALSE)</f>
        <v>BU1</v>
      </c>
      <c r="B1640" s="79">
        <f t="shared" si="191"/>
        <v>15</v>
      </c>
      <c r="C1640" s="80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81" t="str">
        <f>IFERROR(VLOOKUP(Abfalldokumentation!$O1640,Artikel!A:C,3,FALSE),Abfalldokumentation!$O1640)</f>
        <v>-</v>
      </c>
      <c r="F1640" s="81" t="str">
        <f>VLOOKUP(T1640,'Liste Gründe'!A:D,2,FALSE)</f>
        <v>Linienbezogen</v>
      </c>
      <c r="G1640" s="80" t="str">
        <f>IF(ISBLANK(V1640),VLOOKUP(Abfalldokumentation!$P1640,'Liste Gründe'!A:D,3,FALSE),V1640)</f>
        <v>Maschinenabfall</v>
      </c>
      <c r="H1640" s="81" t="str">
        <f>IF(ISBLANK(Abfalldokumentation!$W1640),"-",Abfalldokumentation!$W1640)</f>
        <v>-</v>
      </c>
      <c r="I1640" s="81">
        <f t="shared" si="192"/>
        <v>45</v>
      </c>
      <c r="J1640" s="81" t="str">
        <f t="shared" si="193"/>
        <v>Produkte</v>
      </c>
      <c r="K1640" s="81" t="str">
        <f t="shared" si="194"/>
        <v>BUs</v>
      </c>
      <c r="L1640" s="81" t="str">
        <f t="shared" si="195"/>
        <v>Symptome</v>
      </c>
      <c r="M1640" s="81" t="str">
        <f>IFERROR(VLOOKUP(Abfalldokumentation!$O1640,Kennzahlen!S:U,3,FALSE)*Abfalldokumentation!$B1640,"0")</f>
        <v>0</v>
      </c>
      <c r="N1640" s="81" t="str">
        <f>IF(ISBLANK(Q1640),VLOOKUP(Abfalldokumentation!$O1640,'Linien - BU'!R:S,2,FALSE),Q1640)</f>
        <v>RWV</v>
      </c>
      <c r="O1640" s="77" t="str">
        <f t="shared" si="196"/>
        <v>-</v>
      </c>
      <c r="P1640" s="77">
        <f t="shared" si="197"/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AA1640" s="2"/>
      <c r="AB1640" s="2"/>
      <c r="AC1640" s="2"/>
    </row>
    <row r="1641" spans="1:29" ht="30" customHeight="1" x14ac:dyDescent="0.25">
      <c r="A1641" s="73" t="str">
        <f>VLOOKUP(N1641,'Linien - BU'!A:B,2,FALSE)</f>
        <v>BU3</v>
      </c>
      <c r="B1641" s="74">
        <f t="shared" si="191"/>
        <v>21</v>
      </c>
      <c r="C1641" s="75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76" t="str">
        <f>IFERROR(VLOOKUP(Abfalldokumentation!$O1641,Artikel!A:C,3,FALSE),Abfalldokumentation!$O1641)</f>
        <v>VOS RW-NUSS OGT</v>
      </c>
      <c r="F1641" s="76" t="str">
        <f>VLOOKUP(T1641,'Liste Gründe'!A:D,2,FALSE)</f>
        <v>Schimmel</v>
      </c>
      <c r="G1641" s="75" t="str">
        <f>IF(ISBLANK(V1641),VLOOKUP(Abfalldokumentation!$P1641,'Liste Gründe'!A:D,3,FALSE),V1641)</f>
        <v>Schimmel</v>
      </c>
      <c r="H1641" s="76" t="str">
        <f>IF(ISBLANK(Abfalldokumentation!$W1641),"-",Abfalldokumentation!$W1641)</f>
        <v>-</v>
      </c>
      <c r="I1641" s="76">
        <f t="shared" si="192"/>
        <v>45</v>
      </c>
      <c r="J1641" s="76" t="str">
        <f t="shared" si="193"/>
        <v>Produkte</v>
      </c>
      <c r="K1641" s="76" t="str">
        <f t="shared" si="194"/>
        <v>BUs</v>
      </c>
      <c r="L1641" s="76" t="str">
        <f t="shared" si="195"/>
        <v>Symptome</v>
      </c>
      <c r="M1641" s="76">
        <f>IFERROR(VLOOKUP(Abfalldokumentation!$O1641,Kennzahlen!S:U,3,FALSE)*Abfalldokumentation!$B1641,"0")</f>
        <v>10.5</v>
      </c>
      <c r="N1641" s="76" t="str">
        <f>IF(ISBLANK(Q1641),VLOOKUP(Abfalldokumentation!$O1641,'Linien - BU'!R:S,2,FALSE),Q1641)</f>
        <v>BU3</v>
      </c>
      <c r="O1641" s="77">
        <f t="shared" si="196"/>
        <v>29500861</v>
      </c>
      <c r="P1641" s="77">
        <f t="shared" si="197"/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AA1641" s="2"/>
      <c r="AB1641" s="2"/>
      <c r="AC1641" s="2"/>
    </row>
    <row r="1642" spans="1:29" ht="30" customHeight="1" x14ac:dyDescent="0.25">
      <c r="A1642" s="78" t="str">
        <f>VLOOKUP(N1642,'Linien - BU'!A:B,2,FALSE)</f>
        <v>BU4</v>
      </c>
      <c r="B1642" s="79">
        <f t="shared" si="191"/>
        <v>18</v>
      </c>
      <c r="C1642" s="80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81" t="str">
        <f>IFERROR(VLOOKUP(Abfalldokumentation!$O1642,Artikel!A:C,3,FALSE),Abfalldokumentation!$O1642)</f>
        <v>ABS HEUBL</v>
      </c>
      <c r="F1642" s="81" t="str">
        <f>VLOOKUP(T1642,'Liste Gründe'!A:D,2,FALSE)</f>
        <v>keinen Verwendungszweck</v>
      </c>
      <c r="G1642" s="80" t="str">
        <f>IF(ISBLANK(V1642),VLOOKUP(Abfalldokumentation!$P1642,'Liste Gründe'!A:D,3,FALSE),V1642)</f>
        <v>keinen Verwendungszweck</v>
      </c>
      <c r="H1642" s="81" t="str">
        <f>IF(ISBLANK(Abfalldokumentation!$W1642),"-",Abfalldokumentation!$W1642)</f>
        <v>-</v>
      </c>
      <c r="I1642" s="81">
        <f t="shared" si="192"/>
        <v>45</v>
      </c>
      <c r="J1642" s="81" t="str">
        <f t="shared" si="193"/>
        <v>Produkte</v>
      </c>
      <c r="K1642" s="81" t="str">
        <f t="shared" si="194"/>
        <v>BUs</v>
      </c>
      <c r="L1642" s="81" t="str">
        <f t="shared" si="195"/>
        <v>Symptome</v>
      </c>
      <c r="M1642" s="81">
        <f>IFERROR(VLOOKUP(Abfalldokumentation!$O1642,Kennzahlen!S:U,3,FALSE)*Abfalldokumentation!$B1642,"0")</f>
        <v>0.18</v>
      </c>
      <c r="N1642" s="81" t="str">
        <f>IF(ISBLANK(Q1642),VLOOKUP(Abfalldokumentation!$O1642,'Linien - BU'!R:S,2,FALSE),Q1642)</f>
        <v>BU4</v>
      </c>
      <c r="O1642" s="77">
        <f t="shared" si="196"/>
        <v>29500885</v>
      </c>
      <c r="P1642" s="77">
        <f t="shared" si="197"/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AA1642" s="2"/>
      <c r="AB1642" s="2"/>
      <c r="AC1642" s="2"/>
    </row>
    <row r="1643" spans="1:29" ht="30" customHeight="1" x14ac:dyDescent="0.25">
      <c r="A1643" s="73" t="str">
        <f>VLOOKUP(N1643,'Linien - BU'!A:B,2,FALSE)</f>
        <v>BU4</v>
      </c>
      <c r="B1643" s="74">
        <f t="shared" si="191"/>
        <v>13</v>
      </c>
      <c r="C1643" s="75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76" t="str">
        <f>IFERROR(VLOOKUP(Abfalldokumentation!$O1643,Artikel!A:C,3,FALSE),Abfalldokumentation!$O1643)</f>
        <v>ABS HEUBL</v>
      </c>
      <c r="F1643" s="76" t="str">
        <f>VLOOKUP(T1643,'Liste Gründe'!A:D,2,FALSE)</f>
        <v>keinen Verwendungszweck</v>
      </c>
      <c r="G1643" s="75" t="str">
        <f>IF(ISBLANK(V1643),VLOOKUP(Abfalldokumentation!$P1643,'Liste Gründe'!A:D,3,FALSE),V1643)</f>
        <v>keinen Verwendungszweck</v>
      </c>
      <c r="H1643" s="76" t="str">
        <f>IF(ISBLANK(Abfalldokumentation!$W1643),"-",Abfalldokumentation!$W1643)</f>
        <v>-</v>
      </c>
      <c r="I1643" s="76">
        <f t="shared" si="192"/>
        <v>45</v>
      </c>
      <c r="J1643" s="76" t="str">
        <f t="shared" si="193"/>
        <v>Produkte</v>
      </c>
      <c r="K1643" s="76" t="str">
        <f t="shared" si="194"/>
        <v>BUs</v>
      </c>
      <c r="L1643" s="76" t="str">
        <f t="shared" si="195"/>
        <v>Symptome</v>
      </c>
      <c r="M1643" s="76">
        <f>IFERROR(VLOOKUP(Abfalldokumentation!$O1643,Kennzahlen!S:U,3,FALSE)*Abfalldokumentation!$B1643,"0")</f>
        <v>0.13</v>
      </c>
      <c r="N1643" s="76" t="str">
        <f>IF(ISBLANK(Q1643),VLOOKUP(Abfalldokumentation!$O1643,'Linien - BU'!R:S,2,FALSE),Q1643)</f>
        <v>BU4</v>
      </c>
      <c r="O1643" s="77">
        <f t="shared" si="196"/>
        <v>29500885</v>
      </c>
      <c r="P1643" s="77">
        <f t="shared" si="197"/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AA1643" s="2"/>
      <c r="AB1643" s="2"/>
      <c r="AC1643" s="2"/>
    </row>
    <row r="1644" spans="1:29" ht="30" customHeight="1" x14ac:dyDescent="0.25">
      <c r="A1644" s="78" t="str">
        <f>VLOOKUP(N1644,'Linien - BU'!A:B,2,FALSE)</f>
        <v>BU4</v>
      </c>
      <c r="B1644" s="79">
        <f t="shared" si="191"/>
        <v>20</v>
      </c>
      <c r="C1644" s="80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81" t="str">
        <f>IFERROR(VLOOKUP(Abfalldokumentation!$O1644,Artikel!A:C,3,FALSE),Abfalldokumentation!$O1644)</f>
        <v>ABS MEDI-KRÄUK</v>
      </c>
      <c r="F1644" s="81" t="str">
        <f>VLOOKUP(T1644,'Liste Gründe'!A:D,2,FALSE)</f>
        <v>keinen Verwendungszweck</v>
      </c>
      <c r="G1644" s="80" t="str">
        <f>IF(ISBLANK(V1644),VLOOKUP(Abfalldokumentation!$P1644,'Liste Gründe'!A:D,3,FALSE),V1644)</f>
        <v>keinen Verwendungszweck</v>
      </c>
      <c r="H1644" s="81" t="str">
        <f>IF(ISBLANK(Abfalldokumentation!$W1644),"-",Abfalldokumentation!$W1644)</f>
        <v>-</v>
      </c>
      <c r="I1644" s="81">
        <f t="shared" si="192"/>
        <v>45</v>
      </c>
      <c r="J1644" s="81" t="str">
        <f t="shared" si="193"/>
        <v>Produkte</v>
      </c>
      <c r="K1644" s="81" t="str">
        <f t="shared" si="194"/>
        <v>BUs</v>
      </c>
      <c r="L1644" s="81" t="str">
        <f t="shared" si="195"/>
        <v>Symptome</v>
      </c>
      <c r="M1644" s="81">
        <f>IFERROR(VLOOKUP(Abfalldokumentation!$O1644,Kennzahlen!S:U,3,FALSE)*Abfalldokumentation!$B1644,"0")</f>
        <v>30</v>
      </c>
      <c r="N1644" s="81" t="str">
        <f>IF(ISBLANK(Q1644),VLOOKUP(Abfalldokumentation!$O1644,'Linien - BU'!R:S,2,FALSE),Q1644)</f>
        <v>Bu4</v>
      </c>
      <c r="O1644" s="77">
        <f t="shared" si="196"/>
        <v>29500886</v>
      </c>
      <c r="P1644" s="77">
        <f t="shared" si="197"/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AA1644" s="2"/>
      <c r="AB1644" s="2"/>
      <c r="AC1644" s="2"/>
    </row>
    <row r="1645" spans="1:29" ht="30" customHeight="1" x14ac:dyDescent="0.25">
      <c r="A1645" s="73" t="str">
        <f>VLOOKUP(N1645,'Linien - BU'!A:B,2,FALSE)</f>
        <v>BU4</v>
      </c>
      <c r="B1645" s="74">
        <f t="shared" si="191"/>
        <v>14</v>
      </c>
      <c r="C1645" s="75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76" t="str">
        <f>IFERROR(VLOOKUP(Abfalldokumentation!$O1645,Artikel!A:C,3,FALSE),Abfalldokumentation!$O1645)</f>
        <v>ABS TI-AD</v>
      </c>
      <c r="F1645" s="76" t="str">
        <f>VLOOKUP(T1645,'Liste Gründe'!A:D,2,FALSE)</f>
        <v>keinen Verwendungszweck</v>
      </c>
      <c r="G1645" s="75" t="str">
        <f>IF(ISBLANK(V1645),VLOOKUP(Abfalldokumentation!$P1645,'Liste Gründe'!A:D,3,FALSE),V1645)</f>
        <v>keinen Verwendungszweck</v>
      </c>
      <c r="H1645" s="76" t="str">
        <f>IF(ISBLANK(Abfalldokumentation!$W1645),"-",Abfalldokumentation!$W1645)</f>
        <v>-</v>
      </c>
      <c r="I1645" s="76">
        <f t="shared" si="192"/>
        <v>45</v>
      </c>
      <c r="J1645" s="76" t="str">
        <f t="shared" si="193"/>
        <v>Produkte</v>
      </c>
      <c r="K1645" s="76" t="str">
        <f t="shared" si="194"/>
        <v>BUs</v>
      </c>
      <c r="L1645" s="76" t="str">
        <f t="shared" si="195"/>
        <v>Symptome</v>
      </c>
      <c r="M1645" s="76">
        <f>IFERROR(VLOOKUP(Abfalldokumentation!$O1645,Kennzahlen!S:U,3,FALSE)*Abfalldokumentation!$B1645,"0")</f>
        <v>0.14000000000000001</v>
      </c>
      <c r="N1645" s="76" t="str">
        <f>IF(ISBLANK(Q1645),VLOOKUP(Abfalldokumentation!$O1645,'Linien - BU'!R:S,2,FALSE),Q1645)</f>
        <v>BU4</v>
      </c>
      <c r="O1645" s="77">
        <f t="shared" si="196"/>
        <v>29500904</v>
      </c>
      <c r="P1645" s="77">
        <f t="shared" si="197"/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AA1645" s="2"/>
      <c r="AB1645" s="2"/>
      <c r="AC1645" s="2"/>
    </row>
    <row r="1646" spans="1:29" ht="30" customHeight="1" x14ac:dyDescent="0.25">
      <c r="A1646" s="78" t="str">
        <f>VLOOKUP(N1646,'Linien - BU'!A:B,2,FALSE)</f>
        <v>BU4</v>
      </c>
      <c r="B1646" s="79">
        <f t="shared" si="191"/>
        <v>14</v>
      </c>
      <c r="C1646" s="80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81" t="str">
        <f>IFERROR(VLOOKUP(Abfalldokumentation!$O1646,Artikel!A:C,3,FALSE),Abfalldokumentation!$O1646)</f>
        <v>ABS Unser Blütenkäse</v>
      </c>
      <c r="F1646" s="81" t="str">
        <f>VLOOKUP(T1646,'Liste Gründe'!A:D,2,FALSE)</f>
        <v>keinen Verwendungszweck</v>
      </c>
      <c r="G1646" s="80" t="str">
        <f>IF(ISBLANK(V1646),VLOOKUP(Abfalldokumentation!$P1646,'Liste Gründe'!A:D,3,FALSE),V1646)</f>
        <v>keinen Verwendungszweck</v>
      </c>
      <c r="H1646" s="81" t="str">
        <f>IF(ISBLANK(Abfalldokumentation!$W1646),"-",Abfalldokumentation!$W1646)</f>
        <v>-</v>
      </c>
      <c r="I1646" s="81">
        <f t="shared" si="192"/>
        <v>45</v>
      </c>
      <c r="J1646" s="81" t="str">
        <f t="shared" si="193"/>
        <v>Produkte</v>
      </c>
      <c r="K1646" s="81" t="str">
        <f t="shared" si="194"/>
        <v>BUs</v>
      </c>
      <c r="L1646" s="81" t="str">
        <f t="shared" si="195"/>
        <v>Symptome</v>
      </c>
      <c r="M1646" s="81">
        <f>IFERROR(VLOOKUP(Abfalldokumentation!$O1646,Kennzahlen!S:U,3,FALSE)*Abfalldokumentation!$B1646,"0")</f>
        <v>0.14000000000000001</v>
      </c>
      <c r="N1646" s="81" t="str">
        <f>IF(ISBLANK(Q1646),VLOOKUP(Abfalldokumentation!$O1646,'Linien - BU'!R:S,2,FALSE),Q1646)</f>
        <v>BU4</v>
      </c>
      <c r="O1646" s="77">
        <f t="shared" si="196"/>
        <v>29500910</v>
      </c>
      <c r="P1646" s="77">
        <f t="shared" si="197"/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AA1646" s="2"/>
      <c r="AB1646" s="2"/>
      <c r="AC1646" s="2"/>
    </row>
    <row r="1647" spans="1:29" ht="30" customHeight="1" x14ac:dyDescent="0.25">
      <c r="A1647" s="73" t="str">
        <f>VLOOKUP(N1647,'Linien - BU'!A:B,2,FALSE)</f>
        <v>BU4</v>
      </c>
      <c r="B1647" s="74">
        <f t="shared" si="191"/>
        <v>6</v>
      </c>
      <c r="C1647" s="75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76" t="str">
        <f>IFERROR(VLOOKUP(Abfalldokumentation!$O1647,Artikel!A:C,3,FALSE),Abfalldokumentation!$O1647)</f>
        <v>ABS Unser Blütenkäse</v>
      </c>
      <c r="F1647" s="76" t="str">
        <f>VLOOKUP(T1647,'Liste Gründe'!A:D,2,FALSE)</f>
        <v>keinen Verwendungszweck</v>
      </c>
      <c r="G1647" s="75" t="str">
        <f>IF(ISBLANK(V1647),VLOOKUP(Abfalldokumentation!$P1647,'Liste Gründe'!A:D,3,FALSE),V1647)</f>
        <v>keinen Verwendungszweck</v>
      </c>
      <c r="H1647" s="76" t="str">
        <f>IF(ISBLANK(Abfalldokumentation!$W1647),"-",Abfalldokumentation!$W1647)</f>
        <v>-</v>
      </c>
      <c r="I1647" s="76">
        <f t="shared" si="192"/>
        <v>45</v>
      </c>
      <c r="J1647" s="76" t="str">
        <f t="shared" si="193"/>
        <v>Produkte</v>
      </c>
      <c r="K1647" s="76" t="str">
        <f t="shared" si="194"/>
        <v>BUs</v>
      </c>
      <c r="L1647" s="76" t="str">
        <f t="shared" si="195"/>
        <v>Symptome</v>
      </c>
      <c r="M1647" s="76">
        <f>IFERROR(VLOOKUP(Abfalldokumentation!$O1647,Kennzahlen!S:U,3,FALSE)*Abfalldokumentation!$B1647,"0")</f>
        <v>0.06</v>
      </c>
      <c r="N1647" s="76" t="str">
        <f>IF(ISBLANK(Q1647),VLOOKUP(Abfalldokumentation!$O1647,'Linien - BU'!R:S,2,FALSE),Q1647)</f>
        <v>BU4</v>
      </c>
      <c r="O1647" s="77">
        <f t="shared" si="196"/>
        <v>29500910</v>
      </c>
      <c r="P1647" s="77">
        <f t="shared" si="197"/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AA1647" s="2"/>
      <c r="AB1647" s="2"/>
      <c r="AC1647" s="2"/>
    </row>
    <row r="1648" spans="1:29" ht="30" customHeight="1" x14ac:dyDescent="0.25">
      <c r="A1648" s="78" t="str">
        <f>VLOOKUP(N1648,'Linien - BU'!A:B,2,FALSE)</f>
        <v>BU1</v>
      </c>
      <c r="B1648" s="79">
        <f t="shared" si="191"/>
        <v>76</v>
      </c>
      <c r="C1648" s="80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81" t="str">
        <f>IFERROR(VLOOKUP(Abfalldokumentation!$O1648,Artikel!A:C,3,FALSE),Abfalldokumentation!$O1648)</f>
        <v>VOS-ABS ENTSORGUNG</v>
      </c>
      <c r="F1648" s="81" t="str">
        <f>VLOOKUP(T1648,'Liste Gründe'!A:D,2,FALSE)</f>
        <v>Schimmel</v>
      </c>
      <c r="G1648" s="80" t="str">
        <f>IF(ISBLANK(V1648),VLOOKUP(Abfalldokumentation!$P1648,'Liste Gründe'!A:D,3,FALSE),V1648)</f>
        <v>Schimmel</v>
      </c>
      <c r="H1648" s="81" t="str">
        <f>IF(ISBLANK(Abfalldokumentation!$W1648),"-",Abfalldokumentation!$W1648)</f>
        <v>-</v>
      </c>
      <c r="I1648" s="81">
        <f t="shared" si="192"/>
        <v>45</v>
      </c>
      <c r="J1648" s="81" t="str">
        <f t="shared" si="193"/>
        <v>Produkte</v>
      </c>
      <c r="K1648" s="81" t="str">
        <f t="shared" si="194"/>
        <v>BUs</v>
      </c>
      <c r="L1648" s="81" t="str">
        <f t="shared" si="195"/>
        <v>Symptome</v>
      </c>
      <c r="M1648" s="81">
        <f>IFERROR(VLOOKUP(Abfalldokumentation!$O1648,Kennzahlen!S:U,3,FALSE)*Abfalldokumentation!$B1648,"0")</f>
        <v>0.76</v>
      </c>
      <c r="N1648" s="81" t="str">
        <f>IF(ISBLANK(Q1648),VLOOKUP(Abfalldokumentation!$O1648,'Linien - BU'!R:S,2,FALSE),Q1648)</f>
        <v>RWV</v>
      </c>
      <c r="O1648" s="77">
        <f t="shared" si="196"/>
        <v>29500917</v>
      </c>
      <c r="P1648" s="77">
        <f t="shared" si="197"/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AA1648" s="2"/>
      <c r="AB1648" s="2"/>
      <c r="AC1648" s="2"/>
    </row>
    <row r="1649" spans="1:29" ht="30" customHeight="1" x14ac:dyDescent="0.25">
      <c r="A1649" s="73" t="str">
        <f>VLOOKUP(N1649,'Linien - BU'!A:B,2,FALSE)</f>
        <v>BU1</v>
      </c>
      <c r="B1649" s="74">
        <f t="shared" si="191"/>
        <v>29</v>
      </c>
      <c r="C1649" s="75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76" t="str">
        <f>IFERROR(VLOOKUP(Abfalldokumentation!$O1649,Artikel!A:C,3,FALSE),Abfalldokumentation!$O1649)</f>
        <v>VOS-ABS ENTSORGUNG</v>
      </c>
      <c r="F1649" s="76" t="str">
        <f>VLOOKUP(T1649,'Liste Gründe'!A:D,2,FALSE)</f>
        <v>Schimmel</v>
      </c>
      <c r="G1649" s="75" t="str">
        <f>IF(ISBLANK(V1649),VLOOKUP(Abfalldokumentation!$P1649,'Liste Gründe'!A:D,3,FALSE),V1649)</f>
        <v>Schimmel</v>
      </c>
      <c r="H1649" s="76" t="str">
        <f>IF(ISBLANK(Abfalldokumentation!$W1649),"-",Abfalldokumentation!$W1649)</f>
        <v>-</v>
      </c>
      <c r="I1649" s="76">
        <f t="shared" si="192"/>
        <v>45</v>
      </c>
      <c r="J1649" s="76" t="str">
        <f t="shared" si="193"/>
        <v>Produkte</v>
      </c>
      <c r="K1649" s="76" t="str">
        <f t="shared" si="194"/>
        <v>BUs</v>
      </c>
      <c r="L1649" s="76" t="str">
        <f t="shared" si="195"/>
        <v>Symptome</v>
      </c>
      <c r="M1649" s="76">
        <f>IFERROR(VLOOKUP(Abfalldokumentation!$O1649,Kennzahlen!S:U,3,FALSE)*Abfalldokumentation!$B1649,"0")</f>
        <v>0.28999999999999998</v>
      </c>
      <c r="N1649" s="76" t="str">
        <f>IF(ISBLANK(Q1649),VLOOKUP(Abfalldokumentation!$O1649,'Linien - BU'!R:S,2,FALSE),Q1649)</f>
        <v>RWV</v>
      </c>
      <c r="O1649" s="77">
        <f t="shared" si="196"/>
        <v>29500917</v>
      </c>
      <c r="P1649" s="77">
        <f t="shared" si="197"/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AA1649" s="2"/>
      <c r="AB1649" s="2"/>
      <c r="AC1649" s="2"/>
    </row>
    <row r="1650" spans="1:29" ht="30" customHeight="1" x14ac:dyDescent="0.25">
      <c r="A1650" s="78" t="str">
        <f>VLOOKUP(N1650,'Linien - BU'!A:B,2,FALSE)</f>
        <v>BU4</v>
      </c>
      <c r="B1650" s="79">
        <f t="shared" si="191"/>
        <v>20</v>
      </c>
      <c r="C1650" s="80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81" t="str">
        <f>IFERROR(VLOOKUP(Abfalldokumentation!$O1650,Artikel!A:C,3,FALSE),Abfalldokumentation!$O1650)</f>
        <v>ABS BRUSCHETTA</v>
      </c>
      <c r="F1650" s="81" t="str">
        <f>VLOOKUP(T1650,'Liste Gründe'!A:D,2,FALSE)</f>
        <v>keinen Verwendungszweck</v>
      </c>
      <c r="G1650" s="80" t="str">
        <f>IF(ISBLANK(V1650),VLOOKUP(Abfalldokumentation!$P1650,'Liste Gründe'!A:D,3,FALSE),V1650)</f>
        <v>keinen Verwendungszweck</v>
      </c>
      <c r="H1650" s="81" t="str">
        <f>IF(ISBLANK(Abfalldokumentation!$W1650),"-",Abfalldokumentation!$W1650)</f>
        <v>-</v>
      </c>
      <c r="I1650" s="81">
        <f t="shared" si="192"/>
        <v>45</v>
      </c>
      <c r="J1650" s="81" t="str">
        <f t="shared" si="193"/>
        <v>Produkte</v>
      </c>
      <c r="K1650" s="81" t="str">
        <f t="shared" si="194"/>
        <v>BUs</v>
      </c>
      <c r="L1650" s="81" t="str">
        <f t="shared" si="195"/>
        <v>Symptome</v>
      </c>
      <c r="M1650" s="81">
        <f>IFERROR(VLOOKUP(Abfalldokumentation!$O1650,Kennzahlen!S:U,3,FALSE)*Abfalldokumentation!$B1650,"0")</f>
        <v>30</v>
      </c>
      <c r="N1650" s="81" t="str">
        <f>IF(ISBLANK(Q1650),VLOOKUP(Abfalldokumentation!$O1650,'Linien - BU'!R:S,2,FALSE),Q1650)</f>
        <v>BU4</v>
      </c>
      <c r="O1650" s="77">
        <f t="shared" si="196"/>
        <v>29501029</v>
      </c>
      <c r="P1650" s="77">
        <f t="shared" si="197"/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AA1650" s="2"/>
      <c r="AB1650" s="2"/>
      <c r="AC1650" s="2"/>
    </row>
    <row r="1651" spans="1:29" ht="30" customHeight="1" x14ac:dyDescent="0.25">
      <c r="A1651" s="73" t="str">
        <f>VLOOKUP(N1651,'Linien - BU'!A:B,2,FALSE)</f>
        <v>BU4</v>
      </c>
      <c r="B1651" s="74">
        <f t="shared" si="191"/>
        <v>22</v>
      </c>
      <c r="C1651" s="75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76" t="str">
        <f>IFERROR(VLOOKUP(Abfalldokumentation!$O1651,Artikel!A:C,3,FALSE),Abfalldokumentation!$O1651)</f>
        <v>ABS OLD-AMSTERDAM</v>
      </c>
      <c r="F1651" s="76" t="str">
        <f>VLOOKUP(T1651,'Liste Gründe'!A:D,2,FALSE)</f>
        <v>keinen Verwendungszweck</v>
      </c>
      <c r="G1651" s="75" t="str">
        <f>IF(ISBLANK(V1651),VLOOKUP(Abfalldokumentation!$P1651,'Liste Gründe'!A:D,3,FALSE),V1651)</f>
        <v>keinen Verwendungszweck</v>
      </c>
      <c r="H1651" s="76" t="str">
        <f>IF(ISBLANK(Abfalldokumentation!$W1651),"-",Abfalldokumentation!$W1651)</f>
        <v>-</v>
      </c>
      <c r="I1651" s="76">
        <f t="shared" si="192"/>
        <v>45</v>
      </c>
      <c r="J1651" s="76" t="str">
        <f t="shared" si="193"/>
        <v>Produkte</v>
      </c>
      <c r="K1651" s="76" t="str">
        <f t="shared" si="194"/>
        <v>BUs</v>
      </c>
      <c r="L1651" s="76" t="str">
        <f t="shared" si="195"/>
        <v>Symptome</v>
      </c>
      <c r="M1651" s="76">
        <f>IFERROR(VLOOKUP(Abfalldokumentation!$O1651,Kennzahlen!S:U,3,FALSE)*Abfalldokumentation!$B1651,"0")</f>
        <v>2.2000000000000001E-3</v>
      </c>
      <c r="N1651" s="76" t="str">
        <f>IF(ISBLANK(Q1651),VLOOKUP(Abfalldokumentation!$O1651,'Linien - BU'!R:S,2,FALSE),Q1651)</f>
        <v>BU4</v>
      </c>
      <c r="O1651" s="77">
        <f t="shared" si="196"/>
        <v>29501039</v>
      </c>
      <c r="P1651" s="77">
        <f t="shared" si="197"/>
        <v>61</v>
      </c>
      <c r="Q1651" s="45"/>
      <c r="R1651" s="46">
        <v>29501039</v>
      </c>
      <c r="S1651" s="46">
        <v>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AA1651" s="2"/>
      <c r="AB1651" s="2"/>
      <c r="AC1651" s="2"/>
    </row>
    <row r="1652" spans="1:29" ht="30" customHeight="1" x14ac:dyDescent="0.25">
      <c r="A1652" s="78" t="str">
        <f>VLOOKUP(N1652,'Linien - BU'!A:B,2,FALSE)</f>
        <v>BU4</v>
      </c>
      <c r="B1652" s="79">
        <f t="shared" si="191"/>
        <v>22</v>
      </c>
      <c r="C1652" s="80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81" t="str">
        <f>IFERROR(VLOOKUP(Abfalldokumentation!$O1652,Artikel!A:C,3,FALSE),Abfalldokumentation!$O1652)</f>
        <v>ABS OLD-AMSTERDAM</v>
      </c>
      <c r="F1652" s="81" t="str">
        <f>VLOOKUP(T1652,'Liste Gründe'!A:D,2,FALSE)</f>
        <v>keinen Verwendungszweck</v>
      </c>
      <c r="G1652" s="80" t="str">
        <f>IF(ISBLANK(V1652),VLOOKUP(Abfalldokumentation!$P1652,'Liste Gründe'!A:D,3,FALSE),V1652)</f>
        <v>keinen Verwendungszweck</v>
      </c>
      <c r="H1652" s="81" t="str">
        <f>IF(ISBLANK(Abfalldokumentation!$W1652),"-",Abfalldokumentation!$W1652)</f>
        <v>-</v>
      </c>
      <c r="I1652" s="81">
        <f t="shared" si="192"/>
        <v>45</v>
      </c>
      <c r="J1652" s="81" t="str">
        <f t="shared" si="193"/>
        <v>Produkte</v>
      </c>
      <c r="K1652" s="81" t="str">
        <f t="shared" si="194"/>
        <v>BUs</v>
      </c>
      <c r="L1652" s="81" t="str">
        <f t="shared" si="195"/>
        <v>Symptome</v>
      </c>
      <c r="M1652" s="81">
        <f>IFERROR(VLOOKUP(Abfalldokumentation!$O1652,Kennzahlen!S:U,3,FALSE)*Abfalldokumentation!$B1652,"0")</f>
        <v>2.2000000000000001E-3</v>
      </c>
      <c r="N1652" s="81" t="str">
        <f>IF(ISBLANK(Q1652),VLOOKUP(Abfalldokumentation!$O1652,'Linien - BU'!R:S,2,FALSE),Q1652)</f>
        <v>BU4</v>
      </c>
      <c r="O1652" s="77">
        <f t="shared" si="196"/>
        <v>29501039</v>
      </c>
      <c r="P1652" s="77">
        <f t="shared" si="197"/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AA1652" s="2"/>
      <c r="AB1652" s="2"/>
      <c r="AC1652" s="2"/>
    </row>
    <row r="1653" spans="1:29" ht="30" customHeight="1" x14ac:dyDescent="0.25">
      <c r="A1653" s="73" t="str">
        <f>VLOOKUP(N1653,'Linien - BU'!A:B,2,FALSE)</f>
        <v>Verkauf</v>
      </c>
      <c r="B1653" s="74">
        <f t="shared" si="191"/>
        <v>42</v>
      </c>
      <c r="C1653" s="75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76" t="str">
        <f>IFERROR(VLOOKUP(Abfalldokumentation!$O1653,Artikel!A:C,3,FALSE),Abfalldokumentation!$O1653)</f>
        <v>VOS RW-NUSS-ZIPFEL</v>
      </c>
      <c r="F1653" s="76" t="str">
        <f>VLOOKUP(T1653,'Liste Gründe'!A:D,2,FALSE)</f>
        <v>Schimmel</v>
      </c>
      <c r="G1653" s="75" t="str">
        <f>IF(ISBLANK(V1653),VLOOKUP(Abfalldokumentation!$P1653,'Liste Gründe'!A:D,3,FALSE),V1653)</f>
        <v>Schimmel</v>
      </c>
      <c r="H1653" s="76" t="str">
        <f>IF(ISBLANK(Abfalldokumentation!$W1653),"-",Abfalldokumentation!$W1653)</f>
        <v>-</v>
      </c>
      <c r="I1653" s="76">
        <f t="shared" si="192"/>
        <v>45</v>
      </c>
      <c r="J1653" s="76" t="str">
        <f t="shared" si="193"/>
        <v>Produkte</v>
      </c>
      <c r="K1653" s="76" t="str">
        <f t="shared" si="194"/>
        <v>BUs</v>
      </c>
      <c r="L1653" s="76" t="str">
        <f t="shared" si="195"/>
        <v>Symptome</v>
      </c>
      <c r="M1653" s="76">
        <f>IFERROR(VLOOKUP(Abfalldokumentation!$O1653,Kennzahlen!S:U,3,FALSE)*Abfalldokumentation!$B1653,"0")</f>
        <v>21</v>
      </c>
      <c r="N1653" s="76" t="str">
        <f>IF(ISBLANK(Q1653),VLOOKUP(Abfalldokumentation!$O1653,'Linien - BU'!R:S,2,FALSE),Q1653)</f>
        <v>Verkauf</v>
      </c>
      <c r="O1653" s="77">
        <f t="shared" si="196"/>
        <v>29501073</v>
      </c>
      <c r="P1653" s="77">
        <f t="shared" si="197"/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AA1653" s="2"/>
      <c r="AB1653" s="2"/>
      <c r="AC1653" s="2"/>
    </row>
    <row r="1654" spans="1:29" ht="30" customHeight="1" x14ac:dyDescent="0.25">
      <c r="A1654" s="78" t="str">
        <f>VLOOKUP(N1654,'Linien - BU'!A:B,2,FALSE)</f>
        <v>Verkauf</v>
      </c>
      <c r="B1654" s="79">
        <f t="shared" si="191"/>
        <v>21</v>
      </c>
      <c r="C1654" s="80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81" t="str">
        <f>IFERROR(VLOOKUP(Abfalldokumentation!$O1654,Artikel!A:C,3,FALSE),Abfalldokumentation!$O1654)</f>
        <v>VOS RW-NUSS-ENDSTÜCK</v>
      </c>
      <c r="F1654" s="81" t="str">
        <f>VLOOKUP(T1654,'Liste Gründe'!A:D,2,FALSE)</f>
        <v>Schimmel</v>
      </c>
      <c r="G1654" s="80" t="str">
        <f>IF(ISBLANK(V1654),VLOOKUP(Abfalldokumentation!$P1654,'Liste Gründe'!A:D,3,FALSE),V1654)</f>
        <v>Schimmel</v>
      </c>
      <c r="H1654" s="81" t="str">
        <f>IF(ISBLANK(Abfalldokumentation!$W1654),"-",Abfalldokumentation!$W1654)</f>
        <v>-</v>
      </c>
      <c r="I1654" s="81">
        <f t="shared" si="192"/>
        <v>45</v>
      </c>
      <c r="J1654" s="81" t="str">
        <f t="shared" si="193"/>
        <v>Produkte</v>
      </c>
      <c r="K1654" s="81" t="str">
        <f t="shared" si="194"/>
        <v>BUs</v>
      </c>
      <c r="L1654" s="81" t="str">
        <f t="shared" si="195"/>
        <v>Symptome</v>
      </c>
      <c r="M1654" s="81">
        <f>IFERROR(VLOOKUP(Abfalldokumentation!$O1654,Kennzahlen!S:U,3,FALSE)*Abfalldokumentation!$B1654,"0")</f>
        <v>10.5</v>
      </c>
      <c r="N1654" s="81" t="str">
        <f>IF(ISBLANK(Q1654),VLOOKUP(Abfalldokumentation!$O1654,'Linien - BU'!R:S,2,FALSE),Q1654)</f>
        <v>Verkauf</v>
      </c>
      <c r="O1654" s="77">
        <f t="shared" si="196"/>
        <v>29501076</v>
      </c>
      <c r="P1654" s="77">
        <f t="shared" si="197"/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AA1654" s="2"/>
      <c r="AB1654" s="2"/>
      <c r="AC1654" s="2"/>
    </row>
    <row r="1655" spans="1:29" ht="30" customHeight="1" x14ac:dyDescent="0.25">
      <c r="A1655" s="73" t="str">
        <f>VLOOKUP(N1655,'Linien - BU'!A:B,2,FALSE)</f>
        <v>Verkauf</v>
      </c>
      <c r="B1655" s="74">
        <f t="shared" si="191"/>
        <v>88</v>
      </c>
      <c r="C1655" s="75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76" t="str">
        <f>IFERROR(VLOOKUP(Abfalldokumentation!$O1655,Artikel!A:C,3,FALSE),Abfalldokumentation!$O1655)</f>
        <v>VOS RW-JALA-NAT ZIPFEL</v>
      </c>
      <c r="F1655" s="76" t="str">
        <f>VLOOKUP(T1655,'Liste Gründe'!A:D,2,FALSE)</f>
        <v>Schimmel</v>
      </c>
      <c r="G1655" s="75" t="str">
        <f>IF(ISBLANK(V1655),VLOOKUP(Abfalldokumentation!$P1655,'Liste Gründe'!A:D,3,FALSE),V1655)</f>
        <v>Schimmel</v>
      </c>
      <c r="H1655" s="76" t="str">
        <f>IF(ISBLANK(Abfalldokumentation!$W1655),"-",Abfalldokumentation!$W1655)</f>
        <v>-</v>
      </c>
      <c r="I1655" s="76">
        <f t="shared" si="192"/>
        <v>45</v>
      </c>
      <c r="J1655" s="76" t="str">
        <f t="shared" si="193"/>
        <v>Produkte</v>
      </c>
      <c r="K1655" s="76" t="str">
        <f t="shared" si="194"/>
        <v>BUs</v>
      </c>
      <c r="L1655" s="76" t="str">
        <f t="shared" si="195"/>
        <v>Symptome</v>
      </c>
      <c r="M1655" s="76">
        <f>IFERROR(VLOOKUP(Abfalldokumentation!$O1655,Kennzahlen!S:U,3,FALSE)*Abfalldokumentation!$B1655,"0")</f>
        <v>44</v>
      </c>
      <c r="N1655" s="76" t="str">
        <f>IF(ISBLANK(Q1655),VLOOKUP(Abfalldokumentation!$O1655,'Linien - BU'!R:S,2,FALSE),Q1655)</f>
        <v>Verkauf</v>
      </c>
      <c r="O1655" s="77">
        <f t="shared" si="196"/>
        <v>29501080</v>
      </c>
      <c r="P1655" s="77">
        <f t="shared" si="197"/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AA1655" s="2"/>
      <c r="AB1655" s="2"/>
      <c r="AC1655" s="2"/>
    </row>
    <row r="1656" spans="1:29" ht="30" customHeight="1" x14ac:dyDescent="0.25">
      <c r="A1656" s="78" t="str">
        <f>VLOOKUP(N1656,'Linien - BU'!A:B,2,FALSE)</f>
        <v>Verkauf</v>
      </c>
      <c r="B1656" s="79">
        <f t="shared" si="191"/>
        <v>18</v>
      </c>
      <c r="C1656" s="80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81" t="str">
        <f>IFERROR(VLOOKUP(Abfalldokumentation!$O1656,Artikel!A:C,3,FALSE),Abfalldokumentation!$O1656)</f>
        <v>VOS RW-JALA-NAT ZIPFEL</v>
      </c>
      <c r="F1656" s="81" t="str">
        <f>VLOOKUP(T1656,'Liste Gründe'!A:D,2,FALSE)</f>
        <v>Schimmel</v>
      </c>
      <c r="G1656" s="80" t="str">
        <f>IF(ISBLANK(V1656),VLOOKUP(Abfalldokumentation!$P1656,'Liste Gründe'!A:D,3,FALSE),V1656)</f>
        <v>Schimmel</v>
      </c>
      <c r="H1656" s="81" t="str">
        <f>IF(ISBLANK(Abfalldokumentation!$W1656),"-",Abfalldokumentation!$W1656)</f>
        <v>-</v>
      </c>
      <c r="I1656" s="81">
        <f t="shared" si="192"/>
        <v>45</v>
      </c>
      <c r="J1656" s="81" t="str">
        <f t="shared" si="193"/>
        <v>Produkte</v>
      </c>
      <c r="K1656" s="81" t="str">
        <f t="shared" si="194"/>
        <v>BUs</v>
      </c>
      <c r="L1656" s="81" t="str">
        <f t="shared" si="195"/>
        <v>Symptome</v>
      </c>
      <c r="M1656" s="81">
        <f>IFERROR(VLOOKUP(Abfalldokumentation!$O1656,Kennzahlen!S:U,3,FALSE)*Abfalldokumentation!$B1656,"0")</f>
        <v>9</v>
      </c>
      <c r="N1656" s="81" t="str">
        <f>IF(ISBLANK(Q1656),VLOOKUP(Abfalldokumentation!$O1656,'Linien - BU'!R:S,2,FALSE),Q1656)</f>
        <v>Verkauf</v>
      </c>
      <c r="O1656" s="77">
        <f t="shared" si="196"/>
        <v>29501080</v>
      </c>
      <c r="P1656" s="77">
        <f t="shared" si="197"/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AA1656" s="2"/>
      <c r="AB1656" s="2"/>
      <c r="AC1656" s="2"/>
    </row>
    <row r="1657" spans="1:29" ht="30" customHeight="1" x14ac:dyDescent="0.25">
      <c r="A1657" s="73" t="str">
        <f>VLOOKUP(N1657,'Linien - BU'!A:B,2,FALSE)</f>
        <v>BU3</v>
      </c>
      <c r="B1657" s="74">
        <f t="shared" si="191"/>
        <v>137.71700000000001</v>
      </c>
      <c r="C1657" s="75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76" t="str">
        <f>IFERROR(VLOOKUP(Abfalldokumentation!$O1657,Artikel!A:C,3,FALSE),Abfalldokumentation!$O1657)</f>
        <v>VS RW Schinken mit Rind</v>
      </c>
      <c r="F1657" s="76" t="str">
        <f>VLOOKUP(T1657,'Liste Gründe'!A:D,2,FALSE)</f>
        <v>Schimmel</v>
      </c>
      <c r="G1657" s="75" t="str">
        <f>IF(ISBLANK(V1657),VLOOKUP(Abfalldokumentation!$P1657,'Liste Gründe'!A:D,3,FALSE),V1657)</f>
        <v>Schimmel</v>
      </c>
      <c r="H1657" s="76" t="str">
        <f>IF(ISBLANK(Abfalldokumentation!$W1657),"-",Abfalldokumentation!$W1657)</f>
        <v>-</v>
      </c>
      <c r="I1657" s="76">
        <f t="shared" si="192"/>
        <v>45</v>
      </c>
      <c r="J1657" s="76" t="str">
        <f t="shared" si="193"/>
        <v>Produkte</v>
      </c>
      <c r="K1657" s="76" t="str">
        <f t="shared" si="194"/>
        <v>BUs</v>
      </c>
      <c r="L1657" s="76" t="str">
        <f t="shared" si="195"/>
        <v>Symptome</v>
      </c>
      <c r="M1657" s="76">
        <f>IFERROR(VLOOKUP(Abfalldokumentation!$O1657,Kennzahlen!S:U,3,FALSE)*Abfalldokumentation!$B1657,"0")</f>
        <v>218.46047710000002</v>
      </c>
      <c r="N1657" s="76" t="str">
        <f>IF(ISBLANK(Q1657),VLOOKUP(Abfalldokumentation!$O1657,'Linien - BU'!R:S,2,FALSE),Q1657)</f>
        <v>BU3</v>
      </c>
      <c r="O1657" s="77">
        <f t="shared" si="196"/>
        <v>29600020</v>
      </c>
      <c r="P1657" s="77">
        <f t="shared" si="197"/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AA1657" s="2"/>
      <c r="AB1657" s="2"/>
      <c r="AC1657" s="2"/>
    </row>
    <row r="1658" spans="1:29" ht="30" customHeight="1" x14ac:dyDescent="0.25">
      <c r="A1658" s="78" t="str">
        <f>VLOOKUP(N1658,'Linien - BU'!A:B,2,FALSE)</f>
        <v>BU3</v>
      </c>
      <c r="B1658" s="79">
        <f t="shared" si="191"/>
        <v>202</v>
      </c>
      <c r="C1658" s="80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81" t="str">
        <f>IFERROR(VLOOKUP(Abfalldokumentation!$O1658,Artikel!A:C,3,FALSE),Abfalldokumentation!$O1658)</f>
        <v>VS Chili mit Rinde</v>
      </c>
      <c r="F1658" s="81" t="str">
        <f>VLOOKUP(T1658,'Liste Gründe'!A:D,2,FALSE)</f>
        <v>Schimmel</v>
      </c>
      <c r="G1658" s="80" t="str">
        <f>IF(ISBLANK(V1658),VLOOKUP(Abfalldokumentation!$P1658,'Liste Gründe'!A:D,3,FALSE),V1658)</f>
        <v>Schimmel</v>
      </c>
      <c r="H1658" s="81" t="str">
        <f>IF(ISBLANK(Abfalldokumentation!$W1658),"-",Abfalldokumentation!$W1658)</f>
        <v>-</v>
      </c>
      <c r="I1658" s="81">
        <f t="shared" si="192"/>
        <v>45</v>
      </c>
      <c r="J1658" s="81" t="str">
        <f t="shared" si="193"/>
        <v>Produkte</v>
      </c>
      <c r="K1658" s="81" t="str">
        <f t="shared" si="194"/>
        <v>BUs</v>
      </c>
      <c r="L1658" s="81" t="str">
        <f t="shared" si="195"/>
        <v>Symptome</v>
      </c>
      <c r="M1658" s="81">
        <f>IFERROR(VLOOKUP(Abfalldokumentation!$O1658,Kennzahlen!S:U,3,FALSE)*Abfalldokumentation!$B1658,"0")</f>
        <v>101</v>
      </c>
      <c r="N1658" s="81" t="str">
        <f>IF(ISBLANK(Q1658),VLOOKUP(Abfalldokumentation!$O1658,'Linien - BU'!R:S,2,FALSE),Q1658)</f>
        <v>BU3</v>
      </c>
      <c r="O1658" s="77">
        <f t="shared" si="196"/>
        <v>29600028</v>
      </c>
      <c r="P1658" s="77">
        <f t="shared" si="197"/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AA1658" s="2"/>
      <c r="AB1658" s="2"/>
      <c r="AC1658" s="2"/>
    </row>
    <row r="1659" spans="1:29" ht="30" customHeight="1" x14ac:dyDescent="0.25">
      <c r="A1659" s="73" t="str">
        <f>VLOOKUP(N1659,'Linien - BU'!A:B,2,FALSE)</f>
        <v>BU3</v>
      </c>
      <c r="B1659" s="74">
        <f t="shared" si="191"/>
        <v>52.929000000000002</v>
      </c>
      <c r="C1659" s="75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76" t="str">
        <f>IFERROR(VLOOKUP(Abfalldokumentation!$O1659,Artikel!A:C,3,FALSE),Abfalldokumentation!$O1659)</f>
        <v>VS SKZ Premium Würfel</v>
      </c>
      <c r="F1659" s="76" t="str">
        <f>VLOOKUP(T1659,'Liste Gründe'!A:D,2,FALSE)</f>
        <v>Schimmel</v>
      </c>
      <c r="G1659" s="75" t="str">
        <f>IF(ISBLANK(V1659),VLOOKUP(Abfalldokumentation!$P1659,'Liste Gründe'!A:D,3,FALSE),V1659)</f>
        <v>Schimmel</v>
      </c>
      <c r="H1659" s="76" t="str">
        <f>IF(ISBLANK(Abfalldokumentation!$W1659),"-",Abfalldokumentation!$W1659)</f>
        <v>-</v>
      </c>
      <c r="I1659" s="76">
        <f t="shared" si="192"/>
        <v>45</v>
      </c>
      <c r="J1659" s="76" t="str">
        <f t="shared" si="193"/>
        <v>Produkte</v>
      </c>
      <c r="K1659" s="76" t="str">
        <f t="shared" si="194"/>
        <v>BUs</v>
      </c>
      <c r="L1659" s="76" t="str">
        <f t="shared" si="195"/>
        <v>Symptome</v>
      </c>
      <c r="M1659" s="76">
        <f>IFERROR(VLOOKUP(Abfalldokumentation!$O1659,Kennzahlen!S:U,3,FALSE)*Abfalldokumentation!$B1659,"0")</f>
        <v>30.381245999999997</v>
      </c>
      <c r="N1659" s="76" t="str">
        <f>IF(ISBLANK(Q1659),VLOOKUP(Abfalldokumentation!$O1659,'Linien - BU'!R:S,2,FALSE),Q1659)</f>
        <v>BU3</v>
      </c>
      <c r="O1659" s="77">
        <f t="shared" si="196"/>
        <v>29600030</v>
      </c>
      <c r="P1659" s="77">
        <f t="shared" si="197"/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AA1659" s="2"/>
      <c r="AB1659" s="2"/>
      <c r="AC1659" s="2"/>
    </row>
    <row r="1660" spans="1:29" ht="30" customHeight="1" x14ac:dyDescent="0.25">
      <c r="A1660" s="78" t="str">
        <f>VLOOKUP(N1660,'Linien - BU'!A:B,2,FALSE)</f>
        <v>BU3</v>
      </c>
      <c r="B1660" s="79">
        <f t="shared" si="191"/>
        <v>297</v>
      </c>
      <c r="C1660" s="80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81" t="str">
        <f>IFERROR(VLOOKUP(Abfalldokumentation!$O1660,Artikel!A:C,3,FALSE),Abfalldokumentation!$O1660)</f>
        <v>VOS VEG-SCH MILD</v>
      </c>
      <c r="F1660" s="81" t="str">
        <f>VLOOKUP(T1660,'Liste Gründe'!A:D,2,FALSE)</f>
        <v>keinen Verwendungszweck</v>
      </c>
      <c r="G1660" s="80" t="str">
        <f>IF(ISBLANK(V1660),VLOOKUP(Abfalldokumentation!$P1660,'Liste Gründe'!A:D,3,FALSE),V1660)</f>
        <v>keinen Verwendungszweck</v>
      </c>
      <c r="H1660" s="81" t="str">
        <f>IF(ISBLANK(Abfalldokumentation!$W1660),"-",Abfalldokumentation!$W1660)</f>
        <v>-</v>
      </c>
      <c r="I1660" s="81">
        <f t="shared" si="192"/>
        <v>45</v>
      </c>
      <c r="J1660" s="81" t="str">
        <f t="shared" si="193"/>
        <v>Produkte</v>
      </c>
      <c r="K1660" s="81" t="str">
        <f t="shared" si="194"/>
        <v>BUs</v>
      </c>
      <c r="L1660" s="81" t="str">
        <f t="shared" si="195"/>
        <v>Symptome</v>
      </c>
      <c r="M1660" s="81">
        <f>IFERROR(VLOOKUP(Abfalldokumentation!$O1660,Kennzahlen!S:U,3,FALSE)*Abfalldokumentation!$B1660,"0")</f>
        <v>148.5</v>
      </c>
      <c r="N1660" s="81" t="str">
        <f>IF(ISBLANK(Q1660),VLOOKUP(Abfalldokumentation!$O1660,'Linien - BU'!R:S,2,FALSE),Q1660)</f>
        <v>BU3</v>
      </c>
      <c r="O1660" s="77">
        <f t="shared" si="196"/>
        <v>29900002</v>
      </c>
      <c r="P1660" s="77">
        <f t="shared" si="197"/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AA1660" s="2"/>
      <c r="AB1660" s="2"/>
      <c r="AC1660" s="2"/>
    </row>
    <row r="1661" spans="1:29" ht="30" customHeight="1" x14ac:dyDescent="0.25">
      <c r="A1661" s="73" t="str">
        <f>VLOOKUP(N1661,'Linien - BU'!A:B,2,FALSE)</f>
        <v>BU1</v>
      </c>
      <c r="B1661" s="74">
        <f t="shared" si="191"/>
        <v>20</v>
      </c>
      <c r="C1661" s="75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76" t="str">
        <f>IFERROR(VLOOKUP(Abfalldokumentation!$O1661,Artikel!A:C,3,FALSE),Abfalldokumentation!$O1661)</f>
        <v>Würste 6700g Räucher na</v>
      </c>
      <c r="F1661" s="76" t="str">
        <f>VLOOKUP(T1661,'Liste Gründe'!A:D,2,FALSE)</f>
        <v>Linienbezogen</v>
      </c>
      <c r="G1661" s="75" t="str">
        <f>IF(ISBLANK(V1661),VLOOKUP(Abfalldokumentation!$P1661,'Liste Gründe'!A:D,3,FALSE),V1661)</f>
        <v>Darm geplatzt</v>
      </c>
      <c r="H1661" s="76" t="str">
        <f>IF(ISBLANK(Abfalldokumentation!$W1661),"-",Abfalldokumentation!$W1661)</f>
        <v>-</v>
      </c>
      <c r="I1661" s="76">
        <f t="shared" si="192"/>
        <v>45</v>
      </c>
      <c r="J1661" s="76" t="str">
        <f t="shared" si="193"/>
        <v>Produkte</v>
      </c>
      <c r="K1661" s="76" t="str">
        <f t="shared" si="194"/>
        <v>BUs</v>
      </c>
      <c r="L1661" s="76" t="str">
        <f t="shared" si="195"/>
        <v>Symptome</v>
      </c>
      <c r="M1661" s="76" t="str">
        <f>IFERROR(VLOOKUP(Abfalldokumentation!$O1661,Kennzahlen!S:U,3,FALSE)*Abfalldokumentation!$B1661,"0")</f>
        <v>0</v>
      </c>
      <c r="N1661" s="76">
        <f>IF(ISBLANK(Q1661),VLOOKUP(Abfalldokumentation!$O1661,'Linien - BU'!R:S,2,FALSE),Q1661)</f>
        <v>3010</v>
      </c>
      <c r="O1661" s="77">
        <f t="shared" si="196"/>
        <v>32000028</v>
      </c>
      <c r="P1661" s="77">
        <f t="shared" si="197"/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AA1661" s="2"/>
      <c r="AB1661" s="2"/>
      <c r="AC1661" s="2"/>
    </row>
    <row r="1662" spans="1:29" ht="30" customHeight="1" x14ac:dyDescent="0.25">
      <c r="A1662" s="78" t="str">
        <f>VLOOKUP(N1662,'Linien - BU'!A:B,2,FALSE)</f>
        <v>BU1</v>
      </c>
      <c r="B1662" s="79">
        <f t="shared" si="191"/>
        <v>20</v>
      </c>
      <c r="C1662" s="80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81" t="str">
        <f>IFERROR(VLOOKUP(Abfalldokumentation!$O1662,Artikel!A:C,3,FALSE),Abfalldokumentation!$O1662)</f>
        <v>RW RÄU 9,25KG USA</v>
      </c>
      <c r="F1662" s="81" t="str">
        <f>VLOOKUP(T1662,'Liste Gründe'!A:D,2,FALSE)</f>
        <v>Linienbezogen</v>
      </c>
      <c r="G1662" s="80" t="str">
        <f>IF(ISBLANK(V1662),VLOOKUP(Abfalldokumentation!$P1662,'Liste Gründe'!A:D,3,FALSE),V1662)</f>
        <v>Darm geplatzt</v>
      </c>
      <c r="H1662" s="81" t="str">
        <f>IF(ISBLANK(Abfalldokumentation!$W1662),"-",Abfalldokumentation!$W1662)</f>
        <v>-</v>
      </c>
      <c r="I1662" s="81">
        <f t="shared" si="192"/>
        <v>45</v>
      </c>
      <c r="J1662" s="81" t="str">
        <f t="shared" si="193"/>
        <v>Produkte</v>
      </c>
      <c r="K1662" s="81" t="str">
        <f t="shared" si="194"/>
        <v>BUs</v>
      </c>
      <c r="L1662" s="81" t="str">
        <f t="shared" si="195"/>
        <v>Symptome</v>
      </c>
      <c r="M1662" s="81" t="str">
        <f>IFERROR(VLOOKUP(Abfalldokumentation!$O1662,Kennzahlen!S:U,3,FALSE)*Abfalldokumentation!$B1662,"0")</f>
        <v>0</v>
      </c>
      <c r="N1662" s="81">
        <f>IF(ISBLANK(Q1662),VLOOKUP(Abfalldokumentation!$O1662,'Linien - BU'!R:S,2,FALSE),Q1662)</f>
        <v>3020</v>
      </c>
      <c r="O1662" s="77">
        <f t="shared" si="196"/>
        <v>32000056</v>
      </c>
      <c r="P1662" s="77">
        <f t="shared" si="197"/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AA1662" s="2"/>
      <c r="AB1662" s="2"/>
      <c r="AC1662" s="2"/>
    </row>
    <row r="1663" spans="1:29" ht="30" customHeight="1" x14ac:dyDescent="0.25">
      <c r="A1663" s="73" t="str">
        <f>VLOOKUP(N1663,'Linien - BU'!A:B,2,FALSE)</f>
        <v>BU1</v>
      </c>
      <c r="B1663" s="74">
        <f t="shared" si="191"/>
        <v>20</v>
      </c>
      <c r="C1663" s="75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76" t="str">
        <f>IFERROR(VLOOKUP(Abfalldokumentation!$O1663,Artikel!A:C,3,FALSE),Abfalldokumentation!$O1663)</f>
        <v>GRW SCHI-NAT 7,2GK NEUE</v>
      </c>
      <c r="F1663" s="76" t="str">
        <f>VLOOKUP(T1663,'Liste Gründe'!A:D,2,FALSE)</f>
        <v>Linienbezogen</v>
      </c>
      <c r="G1663" s="75" t="str">
        <f>IF(ISBLANK(V1663),VLOOKUP(Abfalldokumentation!$P1663,'Liste Gründe'!A:D,3,FALSE),V1663)</f>
        <v>Maschinenabfall</v>
      </c>
      <c r="H1663" s="76" t="str">
        <f>IF(ISBLANK(Abfalldokumentation!$W1663),"-",Abfalldokumentation!$W1663)</f>
        <v>-</v>
      </c>
      <c r="I1663" s="76">
        <f t="shared" si="192"/>
        <v>45</v>
      </c>
      <c r="J1663" s="76" t="str">
        <f t="shared" si="193"/>
        <v>Produkte</v>
      </c>
      <c r="K1663" s="76" t="str">
        <f t="shared" si="194"/>
        <v>BUs</v>
      </c>
      <c r="L1663" s="76" t="str">
        <f t="shared" si="195"/>
        <v>Symptome</v>
      </c>
      <c r="M1663" s="76" t="str">
        <f>IFERROR(VLOOKUP(Abfalldokumentation!$O1663,Kennzahlen!S:U,3,FALSE)*Abfalldokumentation!$B1663,"0")</f>
        <v>0</v>
      </c>
      <c r="N1663" s="76">
        <f>IF(ISBLANK(Q1663),VLOOKUP(Abfalldokumentation!$O1663,'Linien - BU'!R:S,2,FALSE),Q1663)</f>
        <v>3020</v>
      </c>
      <c r="O1663" s="77">
        <f t="shared" si="196"/>
        <v>32000106</v>
      </c>
      <c r="P1663" s="77">
        <f t="shared" si="197"/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AA1663" s="2"/>
      <c r="AB1663" s="2"/>
      <c r="AC1663" s="2"/>
    </row>
    <row r="1664" spans="1:29" ht="30" customHeight="1" x14ac:dyDescent="0.25">
      <c r="A1664" s="78" t="str">
        <f>VLOOKUP(N1664,'Linien - BU'!A:B,2,FALSE)</f>
        <v>BU1</v>
      </c>
      <c r="B1664" s="79">
        <f t="shared" si="191"/>
        <v>20</v>
      </c>
      <c r="C1664" s="80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81" t="str">
        <f>IFERROR(VLOOKUP(Abfalldokumentation!$O1664,Artikel!A:C,3,FALSE),Abfalldokumentation!$O1664)</f>
        <v>GRW SCHI-NAT 7,2GK NEUE</v>
      </c>
      <c r="F1664" s="81" t="str">
        <f>VLOOKUP(T1664,'Liste Gründe'!A:D,2,FALSE)</f>
        <v>Linienbezogen</v>
      </c>
      <c r="G1664" s="80" t="str">
        <f>IF(ISBLANK(V1664),VLOOKUP(Abfalldokumentation!$P1664,'Liste Gründe'!A:D,3,FALSE),V1664)</f>
        <v>Füllkopf tropft (vegan)</v>
      </c>
      <c r="H1664" s="81" t="str">
        <f>IF(ISBLANK(Abfalldokumentation!$W1664),"-",Abfalldokumentation!$W1664)</f>
        <v>-</v>
      </c>
      <c r="I1664" s="81">
        <f t="shared" si="192"/>
        <v>45</v>
      </c>
      <c r="J1664" s="81" t="str">
        <f t="shared" si="193"/>
        <v>Produkte</v>
      </c>
      <c r="K1664" s="81" t="str">
        <f t="shared" si="194"/>
        <v>BUs</v>
      </c>
      <c r="L1664" s="81" t="str">
        <f t="shared" si="195"/>
        <v>Symptome</v>
      </c>
      <c r="M1664" s="81" t="str">
        <f>IFERROR(VLOOKUP(Abfalldokumentation!$O1664,Kennzahlen!S:U,3,FALSE)*Abfalldokumentation!$B1664,"0")</f>
        <v>0</v>
      </c>
      <c r="N1664" s="81">
        <f>IF(ISBLANK(Q1664),VLOOKUP(Abfalldokumentation!$O1664,'Linien - BU'!R:S,2,FALSE),Q1664)</f>
        <v>3020</v>
      </c>
      <c r="O1664" s="77">
        <f t="shared" si="196"/>
        <v>32000106</v>
      </c>
      <c r="P1664" s="77">
        <f t="shared" si="197"/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AA1664" s="2"/>
      <c r="AB1664" s="2"/>
      <c r="AC1664" s="2"/>
    </row>
    <row r="1665" spans="1:29" ht="30" customHeight="1" x14ac:dyDescent="0.25">
      <c r="A1665" s="73" t="str">
        <f>VLOOKUP(N1665,'Linien - BU'!A:B,2,FALSE)</f>
        <v>BU1</v>
      </c>
      <c r="B1665" s="74">
        <f t="shared" si="191"/>
        <v>20</v>
      </c>
      <c r="C1665" s="75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76" t="str">
        <f>IFERROR(VLOOKUP(Abfalldokumentation!$O1665,Artikel!A:C,3,FALSE),Abfalldokumentation!$O1665)</f>
        <v>RW 8;1KG SPASTUP</v>
      </c>
      <c r="F1665" s="76" t="str">
        <f>VLOOKUP(T1665,'Liste Gründe'!A:D,2,FALSE)</f>
        <v>Linienbezogen</v>
      </c>
      <c r="G1665" s="75" t="str">
        <f>IF(ISBLANK(V1665),VLOOKUP(Abfalldokumentation!$P1665,'Liste Gründe'!A:D,3,FALSE),V1665)</f>
        <v>Reinigung</v>
      </c>
      <c r="H1665" s="76" t="str">
        <f>IF(ISBLANK(Abfalldokumentation!$W1665),"-",Abfalldokumentation!$W1665)</f>
        <v>-</v>
      </c>
      <c r="I1665" s="76">
        <f t="shared" si="192"/>
        <v>45</v>
      </c>
      <c r="J1665" s="76" t="str">
        <f t="shared" si="193"/>
        <v>Produkte</v>
      </c>
      <c r="K1665" s="76" t="str">
        <f t="shared" si="194"/>
        <v>BUs</v>
      </c>
      <c r="L1665" s="76" t="str">
        <f t="shared" si="195"/>
        <v>Symptome</v>
      </c>
      <c r="M1665" s="76" t="str">
        <f>IFERROR(VLOOKUP(Abfalldokumentation!$O1665,Kennzahlen!S:U,3,FALSE)*Abfalldokumentation!$B1665,"0")</f>
        <v>0</v>
      </c>
      <c r="N1665" s="76">
        <f>IF(ISBLANK(Q1665),VLOOKUP(Abfalldokumentation!$O1665,'Linien - BU'!R:S,2,FALSE),Q1665)</f>
        <v>3030</v>
      </c>
      <c r="O1665" s="77">
        <f t="shared" si="196"/>
        <v>47000988</v>
      </c>
      <c r="P1665" s="77">
        <f t="shared" si="197"/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AA1665" s="2"/>
      <c r="AB1665" s="2"/>
      <c r="AC1665" s="2"/>
    </row>
    <row r="1666" spans="1:29" ht="30" customHeight="1" x14ac:dyDescent="0.25">
      <c r="A1666" s="78" t="str">
        <f>VLOOKUP(N1666,'Linien - BU'!A:B,2,FALSE)</f>
        <v>BU3</v>
      </c>
      <c r="B1666" s="79">
        <f t="shared" ref="B1666:B1729" si="198">S1666</f>
        <v>303</v>
      </c>
      <c r="C1666" s="80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81" t="str">
        <f>IFERROR(VLOOKUP(Abfalldokumentation!$O1666,Artikel!A:C,3,FALSE),Abfalldokumentation!$O1666)</f>
        <v>VOS SKZ EMM-VAKU</v>
      </c>
      <c r="F1666" s="81" t="str">
        <f>VLOOKUP(T1666,'Liste Gründe'!A:D,2,FALSE)</f>
        <v>Schimmel</v>
      </c>
      <c r="G1666" s="80" t="str">
        <f>IF(ISBLANK(V1666),VLOOKUP(Abfalldokumentation!$P1666,'Liste Gründe'!A:D,3,FALSE),V1666)</f>
        <v>Schimmel</v>
      </c>
      <c r="H1666" s="81" t="str">
        <f>IF(ISBLANK(Abfalldokumentation!$W1666),"-",Abfalldokumentation!$W1666)</f>
        <v>-</v>
      </c>
      <c r="I1666" s="81">
        <f t="shared" ref="I1666:I1673" si="199">_xlfn.ISOWEEKNUM(C1666)</f>
        <v>45</v>
      </c>
      <c r="J1666" s="81" t="str">
        <f t="shared" ref="J1666:J1673" si="200">"Produkte"</f>
        <v>Produkte</v>
      </c>
      <c r="K1666" s="81" t="str">
        <f t="shared" ref="K1666:K1673" si="201">"BUs"</f>
        <v>BUs</v>
      </c>
      <c r="L1666" s="81" t="str">
        <f t="shared" ref="L1666:L1673" si="202">"Symptome"</f>
        <v>Symptome</v>
      </c>
      <c r="M1666" s="81" t="str">
        <f>IFERROR(VLOOKUP(Abfalldokumentation!$O1666,Kennzahlen!S:U,3,FALSE)*Abfalldokumentation!$B1666,"0")</f>
        <v>0</v>
      </c>
      <c r="N1666" s="81" t="str">
        <f>IF(ISBLANK(Q1666),VLOOKUP(Abfalldokumentation!$O1666,'Linien - BU'!R:S,2,FALSE),Q1666)</f>
        <v>BU3</v>
      </c>
      <c r="O1666" s="77">
        <f t="shared" ref="O1666:O1729" si="203">R1666</f>
        <v>49500149</v>
      </c>
      <c r="P1666" s="77">
        <f t="shared" ref="P1666:P1729" si="204"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AA1666" s="2"/>
      <c r="AB1666" s="2"/>
      <c r="AC1666" s="2"/>
    </row>
    <row r="1667" spans="1:29" ht="30" customHeight="1" x14ac:dyDescent="0.25">
      <c r="A1667" s="73" t="str">
        <f>VLOOKUP(N1667,'Linien - BU'!A:B,2,FALSE)</f>
        <v>BU3</v>
      </c>
      <c r="B1667" s="74">
        <f t="shared" si="198"/>
        <v>269</v>
      </c>
      <c r="C1667" s="75">
        <f>Abfalldokumentation!$U1667</f>
        <v>44509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76" t="str">
        <f>IFERROR(VLOOKUP(Abfalldokumentation!$O1667,Artikel!A:C,3,FALSE),Abfalldokumentation!$O1667)</f>
        <v>ABS BERGFEUER-VAKU</v>
      </c>
      <c r="F1667" s="76" t="str">
        <f>VLOOKUP(T1667,'Liste Gründe'!A:D,2,FALSE)</f>
        <v>Schimmel</v>
      </c>
      <c r="G1667" s="75" t="str">
        <f>IF(ISBLANK(V1667),VLOOKUP(Abfalldokumentation!$P1667,'Liste Gründe'!A:D,3,FALSE),V1667)</f>
        <v>Schimmel</v>
      </c>
      <c r="H1667" s="76" t="str">
        <f>IF(ISBLANK(Abfalldokumentation!$W1667),"-",Abfalldokumentation!$W1667)</f>
        <v>-</v>
      </c>
      <c r="I1667" s="76">
        <f t="shared" si="199"/>
        <v>45</v>
      </c>
      <c r="J1667" s="76" t="str">
        <f t="shared" si="200"/>
        <v>Produkte</v>
      </c>
      <c r="K1667" s="76" t="str">
        <f t="shared" si="201"/>
        <v>BUs</v>
      </c>
      <c r="L1667" s="76" t="str">
        <f t="shared" si="202"/>
        <v>Symptome</v>
      </c>
      <c r="M1667" s="76" t="str">
        <f>IFERROR(VLOOKUP(Abfalldokumentation!$O1667,Kennzahlen!S:U,3,FALSE)*Abfalldokumentation!$B1667,"0")</f>
        <v>0</v>
      </c>
      <c r="N1667" s="76" t="str">
        <f>IF(ISBLANK(Q1667),VLOOKUP(Abfalldokumentation!$O1667,'Linien - BU'!R:S,2,FALSE),Q1667)</f>
        <v>BU3</v>
      </c>
      <c r="O1667" s="77">
        <f t="shared" si="203"/>
        <v>49500221</v>
      </c>
      <c r="P1667" s="77">
        <f t="shared" si="204"/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AA1667" s="2"/>
      <c r="AB1667" s="2"/>
      <c r="AC1667" s="2"/>
    </row>
    <row r="1668" spans="1:29" ht="30" customHeight="1" x14ac:dyDescent="0.25">
      <c r="A1668" s="78" t="str">
        <f>VLOOKUP(N1668,'Linien - BU'!A:B,2,FALSE)</f>
        <v>Rest</v>
      </c>
      <c r="B1668" s="79">
        <f t="shared" si="198"/>
        <v>162</v>
      </c>
      <c r="C1668" s="80">
        <f>Abfalldokumentation!$U1668</f>
        <v>44509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81" t="str">
        <f>IFERROR(VLOOKUP(Abfalldokumentation!$O1668,Artikel!A:C,3,FALSE),Abfalldokumentation!$O1668)</f>
        <v>-</v>
      </c>
      <c r="F1668" s="81" t="str">
        <f>VLOOKUP(T1668,'Liste Gründe'!A:D,2,FALSE)</f>
        <v>Qualitätssicherung</v>
      </c>
      <c r="G1668" s="80" t="str">
        <f>IF(ISBLANK(V1668),VLOOKUP(Abfalldokumentation!$P1668,'Liste Gründe'!A:D,3,FALSE),V1668)</f>
        <v>Laborproben</v>
      </c>
      <c r="H1668" s="81" t="str">
        <f>IF(ISBLANK(Abfalldokumentation!$W1668),"-",Abfalldokumentation!$W1668)</f>
        <v>-</v>
      </c>
      <c r="I1668" s="81">
        <f t="shared" si="199"/>
        <v>45</v>
      </c>
      <c r="J1668" s="81" t="str">
        <f t="shared" si="200"/>
        <v>Produkte</v>
      </c>
      <c r="K1668" s="81" t="str">
        <f t="shared" si="201"/>
        <v>BUs</v>
      </c>
      <c r="L1668" s="81" t="str">
        <f t="shared" si="202"/>
        <v>Symptome</v>
      </c>
      <c r="M1668" s="81" t="str">
        <f>IFERROR(VLOOKUP(Abfalldokumentation!$O1668,Kennzahlen!S:U,3,FALSE)*Abfalldokumentation!$B1668,"0")</f>
        <v>0</v>
      </c>
      <c r="N1668" s="81" t="str">
        <f>IF(ISBLANK(Q1668),VLOOKUP(Abfalldokumentation!$O1668,'Linien - BU'!R:S,2,FALSE),Q1668)</f>
        <v>Labor</v>
      </c>
      <c r="O1668" s="77" t="str">
        <f t="shared" si="203"/>
        <v>-</v>
      </c>
      <c r="P1668" s="77">
        <f t="shared" si="204"/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AA1668" s="2"/>
      <c r="AB1668" s="2"/>
      <c r="AC1668" s="2"/>
    </row>
    <row r="1669" spans="1:29" ht="30" customHeight="1" x14ac:dyDescent="0.25">
      <c r="A1669" s="73" t="str">
        <f>VLOOKUP(N1669,'Linien - BU'!A:B,2,FALSE)</f>
        <v>BU1</v>
      </c>
      <c r="B1669" s="74">
        <f t="shared" si="198"/>
        <v>88</v>
      </c>
      <c r="C1669" s="75">
        <f>Abfalldokumentation!$U1669</f>
        <v>44509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76" t="str">
        <f>IFERROR(VLOOKUP(Abfalldokumentation!$O1669,Artikel!A:C,3,FALSE),Abfalldokumentation!$O1669)</f>
        <v>-</v>
      </c>
      <c r="F1669" s="76" t="str">
        <f>VLOOKUP(T1669,'Liste Gründe'!A:D,2,FALSE)</f>
        <v>Linienbezogen</v>
      </c>
      <c r="G1669" s="75" t="str">
        <f>IF(ISBLANK(V1669),VLOOKUP(Abfalldokumentation!$P1669,'Liste Gründe'!A:D,3,FALSE),V1669)</f>
        <v>Reinigung</v>
      </c>
      <c r="H1669" s="76" t="str">
        <f>IF(ISBLANK(Abfalldokumentation!$W1669),"-",Abfalldokumentation!$W1669)</f>
        <v>-</v>
      </c>
      <c r="I1669" s="76">
        <f t="shared" si="199"/>
        <v>45</v>
      </c>
      <c r="J1669" s="76" t="str">
        <f t="shared" si="200"/>
        <v>Produkte</v>
      </c>
      <c r="K1669" s="76" t="str">
        <f t="shared" si="201"/>
        <v>BUs</v>
      </c>
      <c r="L1669" s="76" t="str">
        <f t="shared" si="202"/>
        <v>Symptome</v>
      </c>
      <c r="M1669" s="76" t="str">
        <f>IFERROR(VLOOKUP(Abfalldokumentation!$O1669,Kennzahlen!S:U,3,FALSE)*Abfalldokumentation!$B1669,"0")</f>
        <v>0</v>
      </c>
      <c r="N1669" s="76" t="str">
        <f>IF(ISBLANK(Q1669),VLOOKUP(Abfalldokumentation!$O1669,'Linien - BU'!R:S,2,FALSE),Q1669)</f>
        <v>Schmelze</v>
      </c>
      <c r="O1669" s="77" t="str">
        <f t="shared" si="203"/>
        <v>-</v>
      </c>
      <c r="P1669" s="77">
        <f t="shared" si="204"/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AA1669" s="2"/>
      <c r="AB1669" s="2"/>
      <c r="AC1669" s="2"/>
    </row>
    <row r="1670" spans="1:29" ht="30" customHeight="1" x14ac:dyDescent="0.25">
      <c r="A1670" s="78" t="str">
        <f>VLOOKUP(N1670,'Linien - BU'!A:B,2,FALSE)</f>
        <v>BU3</v>
      </c>
      <c r="B1670" s="79">
        <f t="shared" si="198"/>
        <v>35</v>
      </c>
      <c r="C1670" s="80">
        <f>Abfalldokumentation!$U1670</f>
        <v>44509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81" t="str">
        <f>IFERROR(VLOOKUP(Abfalldokumentation!$O1670,Artikel!A:C,3,FALSE),Abfalldokumentation!$O1670)</f>
        <v>-</v>
      </c>
      <c r="F1670" s="81" t="str">
        <f>VLOOKUP(T1670,'Liste Gründe'!A:D,2,FALSE)</f>
        <v>Linienbezogen</v>
      </c>
      <c r="G1670" s="80" t="str">
        <f>IF(ISBLANK(V1670),VLOOKUP(Abfalldokumentation!$P1670,'Liste Gründe'!A:D,3,FALSE),V1670)</f>
        <v>Maschinenabfall</v>
      </c>
      <c r="H1670" s="81" t="str">
        <f>IF(ISBLANK(Abfalldokumentation!$W1670),"-",Abfalldokumentation!$W1670)</f>
        <v>-</v>
      </c>
      <c r="I1670" s="81">
        <f t="shared" si="199"/>
        <v>45</v>
      </c>
      <c r="J1670" s="81" t="str">
        <f t="shared" si="200"/>
        <v>Produkte</v>
      </c>
      <c r="K1670" s="81" t="str">
        <f t="shared" si="201"/>
        <v>BUs</v>
      </c>
      <c r="L1670" s="81" t="str">
        <f t="shared" si="202"/>
        <v>Symptome</v>
      </c>
      <c r="M1670" s="81" t="str">
        <f>IFERROR(VLOOKUP(Abfalldokumentation!$O1670,Kennzahlen!S:U,3,FALSE)*Abfalldokumentation!$B1670,"0")</f>
        <v>0</v>
      </c>
      <c r="N1670" s="81" t="str">
        <f>IF(ISBLANK(Q1670),VLOOKUP(Abfalldokumentation!$O1670,'Linien - BU'!R:S,2,FALSE),Q1670)</f>
        <v>BU3</v>
      </c>
      <c r="O1670" s="77" t="str">
        <f t="shared" si="203"/>
        <v>-</v>
      </c>
      <c r="P1670" s="77">
        <f t="shared" si="204"/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AA1670" s="2"/>
      <c r="AB1670" s="2"/>
      <c r="AC1670" s="2"/>
    </row>
    <row r="1671" spans="1:29" ht="30" customHeight="1" x14ac:dyDescent="0.25">
      <c r="A1671" s="73" t="str">
        <f>VLOOKUP(N1671,'Linien - BU'!A:B,2,FALSE)</f>
        <v>BU4</v>
      </c>
      <c r="B1671" s="74">
        <f t="shared" si="198"/>
        <v>18</v>
      </c>
      <c r="C1671" s="75">
        <f>Abfalldokumentation!$U1671</f>
        <v>44509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76" t="str">
        <f>IFERROR(VLOOKUP(Abfalldokumentation!$O1671,Artikel!A:C,3,FALSE),Abfalldokumentation!$O1671)</f>
        <v>-</v>
      </c>
      <c r="F1671" s="76" t="str">
        <f>VLOOKUP(T1671,'Liste Gründe'!A:D,2,FALSE)</f>
        <v>Linienbezogen</v>
      </c>
      <c r="G1671" s="75" t="str">
        <f>IF(ISBLANK(V1671),VLOOKUP(Abfalldokumentation!$P1671,'Liste Gründe'!A:D,3,FALSE),V1671)</f>
        <v>Maschinenabfall</v>
      </c>
      <c r="H1671" s="76" t="str">
        <f>IF(ISBLANK(Abfalldokumentation!$W1671),"-",Abfalldokumentation!$W1671)</f>
        <v>-</v>
      </c>
      <c r="I1671" s="76">
        <f t="shared" si="199"/>
        <v>45</v>
      </c>
      <c r="J1671" s="76" t="str">
        <f t="shared" si="200"/>
        <v>Produkte</v>
      </c>
      <c r="K1671" s="76" t="str">
        <f t="shared" si="201"/>
        <v>BUs</v>
      </c>
      <c r="L1671" s="76" t="str">
        <f t="shared" si="202"/>
        <v>Symptome</v>
      </c>
      <c r="M1671" s="76" t="str">
        <f>IFERROR(VLOOKUP(Abfalldokumentation!$O1671,Kennzahlen!S:U,3,FALSE)*Abfalldokumentation!$B1671,"0")</f>
        <v>0</v>
      </c>
      <c r="N1671" s="76" t="str">
        <f>IF(ISBLANK(Q1671),VLOOKUP(Abfalldokumentation!$O1671,'Linien - BU'!R:S,2,FALSE),Q1671)</f>
        <v>BU4</v>
      </c>
      <c r="O1671" s="77" t="str">
        <f t="shared" si="203"/>
        <v>-</v>
      </c>
      <c r="P1671" s="77">
        <f t="shared" si="204"/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AA1671" s="2"/>
      <c r="AB1671" s="2"/>
      <c r="AC1671" s="2"/>
    </row>
    <row r="1672" spans="1:29" ht="30" customHeight="1" x14ac:dyDescent="0.25">
      <c r="A1672" s="78" t="str">
        <f>VLOOKUP(N1672,'Linien - BU'!A:B,2,FALSE)</f>
        <v>BU1</v>
      </c>
      <c r="B1672" s="79">
        <f t="shared" si="198"/>
        <v>60</v>
      </c>
      <c r="C1672" s="80">
        <f>Abfalldokumentation!$U1672</f>
        <v>44509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81" t="str">
        <f>IFERROR(VLOOKUP(Abfalldokumentation!$O1672,Artikel!A:C,3,FALSE),Abfalldokumentation!$O1672)</f>
        <v>-</v>
      </c>
      <c r="F1672" s="81" t="str">
        <f>VLOOKUP(T1672,'Liste Gründe'!A:D,2,FALSE)</f>
        <v>Linienbezogen</v>
      </c>
      <c r="G1672" s="80" t="str">
        <f>IF(ISBLANK(V1672),VLOOKUP(Abfalldokumentation!$P1672,'Liste Gründe'!A:D,3,FALSE),V1672)</f>
        <v>Maschinenabfall</v>
      </c>
      <c r="H1672" s="81" t="str">
        <f>IF(ISBLANK(Abfalldokumentation!$W1672),"-",Abfalldokumentation!$W1672)</f>
        <v>-</v>
      </c>
      <c r="I1672" s="81">
        <f t="shared" si="199"/>
        <v>45</v>
      </c>
      <c r="J1672" s="81" t="str">
        <f t="shared" si="200"/>
        <v>Produkte</v>
      </c>
      <c r="K1672" s="81" t="str">
        <f t="shared" si="201"/>
        <v>BUs</v>
      </c>
      <c r="L1672" s="81" t="str">
        <f t="shared" si="202"/>
        <v>Symptome</v>
      </c>
      <c r="M1672" s="81" t="str">
        <f>IFERROR(VLOOKUP(Abfalldokumentation!$O1672,Kennzahlen!S:U,3,FALSE)*Abfalldokumentation!$B1672,"0")</f>
        <v>0</v>
      </c>
      <c r="N1672" s="81" t="str">
        <f>IF(ISBLANK(Q1672),VLOOKUP(Abfalldokumentation!$O1672,'Linien - BU'!R:S,2,FALSE),Q1672)</f>
        <v>Abfüllung</v>
      </c>
      <c r="O1672" s="77" t="str">
        <f t="shared" si="203"/>
        <v>-</v>
      </c>
      <c r="P1672" s="77">
        <f t="shared" si="204"/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AA1672" s="2"/>
      <c r="AB1672" s="2"/>
      <c r="AC1672" s="2"/>
    </row>
    <row r="1673" spans="1:29" ht="30" customHeight="1" x14ac:dyDescent="0.25">
      <c r="A1673" s="73" t="str">
        <f>VLOOKUP(N1673,'Linien - BU'!A:B,2,FALSE)</f>
        <v>Rest</v>
      </c>
      <c r="B1673" s="74">
        <f t="shared" si="198"/>
        <v>126</v>
      </c>
      <c r="C1673" s="75">
        <f>Abfalldokumentation!$U1673</f>
        <v>44509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76" t="str">
        <f>IFERROR(VLOOKUP(Abfalldokumentation!$O1673,Artikel!A:C,3,FALSE),Abfalldokumentation!$O1673)</f>
        <v>Becher Schnittlauch</v>
      </c>
      <c r="F1673" s="76" t="str">
        <f>VLOOKUP(T1673,'Liste Gründe'!A:D,2,FALSE)</f>
        <v>Schimmel</v>
      </c>
      <c r="G1673" s="75" t="str">
        <f>IF(ISBLANK(V1673),VLOOKUP(Abfalldokumentation!$P1673,'Liste Gründe'!A:D,3,FALSE),V1673)</f>
        <v>MHD abgelaufen</v>
      </c>
      <c r="H1673" s="76" t="str">
        <f>IF(ISBLANK(Abfalldokumentation!$W1673),"-",Abfalldokumentation!$W1673)</f>
        <v>-</v>
      </c>
      <c r="I1673" s="76">
        <f t="shared" si="199"/>
        <v>45</v>
      </c>
      <c r="J1673" s="76" t="str">
        <f t="shared" si="200"/>
        <v>Produkte</v>
      </c>
      <c r="K1673" s="76" t="str">
        <f t="shared" si="201"/>
        <v>BUs</v>
      </c>
      <c r="L1673" s="76" t="str">
        <f t="shared" si="202"/>
        <v>Symptome</v>
      </c>
      <c r="M1673" s="76" t="str">
        <f>IFERROR(VLOOKUP(Abfalldokumentation!$O1673,Kennzahlen!S:U,3,FALSE)*Abfalldokumentation!$B1673,"0")</f>
        <v>0</v>
      </c>
      <c r="N1673" s="76" t="str">
        <f>IF(ISBLANK(Q1673),VLOOKUP(Abfalldokumentation!$O1673,'Linien - BU'!R:S,2,FALSE),Q1673)</f>
        <v>Kantine</v>
      </c>
      <c r="O1673" s="77" t="str">
        <f t="shared" si="203"/>
        <v>Becher Schnittlauch</v>
      </c>
      <c r="P1673" s="77">
        <f t="shared" si="204"/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AA1673" s="2"/>
      <c r="AB1673" s="2"/>
      <c r="AC1673" s="2"/>
    </row>
    <row r="1674" spans="1:29" ht="30" customHeight="1" x14ac:dyDescent="0.25">
      <c r="A1674" s="78" t="str">
        <f>VLOOKUP(N1674,'Linien - BU'!A:B,2,FALSE)</f>
        <v>BU4</v>
      </c>
      <c r="B1674" s="79">
        <f t="shared" si="198"/>
        <v>14</v>
      </c>
      <c r="C1674" s="80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81" t="str">
        <f>IFERROR(VLOOKUP(Abfalldokumentation!$O1674,Artikel!A:C,3,FALSE),Abfalldokumentation!$O1674)</f>
        <v>VOS Schwarzer Pfeffer R</v>
      </c>
      <c r="F1674" s="81" t="str">
        <f>VLOOKUP(T1674,'Liste Gründe'!A:D,2,FALSE)</f>
        <v>keinen Verwendungszweck</v>
      </c>
      <c r="G1674" s="80" t="str">
        <f>IF(ISBLANK(V1674),VLOOKUP(Abfalldokumentation!$P1674,'Liste Gründe'!A:D,3,FALSE),V1674)</f>
        <v>keinen Verwendungszweck</v>
      </c>
      <c r="H1674" s="81" t="str">
        <f>IF(ISBLANK(Abfalldokumentation!$W1674),"-",Abfalldokumentation!$W1674)</f>
        <v>-</v>
      </c>
      <c r="I1674" s="81">
        <f t="shared" ref="I1674:I1694" si="205">_xlfn.ISOWEEKNUM(C1674)</f>
        <v>45</v>
      </c>
      <c r="J1674" s="81" t="str">
        <f t="shared" ref="J1674:J1694" si="206">"Produkte"</f>
        <v>Produkte</v>
      </c>
      <c r="K1674" s="81" t="str">
        <f t="shared" ref="K1674:K1694" si="207">"BUs"</f>
        <v>BUs</v>
      </c>
      <c r="L1674" s="81" t="str">
        <f t="shared" ref="L1674:L1694" si="208">"Symptome"</f>
        <v>Symptome</v>
      </c>
      <c r="M1674" s="81">
        <f>IFERROR(VLOOKUP(Abfalldokumentation!$O1674,Kennzahlen!S:U,3,FALSE)*Abfalldokumentation!$B1674,"0")</f>
        <v>7</v>
      </c>
      <c r="N1674" s="81" t="str">
        <f>IF(ISBLANK(Q1674),VLOOKUP(Abfalldokumentation!$O1674,'Linien - BU'!R:S,2,FALSE),Q1674)</f>
        <v>BU4</v>
      </c>
      <c r="O1674" s="77">
        <f t="shared" si="203"/>
        <v>29500482</v>
      </c>
      <c r="P1674" s="77">
        <f t="shared" si="204"/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AA1674" s="2"/>
      <c r="AB1674" s="2"/>
      <c r="AC1674" s="2"/>
    </row>
    <row r="1675" spans="1:29" ht="30" customHeight="1" x14ac:dyDescent="0.25">
      <c r="A1675" s="73" t="str">
        <f>VLOOKUP(N1675,'Linien - BU'!A:B,2,FALSE)</f>
        <v>BU4</v>
      </c>
      <c r="B1675" s="74">
        <f t="shared" si="198"/>
        <v>8</v>
      </c>
      <c r="C1675" s="75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76" t="str">
        <f>IFERROR(VLOOKUP(Abfalldokumentation!$O1675,Artikel!A:C,3,FALSE),Abfalldokumentation!$O1675)</f>
        <v>ABS HEUBL</v>
      </c>
      <c r="F1675" s="76" t="str">
        <f>VLOOKUP(T1675,'Liste Gründe'!A:D,2,FALSE)</f>
        <v>keinen Verwendungszweck</v>
      </c>
      <c r="G1675" s="75" t="str">
        <f>IF(ISBLANK(V1675),VLOOKUP(Abfalldokumentation!$P1675,'Liste Gründe'!A:D,3,FALSE),V1675)</f>
        <v>keinen Verwendungszweck</v>
      </c>
      <c r="H1675" s="76" t="str">
        <f>IF(ISBLANK(Abfalldokumentation!$W1675),"-",Abfalldokumentation!$W1675)</f>
        <v>-</v>
      </c>
      <c r="I1675" s="76">
        <f t="shared" si="205"/>
        <v>45</v>
      </c>
      <c r="J1675" s="76" t="str">
        <f t="shared" si="206"/>
        <v>Produkte</v>
      </c>
      <c r="K1675" s="76" t="str">
        <f t="shared" si="207"/>
        <v>BUs</v>
      </c>
      <c r="L1675" s="76" t="str">
        <f t="shared" si="208"/>
        <v>Symptome</v>
      </c>
      <c r="M1675" s="76">
        <f>IFERROR(VLOOKUP(Abfalldokumentation!$O1675,Kennzahlen!S:U,3,FALSE)*Abfalldokumentation!$B1675,"0")</f>
        <v>0.08</v>
      </c>
      <c r="N1675" s="76" t="str">
        <f>IF(ISBLANK(Q1675),VLOOKUP(Abfalldokumentation!$O1675,'Linien - BU'!R:S,2,FALSE),Q1675)</f>
        <v>BU4</v>
      </c>
      <c r="O1675" s="77">
        <f t="shared" si="203"/>
        <v>29500885</v>
      </c>
      <c r="P1675" s="77">
        <f t="shared" si="204"/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AA1675" s="2"/>
      <c r="AB1675" s="2"/>
      <c r="AC1675" s="2"/>
    </row>
    <row r="1676" spans="1:29" ht="30" customHeight="1" x14ac:dyDescent="0.25">
      <c r="A1676" s="78" t="str">
        <f>VLOOKUP(N1676,'Linien - BU'!A:B,2,FALSE)</f>
        <v>BU4</v>
      </c>
      <c r="B1676" s="79">
        <f t="shared" si="198"/>
        <v>20</v>
      </c>
      <c r="C1676" s="80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81" t="str">
        <f>IFERROR(VLOOKUP(Abfalldokumentation!$O1676,Artikel!A:C,3,FALSE),Abfalldokumentation!$O1676)</f>
        <v>ABS MEDI-KRÄUK</v>
      </c>
      <c r="F1676" s="81" t="str">
        <f>VLOOKUP(T1676,'Liste Gründe'!A:D,2,FALSE)</f>
        <v>keinen Verwendungszweck</v>
      </c>
      <c r="G1676" s="80" t="str">
        <f>IF(ISBLANK(V1676),VLOOKUP(Abfalldokumentation!$P1676,'Liste Gründe'!A:D,3,FALSE),V1676)</f>
        <v>keinen Verwendungszweck</v>
      </c>
      <c r="H1676" s="81" t="str">
        <f>IF(ISBLANK(Abfalldokumentation!$W1676),"-",Abfalldokumentation!$W1676)</f>
        <v>-</v>
      </c>
      <c r="I1676" s="81">
        <f t="shared" si="205"/>
        <v>45</v>
      </c>
      <c r="J1676" s="81" t="str">
        <f t="shared" si="206"/>
        <v>Produkte</v>
      </c>
      <c r="K1676" s="81" t="str">
        <f t="shared" si="207"/>
        <v>BUs</v>
      </c>
      <c r="L1676" s="81" t="str">
        <f t="shared" si="208"/>
        <v>Symptome</v>
      </c>
      <c r="M1676" s="81">
        <f>IFERROR(VLOOKUP(Abfalldokumentation!$O1676,Kennzahlen!S:U,3,FALSE)*Abfalldokumentation!$B1676,"0")</f>
        <v>30</v>
      </c>
      <c r="N1676" s="81" t="str">
        <f>IF(ISBLANK(Q1676),VLOOKUP(Abfalldokumentation!$O1676,'Linien - BU'!R:S,2,FALSE),Q1676)</f>
        <v>Bu4</v>
      </c>
      <c r="O1676" s="77">
        <f t="shared" si="203"/>
        <v>29500886</v>
      </c>
      <c r="P1676" s="77">
        <f t="shared" si="204"/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AA1676" s="2"/>
      <c r="AB1676" s="2"/>
      <c r="AC1676" s="2"/>
    </row>
    <row r="1677" spans="1:29" ht="30" customHeight="1" x14ac:dyDescent="0.25">
      <c r="A1677" s="73" t="str">
        <f>VLOOKUP(N1677,'Linien - BU'!A:B,2,FALSE)</f>
        <v>BU4</v>
      </c>
      <c r="B1677" s="74">
        <f t="shared" si="198"/>
        <v>12</v>
      </c>
      <c r="C1677" s="75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76" t="str">
        <f>IFERROR(VLOOKUP(Abfalldokumentation!$O1677,Artikel!A:C,3,FALSE),Abfalldokumentation!$O1677)</f>
        <v>ABS PECO</v>
      </c>
      <c r="F1677" s="76" t="str">
        <f>VLOOKUP(T1677,'Liste Gründe'!A:D,2,FALSE)</f>
        <v>keinen Verwendungszweck</v>
      </c>
      <c r="G1677" s="75" t="str">
        <f>IF(ISBLANK(V1677),VLOOKUP(Abfalldokumentation!$P1677,'Liste Gründe'!A:D,3,FALSE),V1677)</f>
        <v>keinen Verwendungszweck</v>
      </c>
      <c r="H1677" s="76" t="str">
        <f>IF(ISBLANK(Abfalldokumentation!$W1677),"-",Abfalldokumentation!$W1677)</f>
        <v>-</v>
      </c>
      <c r="I1677" s="76">
        <f t="shared" si="205"/>
        <v>45</v>
      </c>
      <c r="J1677" s="76" t="str">
        <f t="shared" si="206"/>
        <v>Produkte</v>
      </c>
      <c r="K1677" s="76" t="str">
        <f t="shared" si="207"/>
        <v>BUs</v>
      </c>
      <c r="L1677" s="76" t="str">
        <f t="shared" si="208"/>
        <v>Symptome</v>
      </c>
      <c r="M1677" s="76">
        <f>IFERROR(VLOOKUP(Abfalldokumentation!$O1677,Kennzahlen!S:U,3,FALSE)*Abfalldokumentation!$B1677,"0")</f>
        <v>17.647058823529413</v>
      </c>
      <c r="N1677" s="76" t="str">
        <f>IF(ISBLANK(Q1677),VLOOKUP(Abfalldokumentation!$O1677,'Linien - BU'!R:S,2,FALSE),Q1677)</f>
        <v>BU4</v>
      </c>
      <c r="O1677" s="77">
        <f t="shared" si="203"/>
        <v>29500891</v>
      </c>
      <c r="P1677" s="77">
        <f t="shared" si="204"/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AA1677" s="2"/>
      <c r="AB1677" s="2"/>
      <c r="AC1677" s="2"/>
    </row>
    <row r="1678" spans="1:29" ht="30" customHeight="1" x14ac:dyDescent="0.25">
      <c r="A1678" s="78" t="str">
        <f>VLOOKUP(N1678,'Linien - BU'!A:B,2,FALSE)</f>
        <v>BU4</v>
      </c>
      <c r="B1678" s="79">
        <f t="shared" si="198"/>
        <v>5</v>
      </c>
      <c r="C1678" s="80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81" t="str">
        <f>IFERROR(VLOOKUP(Abfalldokumentation!$O1678,Artikel!A:C,3,FALSE),Abfalldokumentation!$O1678)</f>
        <v>ABS REBLOCH</v>
      </c>
      <c r="F1678" s="81" t="str">
        <f>VLOOKUP(T1678,'Liste Gründe'!A:D,2,FALSE)</f>
        <v>keinen Verwendungszweck</v>
      </c>
      <c r="G1678" s="80" t="str">
        <f>IF(ISBLANK(V1678),VLOOKUP(Abfalldokumentation!$P1678,'Liste Gründe'!A:D,3,FALSE),V1678)</f>
        <v>keinen Verwendungszweck</v>
      </c>
      <c r="H1678" s="81" t="str">
        <f>IF(ISBLANK(Abfalldokumentation!$W1678),"-",Abfalldokumentation!$W1678)</f>
        <v>-</v>
      </c>
      <c r="I1678" s="81">
        <f t="shared" si="205"/>
        <v>45</v>
      </c>
      <c r="J1678" s="81" t="str">
        <f t="shared" si="206"/>
        <v>Produkte</v>
      </c>
      <c r="K1678" s="81" t="str">
        <f t="shared" si="207"/>
        <v>BUs</v>
      </c>
      <c r="L1678" s="81" t="str">
        <f t="shared" si="208"/>
        <v>Symptome</v>
      </c>
      <c r="M1678" s="81">
        <f>IFERROR(VLOOKUP(Abfalldokumentation!$O1678,Kennzahlen!S:U,3,FALSE)*Abfalldokumentation!$B1678,"0")</f>
        <v>0.05</v>
      </c>
      <c r="N1678" s="81" t="str">
        <f>IF(ISBLANK(Q1678),VLOOKUP(Abfalldokumentation!$O1678,'Linien - BU'!R:S,2,FALSE),Q1678)</f>
        <v>BU4</v>
      </c>
      <c r="O1678" s="77">
        <f t="shared" si="203"/>
        <v>29500893</v>
      </c>
      <c r="P1678" s="77">
        <f t="shared" si="204"/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AA1678" s="2"/>
      <c r="AB1678" s="2"/>
      <c r="AC1678" s="2"/>
    </row>
    <row r="1679" spans="1:29" ht="30" customHeight="1" x14ac:dyDescent="0.25">
      <c r="A1679" s="73" t="str">
        <f>VLOOKUP(N1679,'Linien - BU'!A:B,2,FALSE)</f>
        <v>BU4</v>
      </c>
      <c r="B1679" s="74">
        <f t="shared" si="198"/>
        <v>25</v>
      </c>
      <c r="C1679" s="75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76" t="str">
        <f>IFERROR(VLOOKUP(Abfalldokumentation!$O1679,Artikel!A:C,3,FALSE),Abfalldokumentation!$O1679)</f>
        <v>ABS REBLOCH</v>
      </c>
      <c r="F1679" s="76" t="str">
        <f>VLOOKUP(T1679,'Liste Gründe'!A:D,2,FALSE)</f>
        <v>keinen Verwendungszweck</v>
      </c>
      <c r="G1679" s="75" t="str">
        <f>IF(ISBLANK(V1679),VLOOKUP(Abfalldokumentation!$P1679,'Liste Gründe'!A:D,3,FALSE),V1679)</f>
        <v>keinen Verwendungszweck</v>
      </c>
      <c r="H1679" s="76" t="str">
        <f>IF(ISBLANK(Abfalldokumentation!$W1679),"-",Abfalldokumentation!$W1679)</f>
        <v>-</v>
      </c>
      <c r="I1679" s="76">
        <f t="shared" si="205"/>
        <v>45</v>
      </c>
      <c r="J1679" s="76" t="str">
        <f t="shared" si="206"/>
        <v>Produkte</v>
      </c>
      <c r="K1679" s="76" t="str">
        <f t="shared" si="207"/>
        <v>BUs</v>
      </c>
      <c r="L1679" s="76" t="str">
        <f t="shared" si="208"/>
        <v>Symptome</v>
      </c>
      <c r="M1679" s="76">
        <f>IFERROR(VLOOKUP(Abfalldokumentation!$O1679,Kennzahlen!S:U,3,FALSE)*Abfalldokumentation!$B1679,"0")</f>
        <v>0.25</v>
      </c>
      <c r="N1679" s="76" t="str">
        <f>IF(ISBLANK(Q1679),VLOOKUP(Abfalldokumentation!$O1679,'Linien - BU'!R:S,2,FALSE),Q1679)</f>
        <v>BU4</v>
      </c>
      <c r="O1679" s="77">
        <f t="shared" si="203"/>
        <v>29500893</v>
      </c>
      <c r="P1679" s="77">
        <f t="shared" si="204"/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AA1679" s="2"/>
      <c r="AB1679" s="2"/>
      <c r="AC1679" s="2"/>
    </row>
    <row r="1680" spans="1:29" ht="30" customHeight="1" x14ac:dyDescent="0.25">
      <c r="A1680" s="78" t="str">
        <f>VLOOKUP(N1680,'Linien - BU'!A:B,2,FALSE)</f>
        <v>BU4</v>
      </c>
      <c r="B1680" s="79">
        <f t="shared" si="198"/>
        <v>13</v>
      </c>
      <c r="C1680" s="80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81" t="str">
        <f>IFERROR(VLOOKUP(Abfalldokumentation!$O1680,Artikel!A:C,3,FALSE),Abfalldokumentation!$O1680)</f>
        <v>ABS TI-AD</v>
      </c>
      <c r="F1680" s="81" t="str">
        <f>VLOOKUP(T1680,'Liste Gründe'!A:D,2,FALSE)</f>
        <v>keinen Verwendungszweck</v>
      </c>
      <c r="G1680" s="80" t="str">
        <f>IF(ISBLANK(V1680),VLOOKUP(Abfalldokumentation!$P1680,'Liste Gründe'!A:D,3,FALSE),V1680)</f>
        <v>keinen Verwendungszweck</v>
      </c>
      <c r="H1680" s="81" t="str">
        <f>IF(ISBLANK(Abfalldokumentation!$W1680),"-",Abfalldokumentation!$W1680)</f>
        <v>-</v>
      </c>
      <c r="I1680" s="81">
        <f t="shared" si="205"/>
        <v>45</v>
      </c>
      <c r="J1680" s="81" t="str">
        <f t="shared" si="206"/>
        <v>Produkte</v>
      </c>
      <c r="K1680" s="81" t="str">
        <f t="shared" si="207"/>
        <v>BUs</v>
      </c>
      <c r="L1680" s="81" t="str">
        <f t="shared" si="208"/>
        <v>Symptome</v>
      </c>
      <c r="M1680" s="81">
        <f>IFERROR(VLOOKUP(Abfalldokumentation!$O1680,Kennzahlen!S:U,3,FALSE)*Abfalldokumentation!$B1680,"0")</f>
        <v>0.13</v>
      </c>
      <c r="N1680" s="81" t="str">
        <f>IF(ISBLANK(Q1680),VLOOKUP(Abfalldokumentation!$O1680,'Linien - BU'!R:S,2,FALSE),Q1680)</f>
        <v>BU4</v>
      </c>
      <c r="O1680" s="77">
        <f t="shared" si="203"/>
        <v>29500904</v>
      </c>
      <c r="P1680" s="77">
        <f t="shared" si="204"/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AA1680" s="2"/>
      <c r="AB1680" s="2"/>
      <c r="AC1680" s="2"/>
    </row>
    <row r="1681" spans="1:29" ht="30" customHeight="1" x14ac:dyDescent="0.25">
      <c r="A1681" s="73" t="str">
        <f>VLOOKUP(N1681,'Linien - BU'!A:B,2,FALSE)</f>
        <v>BU4</v>
      </c>
      <c r="B1681" s="74">
        <f t="shared" si="198"/>
        <v>24</v>
      </c>
      <c r="C1681" s="75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76" t="str">
        <f>IFERROR(VLOOKUP(Abfalldokumentation!$O1681,Artikel!A:C,3,FALSE),Abfalldokumentation!$O1681)</f>
        <v>ABS SCH-PAUL</v>
      </c>
      <c r="F1681" s="76" t="str">
        <f>VLOOKUP(T1681,'Liste Gründe'!A:D,2,FALSE)</f>
        <v>keinen Verwendungszweck</v>
      </c>
      <c r="G1681" s="75" t="str">
        <f>IF(ISBLANK(V1681),VLOOKUP(Abfalldokumentation!$P1681,'Liste Gründe'!A:D,3,FALSE),V1681)</f>
        <v>keinen Verwendungszweck</v>
      </c>
      <c r="H1681" s="76" t="str">
        <f>IF(ISBLANK(Abfalldokumentation!$W1681),"-",Abfalldokumentation!$W1681)</f>
        <v>-</v>
      </c>
      <c r="I1681" s="76">
        <f t="shared" si="205"/>
        <v>45</v>
      </c>
      <c r="J1681" s="76" t="str">
        <f t="shared" si="206"/>
        <v>Produkte</v>
      </c>
      <c r="K1681" s="76" t="str">
        <f t="shared" si="207"/>
        <v>BUs</v>
      </c>
      <c r="L1681" s="76" t="str">
        <f t="shared" si="208"/>
        <v>Symptome</v>
      </c>
      <c r="M1681" s="76">
        <f>IFERROR(VLOOKUP(Abfalldokumentation!$O1681,Kennzahlen!S:U,3,FALSE)*Abfalldokumentation!$B1681,"0")</f>
        <v>0.24</v>
      </c>
      <c r="N1681" s="76" t="str">
        <f>IF(ISBLANK(Q1681),VLOOKUP(Abfalldokumentation!$O1681,'Linien - BU'!R:S,2,FALSE),Q1681)</f>
        <v>BU4</v>
      </c>
      <c r="O1681" s="77">
        <f t="shared" si="203"/>
        <v>29500906</v>
      </c>
      <c r="P1681" s="77">
        <f t="shared" si="204"/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AA1681" s="2"/>
      <c r="AB1681" s="2"/>
      <c r="AC1681" s="2"/>
    </row>
    <row r="1682" spans="1:29" ht="30" customHeight="1" x14ac:dyDescent="0.25">
      <c r="A1682" s="78" t="str">
        <f>VLOOKUP(N1682,'Linien - BU'!A:B,2,FALSE)</f>
        <v>BU4</v>
      </c>
      <c r="B1682" s="79">
        <f t="shared" si="198"/>
        <v>15</v>
      </c>
      <c r="C1682" s="80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81" t="str">
        <f>IFERROR(VLOOKUP(Abfalldokumentation!$O1682,Artikel!A:C,3,FALSE),Abfalldokumentation!$O1682)</f>
        <v>ABS SCH-PAUL</v>
      </c>
      <c r="F1682" s="81" t="str">
        <f>VLOOKUP(T1682,'Liste Gründe'!A:D,2,FALSE)</f>
        <v>keinen Verwendungszweck</v>
      </c>
      <c r="G1682" s="80" t="str">
        <f>IF(ISBLANK(V1682),VLOOKUP(Abfalldokumentation!$P1682,'Liste Gründe'!A:D,3,FALSE),V1682)</f>
        <v>keinen Verwendungszweck</v>
      </c>
      <c r="H1682" s="81" t="str">
        <f>IF(ISBLANK(Abfalldokumentation!$W1682),"-",Abfalldokumentation!$W1682)</f>
        <v>-</v>
      </c>
      <c r="I1682" s="81">
        <f t="shared" si="205"/>
        <v>45</v>
      </c>
      <c r="J1682" s="81" t="str">
        <f t="shared" si="206"/>
        <v>Produkte</v>
      </c>
      <c r="K1682" s="81" t="str">
        <f t="shared" si="207"/>
        <v>BUs</v>
      </c>
      <c r="L1682" s="81" t="str">
        <f t="shared" si="208"/>
        <v>Symptome</v>
      </c>
      <c r="M1682" s="81">
        <f>IFERROR(VLOOKUP(Abfalldokumentation!$O1682,Kennzahlen!S:U,3,FALSE)*Abfalldokumentation!$B1682,"0")</f>
        <v>0.15</v>
      </c>
      <c r="N1682" s="81" t="str">
        <f>IF(ISBLANK(Q1682),VLOOKUP(Abfalldokumentation!$O1682,'Linien - BU'!R:S,2,FALSE),Q1682)</f>
        <v>BU4</v>
      </c>
      <c r="O1682" s="77">
        <f t="shared" si="203"/>
        <v>29500906</v>
      </c>
      <c r="P1682" s="77">
        <f t="shared" si="204"/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AA1682" s="2"/>
      <c r="AB1682" s="2"/>
      <c r="AC1682" s="2"/>
    </row>
    <row r="1683" spans="1:29" ht="30" customHeight="1" x14ac:dyDescent="0.25">
      <c r="A1683" s="73" t="str">
        <f>VLOOKUP(N1683,'Linien - BU'!A:B,2,FALSE)</f>
        <v>BU4</v>
      </c>
      <c r="B1683" s="74">
        <f t="shared" si="198"/>
        <v>25</v>
      </c>
      <c r="C1683" s="75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76" t="str">
        <f>IFERROR(VLOOKUP(Abfalldokumentation!$O1683,Artikel!A:C,3,FALSE),Abfalldokumentation!$O1683)</f>
        <v>ABS SCH-PAUL</v>
      </c>
      <c r="F1683" s="76" t="str">
        <f>VLOOKUP(T1683,'Liste Gründe'!A:D,2,FALSE)</f>
        <v>keinen Verwendungszweck</v>
      </c>
      <c r="G1683" s="75" t="str">
        <f>IF(ISBLANK(V1683),VLOOKUP(Abfalldokumentation!$P1683,'Liste Gründe'!A:D,3,FALSE),V1683)</f>
        <v>keinen Verwendungszweck</v>
      </c>
      <c r="H1683" s="76" t="str">
        <f>IF(ISBLANK(Abfalldokumentation!$W1683),"-",Abfalldokumentation!$W1683)</f>
        <v>-</v>
      </c>
      <c r="I1683" s="76">
        <f t="shared" si="205"/>
        <v>45</v>
      </c>
      <c r="J1683" s="76" t="str">
        <f t="shared" si="206"/>
        <v>Produkte</v>
      </c>
      <c r="K1683" s="76" t="str">
        <f t="shared" si="207"/>
        <v>BUs</v>
      </c>
      <c r="L1683" s="76" t="str">
        <f t="shared" si="208"/>
        <v>Symptome</v>
      </c>
      <c r="M1683" s="76">
        <f>IFERROR(VLOOKUP(Abfalldokumentation!$O1683,Kennzahlen!S:U,3,FALSE)*Abfalldokumentation!$B1683,"0")</f>
        <v>0.25</v>
      </c>
      <c r="N1683" s="76" t="str">
        <f>IF(ISBLANK(Q1683),VLOOKUP(Abfalldokumentation!$O1683,'Linien - BU'!R:S,2,FALSE),Q1683)</f>
        <v>BU4</v>
      </c>
      <c r="O1683" s="77">
        <f t="shared" si="203"/>
        <v>29500906</v>
      </c>
      <c r="P1683" s="77">
        <f t="shared" si="204"/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AA1683" s="2"/>
      <c r="AB1683" s="2"/>
      <c r="AC1683" s="2"/>
    </row>
    <row r="1684" spans="1:29" ht="30" customHeight="1" x14ac:dyDescent="0.25">
      <c r="A1684" s="78" t="str">
        <f>VLOOKUP(N1684,'Linien - BU'!A:B,2,FALSE)</f>
        <v>BU4</v>
      </c>
      <c r="B1684" s="79">
        <f t="shared" si="198"/>
        <v>3</v>
      </c>
      <c r="C1684" s="80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81" t="str">
        <f>IFERROR(VLOOKUP(Abfalldokumentation!$O1684,Artikel!A:C,3,FALSE),Abfalldokumentation!$O1684)</f>
        <v>ABS GRUY</v>
      </c>
      <c r="F1684" s="81" t="str">
        <f>VLOOKUP(T1684,'Liste Gründe'!A:D,2,FALSE)</f>
        <v>keinen Verwendungszweck</v>
      </c>
      <c r="G1684" s="80" t="str">
        <f>IF(ISBLANK(V1684),VLOOKUP(Abfalldokumentation!$P1684,'Liste Gründe'!A:D,3,FALSE),V1684)</f>
        <v>keinen Verwendungszweck</v>
      </c>
      <c r="H1684" s="81" t="str">
        <f>IF(ISBLANK(Abfalldokumentation!$W1684),"-",Abfalldokumentation!$W1684)</f>
        <v>-</v>
      </c>
      <c r="I1684" s="81">
        <f t="shared" si="205"/>
        <v>45</v>
      </c>
      <c r="J1684" s="81" t="str">
        <f t="shared" si="206"/>
        <v>Produkte</v>
      </c>
      <c r="K1684" s="81" t="str">
        <f t="shared" si="207"/>
        <v>BUs</v>
      </c>
      <c r="L1684" s="81" t="str">
        <f t="shared" si="208"/>
        <v>Symptome</v>
      </c>
      <c r="M1684" s="81">
        <f>IFERROR(VLOOKUP(Abfalldokumentation!$O1684,Kennzahlen!S:U,3,FALSE)*Abfalldokumentation!$B1684,"0")</f>
        <v>1.5</v>
      </c>
      <c r="N1684" s="81" t="str">
        <f>IF(ISBLANK(Q1684),VLOOKUP(Abfalldokumentation!$O1684,'Linien - BU'!R:S,2,FALSE),Q1684)</f>
        <v>BU4</v>
      </c>
      <c r="O1684" s="77">
        <f t="shared" si="203"/>
        <v>29500908</v>
      </c>
      <c r="P1684" s="77">
        <f t="shared" si="204"/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AA1684" s="2"/>
      <c r="AB1684" s="2"/>
      <c r="AC1684" s="2"/>
    </row>
    <row r="1685" spans="1:29" ht="30" customHeight="1" x14ac:dyDescent="0.25">
      <c r="A1685" s="73" t="str">
        <f>VLOOKUP(N1685,'Linien - BU'!A:B,2,FALSE)</f>
        <v>BU4</v>
      </c>
      <c r="B1685" s="74">
        <f t="shared" si="198"/>
        <v>9</v>
      </c>
      <c r="C1685" s="75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76" t="str">
        <f>IFERROR(VLOOKUP(Abfalldokumentation!$O1685,Artikel!A:C,3,FALSE),Abfalldokumentation!$O1685)</f>
        <v>ABS Unser Blütenkäse</v>
      </c>
      <c r="F1685" s="76" t="str">
        <f>VLOOKUP(T1685,'Liste Gründe'!A:D,2,FALSE)</f>
        <v>keinen Verwendungszweck</v>
      </c>
      <c r="G1685" s="75" t="str">
        <f>IF(ISBLANK(V1685),VLOOKUP(Abfalldokumentation!$P1685,'Liste Gründe'!A:D,3,FALSE),V1685)</f>
        <v>keinen Verwendungszweck</v>
      </c>
      <c r="H1685" s="76" t="str">
        <f>IF(ISBLANK(Abfalldokumentation!$W1685),"-",Abfalldokumentation!$W1685)</f>
        <v>-</v>
      </c>
      <c r="I1685" s="76">
        <f t="shared" si="205"/>
        <v>45</v>
      </c>
      <c r="J1685" s="76" t="str">
        <f t="shared" si="206"/>
        <v>Produkte</v>
      </c>
      <c r="K1685" s="76" t="str">
        <f t="shared" si="207"/>
        <v>BUs</v>
      </c>
      <c r="L1685" s="76" t="str">
        <f t="shared" si="208"/>
        <v>Symptome</v>
      </c>
      <c r="M1685" s="76">
        <f>IFERROR(VLOOKUP(Abfalldokumentation!$O1685,Kennzahlen!S:U,3,FALSE)*Abfalldokumentation!$B1685,"0")</f>
        <v>0.09</v>
      </c>
      <c r="N1685" s="76" t="str">
        <f>IF(ISBLANK(Q1685),VLOOKUP(Abfalldokumentation!$O1685,'Linien - BU'!R:S,2,FALSE),Q1685)</f>
        <v>BU4</v>
      </c>
      <c r="O1685" s="77">
        <f t="shared" si="203"/>
        <v>29500910</v>
      </c>
      <c r="P1685" s="77">
        <f t="shared" si="204"/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AA1685" s="2"/>
      <c r="AB1685" s="2"/>
      <c r="AC1685" s="2"/>
    </row>
    <row r="1686" spans="1:29" ht="30" customHeight="1" x14ac:dyDescent="0.25">
      <c r="A1686" s="78" t="str">
        <f>VLOOKUP(N1686,'Linien - BU'!A:B,2,FALSE)</f>
        <v>BU1</v>
      </c>
      <c r="B1686" s="79">
        <f t="shared" si="198"/>
        <v>76</v>
      </c>
      <c r="C1686" s="80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81" t="str">
        <f>IFERROR(VLOOKUP(Abfalldokumentation!$O1686,Artikel!A:C,3,FALSE),Abfalldokumentation!$O1686)</f>
        <v>VOS-ABS ENTSORGUNG</v>
      </c>
      <c r="F1686" s="81" t="str">
        <f>VLOOKUP(T1686,'Liste Gründe'!A:D,2,FALSE)</f>
        <v>Rest</v>
      </c>
      <c r="G1686" s="80" t="str">
        <f>IF(ISBLANK(V1686),VLOOKUP(Abfalldokumentation!$P1686,'Liste Gründe'!A:D,3,FALSE),V1686)</f>
        <v>geschälte Rinde</v>
      </c>
      <c r="H1686" s="81" t="str">
        <f>IF(ISBLANK(Abfalldokumentation!$W1686),"-",Abfalldokumentation!$W1686)</f>
        <v>-</v>
      </c>
      <c r="I1686" s="81">
        <f t="shared" si="205"/>
        <v>45</v>
      </c>
      <c r="J1686" s="81" t="str">
        <f t="shared" si="206"/>
        <v>Produkte</v>
      </c>
      <c r="K1686" s="81" t="str">
        <f t="shared" si="207"/>
        <v>BUs</v>
      </c>
      <c r="L1686" s="81" t="str">
        <f t="shared" si="208"/>
        <v>Symptome</v>
      </c>
      <c r="M1686" s="81">
        <f>IFERROR(VLOOKUP(Abfalldokumentation!$O1686,Kennzahlen!S:U,3,FALSE)*Abfalldokumentation!$B1686,"0")</f>
        <v>0.76</v>
      </c>
      <c r="N1686" s="81" t="str">
        <f>IF(ISBLANK(Q1686),VLOOKUP(Abfalldokumentation!$O1686,'Linien - BU'!R:S,2,FALSE),Q1686)</f>
        <v>RWV</v>
      </c>
      <c r="O1686" s="77">
        <f t="shared" si="203"/>
        <v>29500917</v>
      </c>
      <c r="P1686" s="77">
        <f t="shared" si="204"/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AA1686" s="2"/>
      <c r="AB1686" s="2"/>
      <c r="AC1686" s="2"/>
    </row>
    <row r="1687" spans="1:29" ht="30" customHeight="1" x14ac:dyDescent="0.25">
      <c r="A1687" s="73" t="str">
        <f>VLOOKUP(N1687,'Linien - BU'!A:B,2,FALSE)</f>
        <v>BU1</v>
      </c>
      <c r="B1687" s="74">
        <f t="shared" si="198"/>
        <v>29</v>
      </c>
      <c r="C1687" s="75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76" t="str">
        <f>IFERROR(VLOOKUP(Abfalldokumentation!$O1687,Artikel!A:C,3,FALSE),Abfalldokumentation!$O1687)</f>
        <v>VOS-ABS ENTSORGUNG</v>
      </c>
      <c r="F1687" s="76" t="str">
        <f>VLOOKUP(T1687,'Liste Gründe'!A:D,2,FALSE)</f>
        <v>Rest</v>
      </c>
      <c r="G1687" s="75" t="str">
        <f>IF(ISBLANK(V1687),VLOOKUP(Abfalldokumentation!$P1687,'Liste Gründe'!A:D,3,FALSE),V1687)</f>
        <v>geschälte Rinde</v>
      </c>
      <c r="H1687" s="76" t="str">
        <f>IF(ISBLANK(Abfalldokumentation!$W1687),"-",Abfalldokumentation!$W1687)</f>
        <v>-</v>
      </c>
      <c r="I1687" s="76">
        <f t="shared" si="205"/>
        <v>45</v>
      </c>
      <c r="J1687" s="76" t="str">
        <f t="shared" si="206"/>
        <v>Produkte</v>
      </c>
      <c r="K1687" s="76" t="str">
        <f t="shared" si="207"/>
        <v>BUs</v>
      </c>
      <c r="L1687" s="76" t="str">
        <f t="shared" si="208"/>
        <v>Symptome</v>
      </c>
      <c r="M1687" s="76">
        <f>IFERROR(VLOOKUP(Abfalldokumentation!$O1687,Kennzahlen!S:U,3,FALSE)*Abfalldokumentation!$B1687,"0")</f>
        <v>0.28999999999999998</v>
      </c>
      <c r="N1687" s="76" t="str">
        <f>IF(ISBLANK(Q1687),VLOOKUP(Abfalldokumentation!$O1687,'Linien - BU'!R:S,2,FALSE),Q1687)</f>
        <v>RWV</v>
      </c>
      <c r="O1687" s="77">
        <f t="shared" si="203"/>
        <v>29500917</v>
      </c>
      <c r="P1687" s="77">
        <f t="shared" si="204"/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AA1687" s="2"/>
      <c r="AB1687" s="2"/>
      <c r="AC1687" s="2"/>
    </row>
    <row r="1688" spans="1:29" ht="30" customHeight="1" x14ac:dyDescent="0.25">
      <c r="A1688" s="78" t="str">
        <f>VLOOKUP(N1688,'Linien - BU'!A:B,2,FALSE)</f>
        <v>BU4</v>
      </c>
      <c r="B1688" s="79">
        <f t="shared" si="198"/>
        <v>12</v>
      </c>
      <c r="C1688" s="80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81" t="str">
        <f>IFERROR(VLOOKUP(Abfalldokumentation!$O1688,Artikel!A:C,3,FALSE),Abfalldokumentation!$O1688)</f>
        <v>ABS GRÜN-PESTO</v>
      </c>
      <c r="F1688" s="81" t="str">
        <f>VLOOKUP(T1688,'Liste Gründe'!A:D,2,FALSE)</f>
        <v>keinen Verwendungszweck</v>
      </c>
      <c r="G1688" s="80" t="str">
        <f>IF(ISBLANK(V1688),VLOOKUP(Abfalldokumentation!$P1688,'Liste Gründe'!A:D,3,FALSE),V1688)</f>
        <v>keinen Verwendungszweck</v>
      </c>
      <c r="H1688" s="81" t="str">
        <f>IF(ISBLANK(Abfalldokumentation!$W1688),"-",Abfalldokumentation!$W1688)</f>
        <v>-</v>
      </c>
      <c r="I1688" s="81">
        <f t="shared" si="205"/>
        <v>45</v>
      </c>
      <c r="J1688" s="81" t="str">
        <f t="shared" si="206"/>
        <v>Produkte</v>
      </c>
      <c r="K1688" s="81" t="str">
        <f t="shared" si="207"/>
        <v>BUs</v>
      </c>
      <c r="L1688" s="81" t="str">
        <f t="shared" si="208"/>
        <v>Symptome</v>
      </c>
      <c r="M1688" s="81">
        <f>IFERROR(VLOOKUP(Abfalldokumentation!$O1688,Kennzahlen!S:U,3,FALSE)*Abfalldokumentation!$B1688,"0")</f>
        <v>18</v>
      </c>
      <c r="N1688" s="81" t="str">
        <f>IF(ISBLANK(Q1688),VLOOKUP(Abfalldokumentation!$O1688,'Linien - BU'!R:S,2,FALSE),Q1688)</f>
        <v>Bu4</v>
      </c>
      <c r="O1688" s="77">
        <f t="shared" si="203"/>
        <v>29500952</v>
      </c>
      <c r="P1688" s="77">
        <f t="shared" si="204"/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AA1688" s="2"/>
      <c r="AB1688" s="2"/>
      <c r="AC1688" s="2"/>
    </row>
    <row r="1689" spans="1:29" ht="30" customHeight="1" x14ac:dyDescent="0.25">
      <c r="A1689" s="73" t="str">
        <f>VLOOKUP(N1689,'Linien - BU'!A:B,2,FALSE)</f>
        <v>BU4</v>
      </c>
      <c r="B1689" s="74">
        <f t="shared" si="198"/>
        <v>8</v>
      </c>
      <c r="C1689" s="75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76" t="str">
        <f>IFERROR(VLOOKUP(Abfalldokumentation!$O1689,Artikel!A:C,3,FALSE),Abfalldokumentation!$O1689)</f>
        <v>ABS Whisky-Nuts</v>
      </c>
      <c r="F1689" s="76" t="str">
        <f>VLOOKUP(T1689,'Liste Gründe'!A:D,2,FALSE)</f>
        <v>keinen Verwendungszweck</v>
      </c>
      <c r="G1689" s="75" t="str">
        <f>IF(ISBLANK(V1689),VLOOKUP(Abfalldokumentation!$P1689,'Liste Gründe'!A:D,3,FALSE),V1689)</f>
        <v>keinen Verwendungszweck</v>
      </c>
      <c r="H1689" s="76" t="str">
        <f>IF(ISBLANK(Abfalldokumentation!$W1689),"-",Abfalldokumentation!$W1689)</f>
        <v>-</v>
      </c>
      <c r="I1689" s="76">
        <f t="shared" si="205"/>
        <v>45</v>
      </c>
      <c r="J1689" s="76" t="str">
        <f t="shared" si="206"/>
        <v>Produkte</v>
      </c>
      <c r="K1689" s="76" t="str">
        <f t="shared" si="207"/>
        <v>BUs</v>
      </c>
      <c r="L1689" s="76" t="str">
        <f t="shared" si="208"/>
        <v>Symptome</v>
      </c>
      <c r="M1689" s="76">
        <f>IFERROR(VLOOKUP(Abfalldokumentation!$O1689,Kennzahlen!S:U,3,FALSE)*Abfalldokumentation!$B1689,"0")</f>
        <v>12</v>
      </c>
      <c r="N1689" s="76" t="str">
        <f>IF(ISBLANK(Q1689),VLOOKUP(Abfalldokumentation!$O1689,'Linien - BU'!R:S,2,FALSE),Q1689)</f>
        <v>BU4</v>
      </c>
      <c r="O1689" s="77">
        <f t="shared" si="203"/>
        <v>29501009</v>
      </c>
      <c r="P1689" s="77">
        <f t="shared" si="204"/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AA1689" s="2"/>
      <c r="AB1689" s="2"/>
      <c r="AC1689" s="2"/>
    </row>
    <row r="1690" spans="1:29" ht="30" customHeight="1" x14ac:dyDescent="0.25">
      <c r="A1690" s="78" t="str">
        <f>VLOOKUP(N1690,'Linien - BU'!A:B,2,FALSE)</f>
        <v>BU4</v>
      </c>
      <c r="B1690" s="79">
        <f t="shared" si="198"/>
        <v>3</v>
      </c>
      <c r="C1690" s="80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81" t="str">
        <f>IFERROR(VLOOKUP(Abfalldokumentation!$O1690,Artikel!A:C,3,FALSE),Abfalldokumentation!$O1690)</f>
        <v>ABS BRUSCHETTA</v>
      </c>
      <c r="F1690" s="81" t="str">
        <f>VLOOKUP(T1690,'Liste Gründe'!A:D,2,FALSE)</f>
        <v>keinen Verwendungszweck</v>
      </c>
      <c r="G1690" s="80" t="str">
        <f>IF(ISBLANK(V1690),VLOOKUP(Abfalldokumentation!$P1690,'Liste Gründe'!A:D,3,FALSE),V1690)</f>
        <v>keinen Verwendungszweck</v>
      </c>
      <c r="H1690" s="81" t="str">
        <f>IF(ISBLANK(Abfalldokumentation!$W1690),"-",Abfalldokumentation!$W1690)</f>
        <v>-</v>
      </c>
      <c r="I1690" s="81">
        <f t="shared" si="205"/>
        <v>45</v>
      </c>
      <c r="J1690" s="81" t="str">
        <f t="shared" si="206"/>
        <v>Produkte</v>
      </c>
      <c r="K1690" s="81" t="str">
        <f t="shared" si="207"/>
        <v>BUs</v>
      </c>
      <c r="L1690" s="81" t="str">
        <f t="shared" si="208"/>
        <v>Symptome</v>
      </c>
      <c r="M1690" s="81">
        <f>IFERROR(VLOOKUP(Abfalldokumentation!$O1690,Kennzahlen!S:U,3,FALSE)*Abfalldokumentation!$B1690,"0")</f>
        <v>4.5</v>
      </c>
      <c r="N1690" s="81" t="str">
        <f>IF(ISBLANK(Q1690),VLOOKUP(Abfalldokumentation!$O1690,'Linien - BU'!R:S,2,FALSE),Q1690)</f>
        <v>BU4</v>
      </c>
      <c r="O1690" s="77">
        <f t="shared" si="203"/>
        <v>29501029</v>
      </c>
      <c r="P1690" s="77">
        <f t="shared" si="204"/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AA1690" s="2"/>
      <c r="AB1690" s="2"/>
      <c r="AC1690" s="2"/>
    </row>
    <row r="1691" spans="1:29" ht="30" customHeight="1" x14ac:dyDescent="0.25">
      <c r="A1691" s="73" t="str">
        <f>VLOOKUP(N1691,'Linien - BU'!A:B,2,FALSE)</f>
        <v>BU4</v>
      </c>
      <c r="B1691" s="74">
        <f t="shared" si="198"/>
        <v>6</v>
      </c>
      <c r="C1691" s="75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76" t="str">
        <f>IFERROR(VLOOKUP(Abfalldokumentation!$O1691,Artikel!A:C,3,FALSE),Abfalldokumentation!$O1691)</f>
        <v>ABS ORANG-PESTO</v>
      </c>
      <c r="F1691" s="76" t="str">
        <f>VLOOKUP(T1691,'Liste Gründe'!A:D,2,FALSE)</f>
        <v>keinen Verwendungszweck</v>
      </c>
      <c r="G1691" s="75" t="str">
        <f>IF(ISBLANK(V1691),VLOOKUP(Abfalldokumentation!$P1691,'Liste Gründe'!A:D,3,FALSE),V1691)</f>
        <v>keinen Verwendungszweck</v>
      </c>
      <c r="H1691" s="76" t="str">
        <f>IF(ISBLANK(Abfalldokumentation!$W1691),"-",Abfalldokumentation!$W1691)</f>
        <v>-</v>
      </c>
      <c r="I1691" s="76">
        <f t="shared" si="205"/>
        <v>45</v>
      </c>
      <c r="J1691" s="76" t="str">
        <f t="shared" si="206"/>
        <v>Produkte</v>
      </c>
      <c r="K1691" s="76" t="str">
        <f t="shared" si="207"/>
        <v>BUs</v>
      </c>
      <c r="L1691" s="76" t="str">
        <f t="shared" si="208"/>
        <v>Symptome</v>
      </c>
      <c r="M1691" s="76">
        <f>IFERROR(VLOOKUP(Abfalldokumentation!$O1691,Kennzahlen!S:U,3,FALSE)*Abfalldokumentation!$B1691,"0")</f>
        <v>9</v>
      </c>
      <c r="N1691" s="76" t="str">
        <f>IF(ISBLANK(Q1691),VLOOKUP(Abfalldokumentation!$O1691,'Linien - BU'!R:S,2,FALSE),Q1691)</f>
        <v>BU4</v>
      </c>
      <c r="O1691" s="77">
        <f t="shared" si="203"/>
        <v>29501030</v>
      </c>
      <c r="P1691" s="77">
        <f t="shared" si="204"/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AA1691" s="2"/>
      <c r="AB1691" s="2"/>
      <c r="AC1691" s="2"/>
    </row>
    <row r="1692" spans="1:29" ht="30" customHeight="1" x14ac:dyDescent="0.25">
      <c r="A1692" s="78" t="str">
        <f>VLOOKUP(N1692,'Linien - BU'!A:B,2,FALSE)</f>
        <v>Verkauf</v>
      </c>
      <c r="B1692" s="79">
        <f t="shared" si="198"/>
        <v>23</v>
      </c>
      <c r="C1692" s="80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81" t="str">
        <f>IFERROR(VLOOKUP(Abfalldokumentation!$O1692,Artikel!A:C,3,FALSE),Abfalldokumentation!$O1692)</f>
        <v>VOS GRW-SCHI-NAT ENDSTÜ</v>
      </c>
      <c r="F1692" s="81" t="str">
        <f>VLOOKUP(T1692,'Liste Gründe'!A:D,2,FALSE)</f>
        <v>Schimmel</v>
      </c>
      <c r="G1692" s="80" t="str">
        <f>IF(ISBLANK(V1692),VLOOKUP(Abfalldokumentation!$P1692,'Liste Gründe'!A:D,3,FALSE),V1692)</f>
        <v>Schimmel</v>
      </c>
      <c r="H1692" s="81" t="str">
        <f>IF(ISBLANK(Abfalldokumentation!$W1692),"-",Abfalldokumentation!$W1692)</f>
        <v>-</v>
      </c>
      <c r="I1692" s="81">
        <f t="shared" si="205"/>
        <v>45</v>
      </c>
      <c r="J1692" s="81" t="str">
        <f t="shared" si="206"/>
        <v>Produkte</v>
      </c>
      <c r="K1692" s="81" t="str">
        <f t="shared" si="207"/>
        <v>BUs</v>
      </c>
      <c r="L1692" s="81" t="str">
        <f t="shared" si="208"/>
        <v>Symptome</v>
      </c>
      <c r="M1692" s="81">
        <f>IFERROR(VLOOKUP(Abfalldokumentation!$O1692,Kennzahlen!S:U,3,FALSE)*Abfalldokumentation!$B1692,"0")</f>
        <v>11.5</v>
      </c>
      <c r="N1692" s="81" t="str">
        <f>IF(ISBLANK(Q1692),VLOOKUP(Abfalldokumentation!$O1692,'Linien - BU'!R:S,2,FALSE),Q1692)</f>
        <v>Verkauf</v>
      </c>
      <c r="O1692" s="77">
        <f t="shared" si="203"/>
        <v>29501070</v>
      </c>
      <c r="P1692" s="77">
        <f t="shared" si="204"/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AA1692" s="2"/>
      <c r="AB1692" s="2"/>
      <c r="AC1692" s="2"/>
    </row>
    <row r="1693" spans="1:29" ht="30" customHeight="1" x14ac:dyDescent="0.25">
      <c r="A1693" s="73" t="str">
        <f>VLOOKUP(N1693,'Linien - BU'!A:B,2,FALSE)</f>
        <v>Verkauf</v>
      </c>
      <c r="B1693" s="74">
        <f t="shared" si="198"/>
        <v>23</v>
      </c>
      <c r="C1693" s="75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76" t="str">
        <f>IFERROR(VLOOKUP(Abfalldokumentation!$O1693,Artikel!A:C,3,FALSE),Abfalldokumentation!$O1693)</f>
        <v>VOS GRW-SCHI-NAT ENDSTÜ</v>
      </c>
      <c r="F1693" s="76" t="str">
        <f>VLOOKUP(T1693,'Liste Gründe'!A:D,2,FALSE)</f>
        <v>Schimmel</v>
      </c>
      <c r="G1693" s="75" t="str">
        <f>IF(ISBLANK(V1693),VLOOKUP(Abfalldokumentation!$P1693,'Liste Gründe'!A:D,3,FALSE),V1693)</f>
        <v>Schimmel</v>
      </c>
      <c r="H1693" s="76" t="str">
        <f>IF(ISBLANK(Abfalldokumentation!$W1693),"-",Abfalldokumentation!$W1693)</f>
        <v>-</v>
      </c>
      <c r="I1693" s="76">
        <f t="shared" si="205"/>
        <v>45</v>
      </c>
      <c r="J1693" s="76" t="str">
        <f t="shared" si="206"/>
        <v>Produkte</v>
      </c>
      <c r="K1693" s="76" t="str">
        <f t="shared" si="207"/>
        <v>BUs</v>
      </c>
      <c r="L1693" s="76" t="str">
        <f t="shared" si="208"/>
        <v>Symptome</v>
      </c>
      <c r="M1693" s="76">
        <f>IFERROR(VLOOKUP(Abfalldokumentation!$O1693,Kennzahlen!S:U,3,FALSE)*Abfalldokumentation!$B1693,"0")</f>
        <v>11.5</v>
      </c>
      <c r="N1693" s="76" t="str">
        <f>IF(ISBLANK(Q1693),VLOOKUP(Abfalldokumentation!$O1693,'Linien - BU'!R:S,2,FALSE),Q1693)</f>
        <v>Verkauf</v>
      </c>
      <c r="O1693" s="77">
        <f t="shared" si="203"/>
        <v>29501070</v>
      </c>
      <c r="P1693" s="77">
        <f t="shared" si="204"/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AA1693" s="2"/>
      <c r="AB1693" s="2"/>
      <c r="AC1693" s="2"/>
    </row>
    <row r="1694" spans="1:29" ht="30" customHeight="1" x14ac:dyDescent="0.25">
      <c r="A1694" s="78" t="str">
        <f>VLOOKUP(N1694,'Linien - BU'!A:B,2,FALSE)</f>
        <v>BU3</v>
      </c>
      <c r="B1694" s="79">
        <f t="shared" si="198"/>
        <v>70</v>
      </c>
      <c r="C1694" s="80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81" t="str">
        <f>IFERROR(VLOOKUP(Abfalldokumentation!$O1694,Artikel!A:C,3,FALSE),Abfalldokumentation!$O1694)</f>
        <v>VS RW Schinken ohne Rin</v>
      </c>
      <c r="F1694" s="81" t="str">
        <f>VLOOKUP(T1694,'Liste Gründe'!A:D,2,FALSE)</f>
        <v>Schimmel</v>
      </c>
      <c r="G1694" s="80" t="str">
        <f>IF(ISBLANK(V1694),VLOOKUP(Abfalldokumentation!$P1694,'Liste Gründe'!A:D,3,FALSE),V1694)</f>
        <v>Schimmel</v>
      </c>
      <c r="H1694" s="81" t="str">
        <f>IF(ISBLANK(Abfalldokumentation!$W1694),"-",Abfalldokumentation!$W1694)</f>
        <v>-</v>
      </c>
      <c r="I1694" s="81">
        <f t="shared" si="205"/>
        <v>45</v>
      </c>
      <c r="J1694" s="81" t="str">
        <f t="shared" si="206"/>
        <v>Produkte</v>
      </c>
      <c r="K1694" s="81" t="str">
        <f t="shared" si="207"/>
        <v>BUs</v>
      </c>
      <c r="L1694" s="81" t="str">
        <f t="shared" si="208"/>
        <v>Symptome</v>
      </c>
      <c r="M1694" s="81" t="str">
        <f>IFERROR(VLOOKUP(Abfalldokumentation!$O1694,Kennzahlen!S:U,3,FALSE)*Abfalldokumentation!$B1694,"0")</f>
        <v>0</v>
      </c>
      <c r="N1694" s="81" t="str">
        <f>IF(ISBLANK(Q1694),VLOOKUP(Abfalldokumentation!$O1694,'Linien - BU'!R:S,2,FALSE),Q1694)</f>
        <v>BU3</v>
      </c>
      <c r="O1694" s="77">
        <f t="shared" si="203"/>
        <v>29600016</v>
      </c>
      <c r="P1694" s="77">
        <f t="shared" si="204"/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AA1694" s="2"/>
      <c r="AB1694" s="2"/>
      <c r="AC1694" s="2"/>
    </row>
    <row r="1695" spans="1:29" ht="30" customHeight="1" x14ac:dyDescent="0.25">
      <c r="A1695" s="73" t="str">
        <f>VLOOKUP(N1695,'Linien - BU'!A:B,2,FALSE)</f>
        <v>Rest</v>
      </c>
      <c r="B1695" s="74">
        <f t="shared" si="198"/>
        <v>15</v>
      </c>
      <c r="C1695" s="75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76" t="str">
        <f>IFERROR(VLOOKUP(Abfalldokumentation!$O1695,Artikel!A:C,3,FALSE),Abfalldokumentation!$O1695)</f>
        <v>-</v>
      </c>
      <c r="F1695" s="76" t="str">
        <f>VLOOKUP(T1695,'Liste Gründe'!A:D,2,FALSE)</f>
        <v>Qualitätssicherung</v>
      </c>
      <c r="G1695" s="75" t="str">
        <f>IF(ISBLANK(V1695),VLOOKUP(Abfalldokumentation!$P1695,'Liste Gründe'!A:D,3,FALSE),V1695)</f>
        <v>Rückstellproben</v>
      </c>
      <c r="H1695" s="76" t="str">
        <f>IF(ISBLANK(Abfalldokumentation!$W1695),"-",Abfalldokumentation!$W1695)</f>
        <v>-</v>
      </c>
      <c r="I1695" s="76">
        <f t="shared" ref="I1695:I1708" si="209">_xlfn.ISOWEEKNUM(C1695)</f>
        <v>45</v>
      </c>
      <c r="J1695" s="76" t="str">
        <f t="shared" ref="J1695:J1708" si="210">"Produkte"</f>
        <v>Produkte</v>
      </c>
      <c r="K1695" s="76" t="str">
        <f t="shared" ref="K1695:K1708" si="211">"BUs"</f>
        <v>BUs</v>
      </c>
      <c r="L1695" s="76" t="str">
        <f t="shared" ref="L1695:L1708" si="212">"Symptome"</f>
        <v>Symptome</v>
      </c>
      <c r="M1695" s="76" t="str">
        <f>IFERROR(VLOOKUP(Abfalldokumentation!$O1695,Kennzahlen!S:U,3,FALSE)*Abfalldokumentation!$B1695,"0")</f>
        <v>0</v>
      </c>
      <c r="N1695" s="76" t="str">
        <f>IF(ISBLANK(Q1695),VLOOKUP(Abfalldokumentation!$O1695,'Linien - BU'!R:S,2,FALSE),Q1695)</f>
        <v>Labor</v>
      </c>
      <c r="O1695" s="77" t="str">
        <f t="shared" si="203"/>
        <v>-</v>
      </c>
      <c r="P1695" s="77">
        <f t="shared" si="204"/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AA1695" s="2"/>
      <c r="AB1695" s="2"/>
      <c r="AC1695" s="2"/>
    </row>
    <row r="1696" spans="1:29" ht="30" customHeight="1" x14ac:dyDescent="0.25">
      <c r="A1696" s="78" t="str">
        <f>VLOOKUP(N1696,'Linien - BU'!A:B,2,FALSE)</f>
        <v>Rest</v>
      </c>
      <c r="B1696" s="79">
        <f t="shared" si="198"/>
        <v>9</v>
      </c>
      <c r="C1696" s="80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81" t="str">
        <f>IFERROR(VLOOKUP(Abfalldokumentation!$O1696,Artikel!A:C,3,FALSE),Abfalldokumentation!$O1696)</f>
        <v>-</v>
      </c>
      <c r="F1696" s="81" t="str">
        <f>VLOOKUP(T1696,'Liste Gründe'!A:D,2,FALSE)</f>
        <v>Qualitätssicherung</v>
      </c>
      <c r="G1696" s="80" t="str">
        <f>IF(ISBLANK(V1696),VLOOKUP(Abfalldokumentation!$P1696,'Liste Gründe'!A:D,3,FALSE),V1696)</f>
        <v>Sensorik</v>
      </c>
      <c r="H1696" s="81" t="str">
        <f>IF(ISBLANK(Abfalldokumentation!$W1696),"-",Abfalldokumentation!$W1696)</f>
        <v>-</v>
      </c>
      <c r="I1696" s="81">
        <f t="shared" si="209"/>
        <v>45</v>
      </c>
      <c r="J1696" s="81" t="str">
        <f t="shared" si="210"/>
        <v>Produkte</v>
      </c>
      <c r="K1696" s="81" t="str">
        <f t="shared" si="211"/>
        <v>BUs</v>
      </c>
      <c r="L1696" s="81" t="str">
        <f t="shared" si="212"/>
        <v>Symptome</v>
      </c>
      <c r="M1696" s="81" t="str">
        <f>IFERROR(VLOOKUP(Abfalldokumentation!$O1696,Kennzahlen!S:U,3,FALSE)*Abfalldokumentation!$B1696,"0")</f>
        <v>0</v>
      </c>
      <c r="N1696" s="81" t="str">
        <f>IF(ISBLANK(Q1696),VLOOKUP(Abfalldokumentation!$O1696,'Linien - BU'!R:S,2,FALSE),Q1696)</f>
        <v>QM</v>
      </c>
      <c r="O1696" s="77" t="str">
        <f t="shared" si="203"/>
        <v>-</v>
      </c>
      <c r="P1696" s="77">
        <f t="shared" si="204"/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AA1696" s="2"/>
      <c r="AB1696" s="2"/>
      <c r="AC1696" s="2"/>
    </row>
    <row r="1697" spans="1:29" ht="30" customHeight="1" x14ac:dyDescent="0.25">
      <c r="A1697" s="73" t="str">
        <f>VLOOKUP(N1697,'Linien - BU'!A:B,2,FALSE)</f>
        <v>Rest</v>
      </c>
      <c r="B1697" s="74">
        <f t="shared" si="198"/>
        <v>1</v>
      </c>
      <c r="C1697" s="75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76" t="str">
        <f>IFERROR(VLOOKUP(Abfalldokumentation!$O1697,Artikel!A:C,3,FALSE),Abfalldokumentation!$O1697)</f>
        <v>-</v>
      </c>
      <c r="F1697" s="76" t="str">
        <f>VLOOKUP(T1697,'Liste Gründe'!A:D,2,FALSE)</f>
        <v>Qualitätssicherung</v>
      </c>
      <c r="G1697" s="75" t="str">
        <f>IF(ISBLANK(V1697),VLOOKUP(Abfalldokumentation!$P1697,'Liste Gründe'!A:D,3,FALSE),V1697)</f>
        <v>Sensorik</v>
      </c>
      <c r="H1697" s="76" t="str">
        <f>IF(ISBLANK(Abfalldokumentation!$W1697),"-",Abfalldokumentation!$W1697)</f>
        <v>-</v>
      </c>
      <c r="I1697" s="76">
        <f t="shared" si="209"/>
        <v>45</v>
      </c>
      <c r="J1697" s="76" t="str">
        <f t="shared" si="210"/>
        <v>Produkte</v>
      </c>
      <c r="K1697" s="76" t="str">
        <f t="shared" si="211"/>
        <v>BUs</v>
      </c>
      <c r="L1697" s="76" t="str">
        <f t="shared" si="212"/>
        <v>Symptome</v>
      </c>
      <c r="M1697" s="76" t="str">
        <f>IFERROR(VLOOKUP(Abfalldokumentation!$O1697,Kennzahlen!S:U,3,FALSE)*Abfalldokumentation!$B1697,"0")</f>
        <v>0</v>
      </c>
      <c r="N1697" s="76" t="str">
        <f>IF(ISBLANK(Q1697),VLOOKUP(Abfalldokumentation!$O1697,'Linien - BU'!R:S,2,FALSE),Q1697)</f>
        <v>Labor</v>
      </c>
      <c r="O1697" s="77" t="str">
        <f t="shared" si="203"/>
        <v>-</v>
      </c>
      <c r="P1697" s="77">
        <f t="shared" si="204"/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AA1697" s="2"/>
      <c r="AB1697" s="2"/>
      <c r="AC1697" s="2"/>
    </row>
    <row r="1698" spans="1:29" ht="30" customHeight="1" x14ac:dyDescent="0.25">
      <c r="A1698" s="78" t="str">
        <f>VLOOKUP(N1698,'Linien - BU'!A:B,2,FALSE)</f>
        <v>Verkauf</v>
      </c>
      <c r="B1698" s="79">
        <f t="shared" si="198"/>
        <v>306</v>
      </c>
      <c r="C1698" s="80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81" t="str">
        <f>IFERROR(VLOOKUP(Abfalldokumentation!$O1698,Artikel!A:C,3,FALSE),Abfalldokumentation!$O1698)</f>
        <v>RÄU-END SCHI ENDSTÜCK R</v>
      </c>
      <c r="F1698" s="81" t="str">
        <f>VLOOKUP(T1698,'Liste Gründe'!A:D,2,FALSE)</f>
        <v>Schimmel</v>
      </c>
      <c r="G1698" s="80" t="str">
        <f>IF(ISBLANK(V1698),VLOOKUP(Abfalldokumentation!$P1698,'Liste Gründe'!A:D,3,FALSE),V1698)</f>
        <v>Schimmel</v>
      </c>
      <c r="H1698" s="81" t="str">
        <f>IF(ISBLANK(Abfalldokumentation!$W1698),"-",Abfalldokumentation!$W1698)</f>
        <v>-</v>
      </c>
      <c r="I1698" s="81">
        <f t="shared" si="209"/>
        <v>45</v>
      </c>
      <c r="J1698" s="81" t="str">
        <f t="shared" si="210"/>
        <v>Produkte</v>
      </c>
      <c r="K1698" s="81" t="str">
        <f t="shared" si="211"/>
        <v>BUs</v>
      </c>
      <c r="L1698" s="81" t="str">
        <f t="shared" si="212"/>
        <v>Symptome</v>
      </c>
      <c r="M1698" s="81">
        <f>IFERROR(VLOOKUP(Abfalldokumentation!$O1698,Kennzahlen!S:U,3,FALSE)*Abfalldokumentation!$B1698,"0")</f>
        <v>130.50899999999999</v>
      </c>
      <c r="N1698" s="81" t="str">
        <f>IF(ISBLANK(Q1698),VLOOKUP(Abfalldokumentation!$O1698,'Linien - BU'!R:S,2,FALSE),Q1698)</f>
        <v>Verkauf</v>
      </c>
      <c r="O1698" s="77">
        <f t="shared" si="203"/>
        <v>49500185</v>
      </c>
      <c r="P1698" s="77">
        <f t="shared" si="204"/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AA1698" s="2"/>
      <c r="AB1698" s="2"/>
      <c r="AC1698" s="2"/>
    </row>
    <row r="1699" spans="1:29" ht="30" customHeight="1" x14ac:dyDescent="0.25">
      <c r="A1699" s="73" t="str">
        <f>VLOOKUP(N1699,'Linien - BU'!A:B,2,FALSE)</f>
        <v>BU1</v>
      </c>
      <c r="B1699" s="74">
        <f t="shared" si="198"/>
        <v>40</v>
      </c>
      <c r="C1699" s="75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76" t="str">
        <f>IFERROR(VLOOKUP(Abfalldokumentation!$O1699,Artikel!A:C,3,FALSE),Abfalldokumentation!$O1699)</f>
        <v>VEG-SCH WÜRZIG  7,2KG</v>
      </c>
      <c r="F1699" s="76" t="str">
        <f>VLOOKUP(T1699,'Liste Gründe'!A:D,2,FALSE)</f>
        <v>Linienbezogen</v>
      </c>
      <c r="G1699" s="75" t="str">
        <f>IF(ISBLANK(V1699),VLOOKUP(Abfalldokumentation!$P1699,'Liste Gründe'!A:D,3,FALSE),V1699)</f>
        <v>Füllkopf tropft (vegan)</v>
      </c>
      <c r="H1699" s="76" t="str">
        <f>IF(ISBLANK(Abfalldokumentation!$W1699),"-",Abfalldokumentation!$W1699)</f>
        <v>-</v>
      </c>
      <c r="I1699" s="76">
        <f t="shared" si="209"/>
        <v>45</v>
      </c>
      <c r="J1699" s="76" t="str">
        <f t="shared" si="210"/>
        <v>Produkte</v>
      </c>
      <c r="K1699" s="76" t="str">
        <f t="shared" si="211"/>
        <v>BUs</v>
      </c>
      <c r="L1699" s="76" t="str">
        <f t="shared" si="212"/>
        <v>Symptome</v>
      </c>
      <c r="M1699" s="76">
        <f>IFERROR(VLOOKUP(Abfalldokumentation!$O1699,Kennzahlen!S:U,3,FALSE)*Abfalldokumentation!$B1699,"0")</f>
        <v>719.59199999999998</v>
      </c>
      <c r="N1699" s="76">
        <f>IF(ISBLANK(Q1699),VLOOKUP(Abfalldokumentation!$O1699,'Linien - BU'!R:S,2,FALSE),Q1699)</f>
        <v>3100</v>
      </c>
      <c r="O1699" s="77">
        <f t="shared" si="203"/>
        <v>31900002</v>
      </c>
      <c r="P1699" s="77">
        <f t="shared" si="204"/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AA1699" s="2"/>
      <c r="AB1699" s="2"/>
      <c r="AC1699" s="2"/>
    </row>
    <row r="1700" spans="1:29" ht="30" customHeight="1" x14ac:dyDescent="0.25">
      <c r="A1700" s="78" t="str">
        <f>VLOOKUP(N1700,'Linien - BU'!A:B,2,FALSE)</f>
        <v>BU1</v>
      </c>
      <c r="B1700" s="79">
        <f t="shared" si="198"/>
        <v>60</v>
      </c>
      <c r="C1700" s="80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81" t="str">
        <f>IFERROR(VLOOKUP(Abfalldokumentation!$O1700,Artikel!A:C,3,FALSE),Abfalldokumentation!$O1700)</f>
        <v>GRW NATUR 7,2KG</v>
      </c>
      <c r="F1700" s="81" t="str">
        <f>VLOOKUP(T1700,'Liste Gründe'!A:D,2,FALSE)</f>
        <v>Linienbezogen</v>
      </c>
      <c r="G1700" s="80" t="str">
        <f>IF(ISBLANK(V1700),VLOOKUP(Abfalldokumentation!$P1700,'Liste Gründe'!A:D,3,FALSE),V1700)</f>
        <v>Clip gerissen</v>
      </c>
      <c r="H1700" s="81" t="str">
        <f>IF(ISBLANK(Abfalldokumentation!$W1700),"-",Abfalldokumentation!$W1700)</f>
        <v>-</v>
      </c>
      <c r="I1700" s="81">
        <f t="shared" si="209"/>
        <v>45</v>
      </c>
      <c r="J1700" s="81" t="str">
        <f t="shared" si="210"/>
        <v>Produkte</v>
      </c>
      <c r="K1700" s="81" t="str">
        <f t="shared" si="211"/>
        <v>BUs</v>
      </c>
      <c r="L1700" s="81" t="str">
        <f t="shared" si="212"/>
        <v>Symptome</v>
      </c>
      <c r="M1700" s="81" t="str">
        <f>IFERROR(VLOOKUP(Abfalldokumentation!$O1700,Kennzahlen!S:U,3,FALSE)*Abfalldokumentation!$B1700,"0")</f>
        <v>0</v>
      </c>
      <c r="N1700" s="81" t="str">
        <f>IF(ISBLANK(Q1700),VLOOKUP(Abfalldokumentation!$O1700,'Linien - BU'!R:S,2,FALSE),Q1700)</f>
        <v>HN848</v>
      </c>
      <c r="O1700" s="77">
        <f t="shared" si="203"/>
        <v>32000049</v>
      </c>
      <c r="P1700" s="77">
        <f t="shared" si="204"/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AA1700" s="2"/>
      <c r="AB1700" s="2"/>
      <c r="AC1700" s="2"/>
    </row>
    <row r="1701" spans="1:29" ht="30" customHeight="1" x14ac:dyDescent="0.25">
      <c r="A1701" s="73" t="str">
        <f>VLOOKUP(N1701,'Linien - BU'!A:B,2,FALSE)</f>
        <v>BU1</v>
      </c>
      <c r="B1701" s="74">
        <f t="shared" si="198"/>
        <v>60</v>
      </c>
      <c r="C1701" s="75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76" t="str">
        <f>IFERROR(VLOOKUP(Abfalldokumentation!$O1701,Artikel!A:C,3,FALSE),Abfalldokumentation!$O1701)</f>
        <v>GRW CHILI-NAT 7,2GK NEU</v>
      </c>
      <c r="F1701" s="76" t="str">
        <f>VLOOKUP(T1701,'Liste Gründe'!A:D,2,FALSE)</f>
        <v>Linienbezogen</v>
      </c>
      <c r="G1701" s="75" t="str">
        <f>IF(ISBLANK(V1701),VLOOKUP(Abfalldokumentation!$P1701,'Liste Gründe'!A:D,3,FALSE),V1701)</f>
        <v>Clip gerissen</v>
      </c>
      <c r="H1701" s="76" t="str">
        <f>IF(ISBLANK(Abfalldokumentation!$W1701),"-",Abfalldokumentation!$W1701)</f>
        <v>-</v>
      </c>
      <c r="I1701" s="76">
        <f t="shared" si="209"/>
        <v>45</v>
      </c>
      <c r="J1701" s="76" t="str">
        <f t="shared" si="210"/>
        <v>Produkte</v>
      </c>
      <c r="K1701" s="76" t="str">
        <f t="shared" si="211"/>
        <v>BUs</v>
      </c>
      <c r="L1701" s="76" t="str">
        <f t="shared" si="212"/>
        <v>Symptome</v>
      </c>
      <c r="M1701" s="76" t="str">
        <f>IFERROR(VLOOKUP(Abfalldokumentation!$O1701,Kennzahlen!S:U,3,FALSE)*Abfalldokumentation!$B1701,"0")</f>
        <v>0</v>
      </c>
      <c r="N1701" s="76">
        <f>IF(ISBLANK(Q1701),VLOOKUP(Abfalldokumentation!$O1701,'Linien - BU'!R:S,2,FALSE),Q1701)</f>
        <v>3010</v>
      </c>
      <c r="O1701" s="77">
        <f t="shared" si="203"/>
        <v>32000107</v>
      </c>
      <c r="P1701" s="77">
        <f t="shared" si="204"/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AA1701" s="2"/>
      <c r="AB1701" s="2"/>
      <c r="AC1701" s="2"/>
    </row>
    <row r="1702" spans="1:29" ht="30" customHeight="1" x14ac:dyDescent="0.25">
      <c r="A1702" s="78" t="str">
        <f>VLOOKUP(N1702,'Linien - BU'!A:B,2,FALSE)</f>
        <v>BU1</v>
      </c>
      <c r="B1702" s="79">
        <f t="shared" si="198"/>
        <v>100</v>
      </c>
      <c r="C1702" s="80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81" t="str">
        <f>IFERROR(VLOOKUP(Abfalldokumentation!$O1702,Artikel!A:C,3,FALSE),Abfalldokumentation!$O1702)</f>
        <v>-</v>
      </c>
      <c r="F1702" s="81" t="str">
        <f>VLOOKUP(T1702,'Liste Gründe'!A:D,2,FALSE)</f>
        <v>Linienbezogen</v>
      </c>
      <c r="G1702" s="80" t="str">
        <f>IF(ISBLANK(V1702),VLOOKUP(Abfalldokumentation!$P1702,'Liste Gründe'!A:D,3,FALSE),V1702)</f>
        <v>Maschinenabfall</v>
      </c>
      <c r="H1702" s="81" t="str">
        <f>IF(ISBLANK(Abfalldokumentation!$W1702),"-",Abfalldokumentation!$W1702)</f>
        <v>-</v>
      </c>
      <c r="I1702" s="81">
        <f t="shared" si="209"/>
        <v>45</v>
      </c>
      <c r="J1702" s="81" t="str">
        <f t="shared" si="210"/>
        <v>Produkte</v>
      </c>
      <c r="K1702" s="81" t="str">
        <f t="shared" si="211"/>
        <v>BUs</v>
      </c>
      <c r="L1702" s="81" t="str">
        <f t="shared" si="212"/>
        <v>Symptome</v>
      </c>
      <c r="M1702" s="81" t="str">
        <f>IFERROR(VLOOKUP(Abfalldokumentation!$O1702,Kennzahlen!S:U,3,FALSE)*Abfalldokumentation!$B1702,"0")</f>
        <v>0</v>
      </c>
      <c r="N1702" s="81" t="str">
        <f>IF(ISBLANK(Q1702),VLOOKUP(Abfalldokumentation!$O1702,'Linien - BU'!R:S,2,FALSE),Q1702)</f>
        <v>Abfüllung</v>
      </c>
      <c r="O1702" s="77" t="str">
        <f t="shared" si="203"/>
        <v>-</v>
      </c>
      <c r="P1702" s="77">
        <f t="shared" si="204"/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AA1702" s="2"/>
      <c r="AB1702" s="2"/>
      <c r="AC1702" s="2"/>
    </row>
    <row r="1703" spans="1:29" ht="30" customHeight="1" x14ac:dyDescent="0.25">
      <c r="A1703" s="73" t="str">
        <f>VLOOKUP(N1703,'Linien - BU'!A:B,2,FALSE)</f>
        <v>BU1</v>
      </c>
      <c r="B1703" s="74">
        <f t="shared" si="198"/>
        <v>26.4</v>
      </c>
      <c r="C1703" s="75">
        <f>Abfalldokumentation!$U1703</f>
        <v>44510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76" t="str">
        <f>IFERROR(VLOOKUP(Abfalldokumentation!$O1703,Artikel!A:C,3,FALSE),Abfalldokumentation!$O1703)</f>
        <v>-</v>
      </c>
      <c r="F1703" s="76" t="str">
        <f>VLOOKUP(T1703,'Liste Gründe'!A:D,2,FALSE)</f>
        <v>Qualitätsprobleme</v>
      </c>
      <c r="G1703" s="75" t="str">
        <f>IF(ISBLANK(V1703),VLOOKUP(Abfalldokumentation!$P1703,'Liste Gründe'!A:D,3,FALSE),V1703)</f>
        <v>über/unterfüllt</v>
      </c>
      <c r="H1703" s="76" t="str">
        <f>IF(ISBLANK(Abfalldokumentation!$W1703),"-",Abfalldokumentation!$W1703)</f>
        <v>-</v>
      </c>
      <c r="I1703" s="76">
        <f t="shared" si="209"/>
        <v>45</v>
      </c>
      <c r="J1703" s="76" t="str">
        <f t="shared" si="210"/>
        <v>Produkte</v>
      </c>
      <c r="K1703" s="76" t="str">
        <f t="shared" si="211"/>
        <v>BUs</v>
      </c>
      <c r="L1703" s="76" t="str">
        <f t="shared" si="212"/>
        <v>Symptome</v>
      </c>
      <c r="M1703" s="76" t="str">
        <f>IFERROR(VLOOKUP(Abfalldokumentation!$O1703,Kennzahlen!S:U,3,FALSE)*Abfalldokumentation!$B1703,"0")</f>
        <v>0</v>
      </c>
      <c r="N1703" s="76" t="str">
        <f>IF(ISBLANK(Q1703),VLOOKUP(Abfalldokumentation!$O1703,'Linien - BU'!R:S,2,FALSE),Q1703)</f>
        <v>Strudelline</v>
      </c>
      <c r="O1703" s="77" t="str">
        <f t="shared" si="203"/>
        <v>-</v>
      </c>
      <c r="P1703" s="77">
        <f t="shared" si="204"/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AA1703" s="2"/>
      <c r="AB1703" s="2"/>
      <c r="AC1703" s="2"/>
    </row>
    <row r="1704" spans="1:29" ht="30" customHeight="1" x14ac:dyDescent="0.25">
      <c r="A1704" s="78" t="str">
        <f>VLOOKUP(N1704,'Linien - BU'!A:B,2,FALSE)</f>
        <v>BU3</v>
      </c>
      <c r="B1704" s="79">
        <f t="shared" si="198"/>
        <v>144</v>
      </c>
      <c r="C1704" s="80">
        <f>Abfalldokumentation!$U1704</f>
        <v>44510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81" t="str">
        <f>IFERROR(VLOOKUP(Abfalldokumentation!$O1704,Artikel!A:C,3,FALSE),Abfalldokumentation!$O1704)</f>
        <v>-</v>
      </c>
      <c r="F1704" s="81" t="str">
        <f>VLOOKUP(T1704,'Liste Gründe'!A:D,2,FALSE)</f>
        <v>Linienbezogen</v>
      </c>
      <c r="G1704" s="80" t="str">
        <f>IF(ISBLANK(V1704),VLOOKUP(Abfalldokumentation!$P1704,'Liste Gründe'!A:D,3,FALSE),V1704)</f>
        <v>Maschinenabfall</v>
      </c>
      <c r="H1704" s="81" t="str">
        <f>IF(ISBLANK(Abfalldokumentation!$W1704),"-",Abfalldokumentation!$W1704)</f>
        <v>-</v>
      </c>
      <c r="I1704" s="81">
        <f t="shared" si="209"/>
        <v>45</v>
      </c>
      <c r="J1704" s="81" t="str">
        <f t="shared" si="210"/>
        <v>Produkte</v>
      </c>
      <c r="K1704" s="81" t="str">
        <f t="shared" si="211"/>
        <v>BUs</v>
      </c>
      <c r="L1704" s="81" t="str">
        <f t="shared" si="212"/>
        <v>Symptome</v>
      </c>
      <c r="M1704" s="81" t="str">
        <f>IFERROR(VLOOKUP(Abfalldokumentation!$O1704,Kennzahlen!S:U,3,FALSE)*Abfalldokumentation!$B1704,"0")</f>
        <v>0</v>
      </c>
      <c r="N1704" s="81" t="str">
        <f>IF(ISBLANK(Q1704),VLOOKUP(Abfalldokumentation!$O1704,'Linien - BU'!R:S,2,FALSE),Q1704)</f>
        <v>Spezialitäten</v>
      </c>
      <c r="O1704" s="77" t="str">
        <f t="shared" si="203"/>
        <v>-</v>
      </c>
      <c r="P1704" s="77">
        <f t="shared" si="204"/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AA1704" s="2"/>
      <c r="AB1704" s="2"/>
      <c r="AC1704" s="2"/>
    </row>
    <row r="1705" spans="1:29" ht="30" customHeight="1" x14ac:dyDescent="0.25">
      <c r="A1705" s="73" t="str">
        <f>VLOOKUP(N1705,'Linien - BU'!A:B,2,FALSE)</f>
        <v>BU3</v>
      </c>
      <c r="B1705" s="74">
        <f t="shared" si="198"/>
        <v>20</v>
      </c>
      <c r="C1705" s="75">
        <f>Abfalldokumentation!$U1705</f>
        <v>44510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76" t="str">
        <f>IFERROR(VLOOKUP(Abfalldokumentation!$O1705,Artikel!A:C,3,FALSE),Abfalldokumentation!$O1705)</f>
        <v>-</v>
      </c>
      <c r="F1705" s="76" t="str">
        <f>VLOOKUP(T1705,'Liste Gründe'!A:D,2,FALSE)</f>
        <v>keinen Verwendungszweck</v>
      </c>
      <c r="G1705" s="75" t="str">
        <f>IF(ISBLANK(V1705),VLOOKUP(Abfalldokumentation!$P1705,'Liste Gründe'!A:D,3,FALSE),V1705)</f>
        <v>keinen Verwendungszweck</v>
      </c>
      <c r="H1705" s="76" t="str">
        <f>IF(ISBLANK(Abfalldokumentation!$W1705),"-",Abfalldokumentation!$W1705)</f>
        <v>-</v>
      </c>
      <c r="I1705" s="76">
        <f t="shared" si="209"/>
        <v>45</v>
      </c>
      <c r="J1705" s="76" t="str">
        <f t="shared" si="210"/>
        <v>Produkte</v>
      </c>
      <c r="K1705" s="76" t="str">
        <f t="shared" si="211"/>
        <v>BUs</v>
      </c>
      <c r="L1705" s="76" t="str">
        <f t="shared" si="212"/>
        <v>Symptome</v>
      </c>
      <c r="M1705" s="76" t="str">
        <f>IFERROR(VLOOKUP(Abfalldokumentation!$O1705,Kennzahlen!S:U,3,FALSE)*Abfalldokumentation!$B1705,"0")</f>
        <v>0</v>
      </c>
      <c r="N1705" s="76" t="str">
        <f>IF(ISBLANK(Q1705),VLOOKUP(Abfalldokumentation!$O1705,'Linien - BU'!R:S,2,FALSE),Q1705)</f>
        <v>WVP</v>
      </c>
      <c r="O1705" s="77" t="str">
        <f t="shared" si="203"/>
        <v>-</v>
      </c>
      <c r="P1705" s="77">
        <f t="shared" si="204"/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AA1705" s="2"/>
      <c r="AB1705" s="2"/>
      <c r="AC1705" s="2"/>
    </row>
    <row r="1706" spans="1:29" ht="30" customHeight="1" x14ac:dyDescent="0.25">
      <c r="A1706" s="78" t="str">
        <f>VLOOKUP(N1706,'Linien - BU'!A:B,2,FALSE)</f>
        <v>Rest</v>
      </c>
      <c r="B1706" s="79">
        <f t="shared" si="198"/>
        <v>71</v>
      </c>
      <c r="C1706" s="80">
        <f>Abfalldokumentation!$U1706</f>
        <v>44510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81" t="str">
        <f>IFERROR(VLOOKUP(Abfalldokumentation!$O1706,Artikel!A:C,3,FALSE),Abfalldokumentation!$O1706)</f>
        <v>-</v>
      </c>
      <c r="F1706" s="81" t="str">
        <f>VLOOKUP(T1706,'Liste Gründe'!A:D,2,FALSE)</f>
        <v>Qualitätssicherung</v>
      </c>
      <c r="G1706" s="80" t="str">
        <f>IF(ISBLANK(V1706),VLOOKUP(Abfalldokumentation!$P1706,'Liste Gründe'!A:D,3,FALSE),V1706)</f>
        <v>Rückstellproben</v>
      </c>
      <c r="H1706" s="81" t="str">
        <f>IF(ISBLANK(Abfalldokumentation!$W1706),"-",Abfalldokumentation!$W1706)</f>
        <v>-</v>
      </c>
      <c r="I1706" s="81">
        <f t="shared" si="209"/>
        <v>45</v>
      </c>
      <c r="J1706" s="81" t="str">
        <f t="shared" si="210"/>
        <v>Produkte</v>
      </c>
      <c r="K1706" s="81" t="str">
        <f t="shared" si="211"/>
        <v>BUs</v>
      </c>
      <c r="L1706" s="81" t="str">
        <f t="shared" si="212"/>
        <v>Symptome</v>
      </c>
      <c r="M1706" s="81" t="str">
        <f>IFERROR(VLOOKUP(Abfalldokumentation!$O1706,Kennzahlen!S:U,3,FALSE)*Abfalldokumentation!$B1706,"0")</f>
        <v>0</v>
      </c>
      <c r="N1706" s="81" t="str">
        <f>IF(ISBLANK(Q1706),VLOOKUP(Abfalldokumentation!$O1706,'Linien - BU'!R:S,2,FALSE),Q1706)</f>
        <v>Labor</v>
      </c>
      <c r="O1706" s="77" t="str">
        <f t="shared" si="203"/>
        <v>-</v>
      </c>
      <c r="P1706" s="77">
        <f t="shared" si="204"/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AA1706" s="2"/>
      <c r="AB1706" s="2"/>
      <c r="AC1706" s="2"/>
    </row>
    <row r="1707" spans="1:29" ht="30" customHeight="1" x14ac:dyDescent="0.25">
      <c r="A1707" s="73" t="str">
        <f>VLOOKUP(N1707,'Linien - BU'!A:B,2,FALSE)</f>
        <v>Rest</v>
      </c>
      <c r="B1707" s="74">
        <f t="shared" si="198"/>
        <v>61</v>
      </c>
      <c r="C1707" s="75">
        <f>Abfalldokumentation!$U1707</f>
        <v>44510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76" t="str">
        <f>IFERROR(VLOOKUP(Abfalldokumentation!$O1707,Artikel!A:C,3,FALSE),Abfalldokumentation!$O1707)</f>
        <v>-</v>
      </c>
      <c r="F1707" s="76" t="str">
        <f>VLOOKUP(T1707,'Liste Gründe'!A:D,2,FALSE)</f>
        <v>Qualitätssicherung</v>
      </c>
      <c r="G1707" s="75" t="str">
        <f>IF(ISBLANK(V1707),VLOOKUP(Abfalldokumentation!$P1707,'Liste Gründe'!A:D,3,FALSE),V1707)</f>
        <v>Rückstellproben</v>
      </c>
      <c r="H1707" s="76" t="str">
        <f>IF(ISBLANK(Abfalldokumentation!$W1707),"-",Abfalldokumentation!$W1707)</f>
        <v>-</v>
      </c>
      <c r="I1707" s="76">
        <f t="shared" si="209"/>
        <v>45</v>
      </c>
      <c r="J1707" s="76" t="str">
        <f t="shared" si="210"/>
        <v>Produkte</v>
      </c>
      <c r="K1707" s="76" t="str">
        <f t="shared" si="211"/>
        <v>BUs</v>
      </c>
      <c r="L1707" s="76" t="str">
        <f t="shared" si="212"/>
        <v>Symptome</v>
      </c>
      <c r="M1707" s="76" t="str">
        <f>IFERROR(VLOOKUP(Abfalldokumentation!$O1707,Kennzahlen!S:U,3,FALSE)*Abfalldokumentation!$B1707,"0")</f>
        <v>0</v>
      </c>
      <c r="N1707" s="76" t="str">
        <f>IF(ISBLANK(Q1707),VLOOKUP(Abfalldokumentation!$O1707,'Linien - BU'!R:S,2,FALSE),Q1707)</f>
        <v>Labor</v>
      </c>
      <c r="O1707" s="77" t="str">
        <f t="shared" si="203"/>
        <v>-</v>
      </c>
      <c r="P1707" s="77">
        <f t="shared" si="204"/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AA1707" s="2"/>
      <c r="AB1707" s="2"/>
      <c r="AC1707" s="2"/>
    </row>
    <row r="1708" spans="1:29" ht="30" customHeight="1" x14ac:dyDescent="0.25">
      <c r="A1708" s="78" t="str">
        <f>VLOOKUP(N1708,'Linien - BU'!A:B,2,FALSE)</f>
        <v>Rest</v>
      </c>
      <c r="B1708" s="79">
        <f t="shared" si="198"/>
        <v>9.1999999999999993</v>
      </c>
      <c r="C1708" s="80">
        <f>Abfalldokumentation!$U1708</f>
        <v>44510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81" t="str">
        <f>IFERROR(VLOOKUP(Abfalldokumentation!$O1708,Artikel!A:C,3,FALSE),Abfalldokumentation!$O1708)</f>
        <v>-</v>
      </c>
      <c r="F1708" s="81" t="str">
        <f>VLOOKUP(T1708,'Liste Gründe'!A:D,2,FALSE)</f>
        <v>Qualitätssicherung</v>
      </c>
      <c r="G1708" s="80" t="str">
        <f>IF(ISBLANK(V1708),VLOOKUP(Abfalldokumentation!$P1708,'Liste Gründe'!A:D,3,FALSE),V1708)</f>
        <v>Sensorik</v>
      </c>
      <c r="H1708" s="81" t="str">
        <f>IF(ISBLANK(Abfalldokumentation!$W1708),"-",Abfalldokumentation!$W1708)</f>
        <v>-</v>
      </c>
      <c r="I1708" s="81">
        <f t="shared" si="209"/>
        <v>45</v>
      </c>
      <c r="J1708" s="81" t="str">
        <f t="shared" si="210"/>
        <v>Produkte</v>
      </c>
      <c r="K1708" s="81" t="str">
        <f t="shared" si="211"/>
        <v>BUs</v>
      </c>
      <c r="L1708" s="81" t="str">
        <f t="shared" si="212"/>
        <v>Symptome</v>
      </c>
      <c r="M1708" s="81" t="str">
        <f>IFERROR(VLOOKUP(Abfalldokumentation!$O1708,Kennzahlen!S:U,3,FALSE)*Abfalldokumentation!$B1708,"0")</f>
        <v>0</v>
      </c>
      <c r="N1708" s="81" t="str">
        <f>IF(ISBLANK(Q1708),VLOOKUP(Abfalldokumentation!$O1708,'Linien - BU'!R:S,2,FALSE),Q1708)</f>
        <v>QM</v>
      </c>
      <c r="O1708" s="77" t="str">
        <f t="shared" si="203"/>
        <v>-</v>
      </c>
      <c r="P1708" s="77">
        <f t="shared" si="204"/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AA1708" s="2"/>
      <c r="AB1708" s="2"/>
      <c r="AC1708" s="2"/>
    </row>
    <row r="1709" spans="1:29" ht="30" customHeight="1" x14ac:dyDescent="0.25">
      <c r="A1709" s="73" t="str">
        <f>VLOOKUP(N1709,'Linien - BU'!A:B,2,FALSE)</f>
        <v>BU1</v>
      </c>
      <c r="B1709" s="74">
        <f t="shared" si="198"/>
        <v>147</v>
      </c>
      <c r="C1709" s="75">
        <f>Abfalldokumentation!$U1709</f>
        <v>44510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76" t="str">
        <f>IFERROR(VLOOKUP(Abfalldokumentation!$O1709,Artikel!A:C,3,FALSE),Abfalldokumentation!$O1709)</f>
        <v>Gorgonzola Dolce DOP</v>
      </c>
      <c r="F1709" s="76" t="str">
        <f>VLOOKUP(T1709,'Liste Gründe'!A:D,2,FALSE)</f>
        <v>Schimmel</v>
      </c>
      <c r="G1709" s="75" t="str">
        <f>IF(ISBLANK(V1709),VLOOKUP(Abfalldokumentation!$P1709,'Liste Gründe'!A:D,3,FALSE),V1709)</f>
        <v>nicht genug eingesetzt</v>
      </c>
      <c r="H1709" s="76" t="str">
        <f>IF(ISBLANK(Abfalldokumentation!$W1709),"-",Abfalldokumentation!$W1709)</f>
        <v>-</v>
      </c>
      <c r="I1709" s="76">
        <f>_xlfn.ISOWEEKNUM(C1709)</f>
        <v>45</v>
      </c>
      <c r="J1709" s="76" t="str">
        <f>"Produkte"</f>
        <v>Produkte</v>
      </c>
      <c r="K1709" s="76" t="str">
        <f>"BUs"</f>
        <v>BUs</v>
      </c>
      <c r="L1709" s="76" t="str">
        <f>"Symptome"</f>
        <v>Symptome</v>
      </c>
      <c r="M1709" s="76" t="str">
        <f>IFERROR(VLOOKUP(Abfalldokumentation!$O1709,Kennzahlen!S:U,3,FALSE)*Abfalldokumentation!$B1709,"0")</f>
        <v>0</v>
      </c>
      <c r="N1709" s="76" t="str">
        <f>IF(ISBLANK(Q1709),VLOOKUP(Abfalldokumentation!$O1709,'Linien - BU'!R:S,2,FALSE),Q1709)</f>
        <v>Schmelze</v>
      </c>
      <c r="O1709" s="77">
        <f t="shared" si="203"/>
        <v>23000052</v>
      </c>
      <c r="P1709" s="77">
        <f t="shared" si="204"/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AA1709" s="2"/>
      <c r="AB1709" s="2"/>
      <c r="AC1709" s="2"/>
    </row>
    <row r="1710" spans="1:29" ht="30" customHeight="1" x14ac:dyDescent="0.25">
      <c r="A1710" s="78" t="str">
        <f>VLOOKUP(N1710,'Linien - BU'!A:B,2,FALSE)</f>
        <v>BU3</v>
      </c>
      <c r="B1710" s="79">
        <f t="shared" si="198"/>
        <v>42</v>
      </c>
      <c r="C1710" s="80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81" t="str">
        <f>IFERROR(VLOOKUP(Abfalldokumentation!$O1710,Artikel!A:C,3,FALSE),Abfalldokumentation!$O1710)</f>
        <v>-</v>
      </c>
      <c r="F1710" s="81" t="str">
        <f>VLOOKUP(T1710,'Liste Gründe'!A:D,2,FALSE)</f>
        <v>keinen Verwendungszweck</v>
      </c>
      <c r="G1710" s="80" t="str">
        <f>IF(ISBLANK(V1710),VLOOKUP(Abfalldokumentation!$P1710,'Liste Gründe'!A:D,3,FALSE),V1710)</f>
        <v>keinen Verwendungszweck</v>
      </c>
      <c r="H1710" s="81" t="str">
        <f>IF(ISBLANK(Abfalldokumentation!$W1710),"-",Abfalldokumentation!$W1710)</f>
        <v>-</v>
      </c>
      <c r="I1710" s="81">
        <f t="shared" ref="I1710:I1747" si="213">_xlfn.ISOWEEKNUM(C1710)</f>
        <v>45</v>
      </c>
      <c r="J1710" s="81" t="str">
        <f t="shared" ref="J1710:J1747" si="214">"Produkte"</f>
        <v>Produkte</v>
      </c>
      <c r="K1710" s="81" t="str">
        <f t="shared" ref="K1710:K1747" si="215">"BUs"</f>
        <v>BUs</v>
      </c>
      <c r="L1710" s="81" t="str">
        <f t="shared" ref="L1710:L1747" si="216">"Symptome"</f>
        <v>Symptome</v>
      </c>
      <c r="M1710" s="81" t="str">
        <f>IFERROR(VLOOKUP(Abfalldokumentation!$O1710,Kennzahlen!S:U,3,FALSE)*Abfalldokumentation!$B1710,"0")</f>
        <v>0</v>
      </c>
      <c r="N1710" s="81" t="str">
        <f>IF(ISBLANK(Q1710),VLOOKUP(Abfalldokumentation!$O1710,'Linien - BU'!R:S,2,FALSE),Q1710)</f>
        <v>WVP</v>
      </c>
      <c r="O1710" s="77" t="str">
        <f t="shared" si="203"/>
        <v>-</v>
      </c>
      <c r="P1710" s="77">
        <f t="shared" si="204"/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AA1710" s="2"/>
      <c r="AB1710" s="2"/>
      <c r="AC1710" s="2"/>
    </row>
    <row r="1711" spans="1:29" ht="30" customHeight="1" x14ac:dyDescent="0.25">
      <c r="A1711" s="73" t="str">
        <f>VLOOKUP(N1711,'Linien - BU'!A:B,2,FALSE)</f>
        <v>Rest</v>
      </c>
      <c r="B1711" s="74">
        <f t="shared" si="198"/>
        <v>22</v>
      </c>
      <c r="C1711" s="75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76" t="str">
        <f>IFERROR(VLOOKUP(Abfalldokumentation!$O1711,Artikel!A:C,3,FALSE),Abfalldokumentation!$O1711)</f>
        <v>-</v>
      </c>
      <c r="F1711" s="76" t="str">
        <f>VLOOKUP(T1711,'Liste Gründe'!A:D,2,FALSE)</f>
        <v>Qualitätssicherung</v>
      </c>
      <c r="G1711" s="75" t="str">
        <f>IF(ISBLANK(V1711),VLOOKUP(Abfalldokumentation!$P1711,'Liste Gründe'!A:D,3,FALSE),V1711)</f>
        <v>Laborproben</v>
      </c>
      <c r="H1711" s="76" t="str">
        <f>IF(ISBLANK(Abfalldokumentation!$W1711),"-",Abfalldokumentation!$W1711)</f>
        <v>-</v>
      </c>
      <c r="I1711" s="76">
        <f t="shared" si="213"/>
        <v>45</v>
      </c>
      <c r="J1711" s="76" t="str">
        <f t="shared" si="214"/>
        <v>Produkte</v>
      </c>
      <c r="K1711" s="76" t="str">
        <f t="shared" si="215"/>
        <v>BUs</v>
      </c>
      <c r="L1711" s="76" t="str">
        <f t="shared" si="216"/>
        <v>Symptome</v>
      </c>
      <c r="M1711" s="76" t="str">
        <f>IFERROR(VLOOKUP(Abfalldokumentation!$O1711,Kennzahlen!S:U,3,FALSE)*Abfalldokumentation!$B1711,"0")</f>
        <v>0</v>
      </c>
      <c r="N1711" s="76" t="str">
        <f>IF(ISBLANK(Q1711),VLOOKUP(Abfalldokumentation!$O1711,'Linien - BU'!R:S,2,FALSE),Q1711)</f>
        <v>Labor</v>
      </c>
      <c r="O1711" s="77" t="str">
        <f t="shared" si="203"/>
        <v>-</v>
      </c>
      <c r="P1711" s="77">
        <f t="shared" si="204"/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AA1711" s="2"/>
      <c r="AB1711" s="2"/>
      <c r="AC1711" s="2"/>
    </row>
    <row r="1712" spans="1:29" ht="30" customHeight="1" x14ac:dyDescent="0.25">
      <c r="A1712" s="78" t="str">
        <f>VLOOKUP(N1712,'Linien - BU'!A:B,2,FALSE)</f>
        <v>Rest</v>
      </c>
      <c r="B1712" s="79">
        <f t="shared" si="198"/>
        <v>3</v>
      </c>
      <c r="C1712" s="80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81" t="str">
        <f>IFERROR(VLOOKUP(Abfalldokumentation!$O1712,Artikel!A:C,3,FALSE),Abfalldokumentation!$O1712)</f>
        <v>-</v>
      </c>
      <c r="F1712" s="81" t="str">
        <f>VLOOKUP(T1712,'Liste Gründe'!A:D,2,FALSE)</f>
        <v>Qualitätssicherung</v>
      </c>
      <c r="G1712" s="80" t="str">
        <f>IF(ISBLANK(V1712),VLOOKUP(Abfalldokumentation!$P1712,'Liste Gründe'!A:D,3,FALSE),V1712)</f>
        <v>Sensorik</v>
      </c>
      <c r="H1712" s="81" t="str">
        <f>IF(ISBLANK(Abfalldokumentation!$W1712),"-",Abfalldokumentation!$W1712)</f>
        <v>-</v>
      </c>
      <c r="I1712" s="81">
        <f t="shared" si="213"/>
        <v>45</v>
      </c>
      <c r="J1712" s="81" t="str">
        <f t="shared" si="214"/>
        <v>Produkte</v>
      </c>
      <c r="K1712" s="81" t="str">
        <f t="shared" si="215"/>
        <v>BUs</v>
      </c>
      <c r="L1712" s="81" t="str">
        <f t="shared" si="216"/>
        <v>Symptome</v>
      </c>
      <c r="M1712" s="81" t="str">
        <f>IFERROR(VLOOKUP(Abfalldokumentation!$O1712,Kennzahlen!S:U,3,FALSE)*Abfalldokumentation!$B1712,"0")</f>
        <v>0</v>
      </c>
      <c r="N1712" s="81" t="str">
        <f>IF(ISBLANK(Q1712),VLOOKUP(Abfalldokumentation!$O1712,'Linien - BU'!R:S,2,FALSE),Q1712)</f>
        <v>Labor</v>
      </c>
      <c r="O1712" s="77" t="str">
        <f t="shared" si="203"/>
        <v>-</v>
      </c>
      <c r="P1712" s="77">
        <f t="shared" si="204"/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AA1712" s="2"/>
      <c r="AB1712" s="2"/>
      <c r="AC1712" s="2"/>
    </row>
    <row r="1713" spans="1:29" ht="30" customHeight="1" x14ac:dyDescent="0.25">
      <c r="A1713" s="73" t="str">
        <f>VLOOKUP(N1713,'Linien - BU'!A:B,2,FALSE)</f>
        <v>BU1</v>
      </c>
      <c r="B1713" s="74">
        <f t="shared" si="198"/>
        <v>147</v>
      </c>
      <c r="C1713" s="75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76" t="str">
        <f>IFERROR(VLOOKUP(Abfalldokumentation!$O1713,Artikel!A:C,3,FALSE),Abfalldokumentation!$O1713)</f>
        <v>VOS-ABS ENTSORGUNG</v>
      </c>
      <c r="F1713" s="76" t="str">
        <f>VLOOKUP(T1713,'Liste Gründe'!A:D,2,FALSE)</f>
        <v>Rest</v>
      </c>
      <c r="G1713" s="75" t="str">
        <f>IF(ISBLANK(V1713),VLOOKUP(Abfalldokumentation!$P1713,'Liste Gründe'!A:D,3,FALSE),V1713)</f>
        <v>geschälte Rinde</v>
      </c>
      <c r="H1713" s="76" t="str">
        <f>IF(ISBLANK(Abfalldokumentation!$W1713),"-",Abfalldokumentation!$W1713)</f>
        <v>-</v>
      </c>
      <c r="I1713" s="76">
        <f t="shared" si="213"/>
        <v>45</v>
      </c>
      <c r="J1713" s="76" t="str">
        <f t="shared" si="214"/>
        <v>Produkte</v>
      </c>
      <c r="K1713" s="76" t="str">
        <f t="shared" si="215"/>
        <v>BUs</v>
      </c>
      <c r="L1713" s="76" t="str">
        <f t="shared" si="216"/>
        <v>Symptome</v>
      </c>
      <c r="M1713" s="76">
        <f>IFERROR(VLOOKUP(Abfalldokumentation!$O1713,Kennzahlen!S:U,3,FALSE)*Abfalldokumentation!$B1713,"0")</f>
        <v>1.47</v>
      </c>
      <c r="N1713" s="76" t="str">
        <f>IF(ISBLANK(Q1713),VLOOKUP(Abfalldokumentation!$O1713,'Linien - BU'!R:S,2,FALSE),Q1713)</f>
        <v>RWV</v>
      </c>
      <c r="O1713" s="77">
        <f t="shared" si="203"/>
        <v>29500917</v>
      </c>
      <c r="P1713" s="77">
        <f t="shared" si="204"/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AA1713" s="2"/>
      <c r="AB1713" s="2"/>
      <c r="AC1713" s="2"/>
    </row>
    <row r="1714" spans="1:29" ht="30" customHeight="1" x14ac:dyDescent="0.25">
      <c r="A1714" s="78" t="str">
        <f>VLOOKUP(N1714,'Linien - BU'!A:B,2,FALSE)</f>
        <v>BU3</v>
      </c>
      <c r="B1714" s="79">
        <f t="shared" si="198"/>
        <v>25</v>
      </c>
      <c r="C1714" s="80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81" t="str">
        <f>IFERROR(VLOOKUP(Abfalldokumentation!$O1714,Artikel!A:C,3,FALSE),Abfalldokumentation!$O1714)</f>
        <v>-</v>
      </c>
      <c r="F1714" s="81" t="str">
        <f>VLOOKUP(T1714,'Liste Gründe'!A:D,2,FALSE)</f>
        <v>keinen Verwendungszweck</v>
      </c>
      <c r="G1714" s="80" t="str">
        <f>IF(ISBLANK(V1714),VLOOKUP(Abfalldokumentation!$P1714,'Liste Gründe'!A:D,3,FALSE),V1714)</f>
        <v>keinen Verwendungszweck</v>
      </c>
      <c r="H1714" s="81" t="str">
        <f>IF(ISBLANK(Abfalldokumentation!$W1714),"-",Abfalldokumentation!$W1714)</f>
        <v>-</v>
      </c>
      <c r="I1714" s="81">
        <f t="shared" si="213"/>
        <v>45</v>
      </c>
      <c r="J1714" s="81" t="str">
        <f t="shared" si="214"/>
        <v>Produkte</v>
      </c>
      <c r="K1714" s="81" t="str">
        <f t="shared" si="215"/>
        <v>BUs</v>
      </c>
      <c r="L1714" s="81" t="str">
        <f t="shared" si="216"/>
        <v>Symptome</v>
      </c>
      <c r="M1714" s="81" t="str">
        <f>IFERROR(VLOOKUP(Abfalldokumentation!$O1714,Kennzahlen!S:U,3,FALSE)*Abfalldokumentation!$B1714,"0")</f>
        <v>0</v>
      </c>
      <c r="N1714" s="81" t="str">
        <f>IF(ISBLANK(Q1714),VLOOKUP(Abfalldokumentation!$O1714,'Linien - BU'!R:S,2,FALSE),Q1714)</f>
        <v>WVP</v>
      </c>
      <c r="O1714" s="77" t="str">
        <f t="shared" si="203"/>
        <v>-</v>
      </c>
      <c r="P1714" s="77">
        <f t="shared" si="204"/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AA1714" s="2"/>
      <c r="AB1714" s="2"/>
      <c r="AC1714" s="2"/>
    </row>
    <row r="1715" spans="1:29" ht="30" customHeight="1" x14ac:dyDescent="0.25">
      <c r="A1715" s="73" t="str">
        <f>VLOOKUP(N1715,'Linien - BU'!A:B,2,FALSE)</f>
        <v>BU1</v>
      </c>
      <c r="B1715" s="74">
        <f t="shared" si="198"/>
        <v>26</v>
      </c>
      <c r="C1715" s="75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76" t="str">
        <f>IFERROR(VLOOKUP(Abfalldokumentation!$O1715,Artikel!A:C,3,FALSE),Abfalldokumentation!$O1715)</f>
        <v>ABS Pfeffer-Bruch</v>
      </c>
      <c r="F1715" s="76" t="str">
        <f>VLOOKUP(T1715,'Liste Gründe'!A:D,2,FALSE)</f>
        <v>Linienbezogen</v>
      </c>
      <c r="G1715" s="75" t="str">
        <f>IF(ISBLANK(V1715),VLOOKUP(Abfalldokumentation!$P1715,'Liste Gründe'!A:D,3,FALSE),V1715)</f>
        <v>Maschinenabfall</v>
      </c>
      <c r="H1715" s="76" t="str">
        <f>IF(ISBLANK(Abfalldokumentation!$W1715),"-",Abfalldokumentation!$W1715)</f>
        <v>-</v>
      </c>
      <c r="I1715" s="76">
        <f t="shared" si="213"/>
        <v>45</v>
      </c>
      <c r="J1715" s="76" t="str">
        <f t="shared" si="214"/>
        <v>Produkte</v>
      </c>
      <c r="K1715" s="76" t="str">
        <f t="shared" si="215"/>
        <v>BUs</v>
      </c>
      <c r="L1715" s="76" t="str">
        <f t="shared" si="216"/>
        <v>Symptome</v>
      </c>
      <c r="M1715" s="76">
        <f>IFERROR(VLOOKUP(Abfalldokumentation!$O1715,Kennzahlen!S:U,3,FALSE)*Abfalldokumentation!$B1715,"0")</f>
        <v>2.6000000000000003E-3</v>
      </c>
      <c r="N1715" s="76" t="str">
        <f>IF(ISBLANK(Q1715),VLOOKUP(Abfalldokumentation!$O1715,'Linien - BU'!R:S,2,FALSE),Q1715)</f>
        <v>Strudelline</v>
      </c>
      <c r="O1715" s="77">
        <f t="shared" si="203"/>
        <v>29501017</v>
      </c>
      <c r="P1715" s="77">
        <f t="shared" si="204"/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AA1715" s="2"/>
      <c r="AB1715" s="2"/>
      <c r="AC1715" s="2"/>
    </row>
    <row r="1716" spans="1:29" ht="30" customHeight="1" x14ac:dyDescent="0.25">
      <c r="A1716" s="78" t="str">
        <f>VLOOKUP(N1716,'Linien - BU'!A:B,2,FALSE)</f>
        <v>BU1</v>
      </c>
      <c r="B1716" s="79">
        <f t="shared" si="198"/>
        <v>140</v>
      </c>
      <c r="C1716" s="80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81" t="str">
        <f>IFERROR(VLOOKUP(Abfalldokumentation!$O1716,Artikel!A:C,3,FALSE),Abfalldokumentation!$O1716)</f>
        <v>Würste 9300g Räucher na</v>
      </c>
      <c r="F1716" s="81" t="str">
        <f>VLOOKUP(T1716,'Liste Gründe'!A:D,2,FALSE)</f>
        <v>Rest</v>
      </c>
      <c r="G1716" s="80" t="str">
        <f>IF(ISBLANK(V1716),VLOOKUP(Abfalldokumentation!$P1716,'Liste Gründe'!A:D,3,FALSE),V1716)</f>
        <v>Schmutz</v>
      </c>
      <c r="H1716" s="81" t="str">
        <f>IF(ISBLANK(Abfalldokumentation!$W1716),"-",Abfalldokumentation!$W1716)</f>
        <v>-</v>
      </c>
      <c r="I1716" s="81">
        <f t="shared" si="213"/>
        <v>45</v>
      </c>
      <c r="J1716" s="81" t="str">
        <f t="shared" si="214"/>
        <v>Produkte</v>
      </c>
      <c r="K1716" s="81" t="str">
        <f t="shared" si="215"/>
        <v>BUs</v>
      </c>
      <c r="L1716" s="81" t="str">
        <f t="shared" si="216"/>
        <v>Symptome</v>
      </c>
      <c r="M1716" s="81" t="str">
        <f>IFERROR(VLOOKUP(Abfalldokumentation!$O1716,Kennzahlen!S:U,3,FALSE)*Abfalldokumentation!$B1716,"0")</f>
        <v>0</v>
      </c>
      <c r="N1716" s="81" t="str">
        <f>IF(ISBLANK(Q1716),VLOOKUP(Abfalldokumentation!$O1716,'Linien - BU'!R:S,2,FALSE),Q1716)</f>
        <v>RWV</v>
      </c>
      <c r="O1716" s="77">
        <f t="shared" si="203"/>
        <v>32000027</v>
      </c>
      <c r="P1716" s="77">
        <f t="shared" si="204"/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AA1716" s="2"/>
      <c r="AB1716" s="2"/>
      <c r="AC1716" s="2"/>
    </row>
    <row r="1717" spans="1:29" ht="30" customHeight="1" x14ac:dyDescent="0.25">
      <c r="A1717" s="73" t="str">
        <f>VLOOKUP(N1717,'Linien - BU'!A:B,2,FALSE)</f>
        <v>BU3</v>
      </c>
      <c r="B1717" s="74">
        <f t="shared" si="198"/>
        <v>20</v>
      </c>
      <c r="C1717" s="75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76" t="str">
        <f>IFERROR(VLOOKUP(Abfalldokumentation!$O1717,Artikel!A:C,3,FALSE),Abfalldokumentation!$O1717)</f>
        <v>VEG-SCH MILD 7,2KG</v>
      </c>
      <c r="F1717" s="76" t="str">
        <f>VLOOKUP(T1717,'Liste Gründe'!A:D,2,FALSE)</f>
        <v>Linienbezogen</v>
      </c>
      <c r="G1717" s="75" t="str">
        <f>IF(ISBLANK(V1717),VLOOKUP(Abfalldokumentation!$P1717,'Liste Gründe'!A:D,3,FALSE),V1717)</f>
        <v>Füllkopf tropft (vegan)</v>
      </c>
      <c r="H1717" s="76" t="str">
        <f>IF(ISBLANK(Abfalldokumentation!$W1717),"-",Abfalldokumentation!$W1717)</f>
        <v>-</v>
      </c>
      <c r="I1717" s="76">
        <f t="shared" si="213"/>
        <v>45</v>
      </c>
      <c r="J1717" s="76" t="str">
        <f t="shared" si="214"/>
        <v>Produkte</v>
      </c>
      <c r="K1717" s="76" t="str">
        <f t="shared" si="215"/>
        <v>BUs</v>
      </c>
      <c r="L1717" s="76" t="str">
        <f t="shared" si="216"/>
        <v>Symptome</v>
      </c>
      <c r="M1717" s="76" t="str">
        <f>IFERROR(VLOOKUP(Abfalldokumentation!$O1717,Kennzahlen!S:U,3,FALSE)*Abfalldokumentation!$B1717,"0")</f>
        <v>0</v>
      </c>
      <c r="N1717" s="76" t="str">
        <f>IF(ISBLANK(Q1717),VLOOKUP(Abfalldokumentation!$O1717,'Linien - BU'!R:S,2,FALSE),Q1717)</f>
        <v>WVP</v>
      </c>
      <c r="O1717" s="77">
        <f t="shared" si="203"/>
        <v>31900001</v>
      </c>
      <c r="P1717" s="77">
        <f t="shared" si="204"/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AA1717" s="2"/>
      <c r="AB1717" s="2"/>
      <c r="AC1717" s="2"/>
    </row>
    <row r="1718" spans="1:29" ht="30" customHeight="1" x14ac:dyDescent="0.25">
      <c r="A1718" s="78" t="str">
        <f>VLOOKUP(N1718,'Linien - BU'!A:B,2,FALSE)</f>
        <v>BU1</v>
      </c>
      <c r="B1718" s="79">
        <f t="shared" si="198"/>
        <v>60</v>
      </c>
      <c r="C1718" s="80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81" t="str">
        <f>IFERROR(VLOOKUP(Abfalldokumentation!$O1718,Artikel!A:C,3,FALSE),Abfalldokumentation!$O1718)</f>
        <v>-</v>
      </c>
      <c r="F1718" s="81" t="str">
        <f>VLOOKUP(T1718,'Liste Gründe'!A:D,2,FALSE)</f>
        <v>Linienbezogen</v>
      </c>
      <c r="G1718" s="80" t="str">
        <f>IF(ISBLANK(V1718),VLOOKUP(Abfalldokumentation!$P1718,'Liste Gründe'!A:D,3,FALSE),V1718)</f>
        <v>Maschinenabfall</v>
      </c>
      <c r="H1718" s="81" t="str">
        <f>IF(ISBLANK(Abfalldokumentation!$W1718),"-",Abfalldokumentation!$W1718)</f>
        <v>-</v>
      </c>
      <c r="I1718" s="81">
        <f t="shared" si="213"/>
        <v>45</v>
      </c>
      <c r="J1718" s="81" t="str">
        <f t="shared" si="214"/>
        <v>Produkte</v>
      </c>
      <c r="K1718" s="81" t="str">
        <f t="shared" si="215"/>
        <v>BUs</v>
      </c>
      <c r="L1718" s="81" t="str">
        <f t="shared" si="216"/>
        <v>Symptome</v>
      </c>
      <c r="M1718" s="81" t="str">
        <f>IFERROR(VLOOKUP(Abfalldokumentation!$O1718,Kennzahlen!S:U,3,FALSE)*Abfalldokumentation!$B1718,"0")</f>
        <v>0</v>
      </c>
      <c r="N1718" s="81" t="str">
        <f>IF(ISBLANK(Q1718),VLOOKUP(Abfalldokumentation!$O1718,'Linien - BU'!R:S,2,FALSE),Q1718)</f>
        <v>Strudelline</v>
      </c>
      <c r="O1718" s="77" t="str">
        <f t="shared" si="203"/>
        <v>-</v>
      </c>
      <c r="P1718" s="77">
        <f t="shared" si="204"/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AA1718" s="2"/>
      <c r="AB1718" s="2"/>
      <c r="AC1718" s="2"/>
    </row>
    <row r="1719" spans="1:29" ht="30" customHeight="1" x14ac:dyDescent="0.25">
      <c r="A1719" s="73" t="str">
        <f>VLOOKUP(N1719,'Linien - BU'!A:B,2,FALSE)</f>
        <v>BU1</v>
      </c>
      <c r="B1719" s="74">
        <f t="shared" si="198"/>
        <v>20</v>
      </c>
      <c r="C1719" s="75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76" t="str">
        <f>IFERROR(VLOOKUP(Abfalldokumentation!$O1719,Artikel!A:C,3,FALSE),Abfalldokumentation!$O1719)</f>
        <v>Würste 9300g Räucher na</v>
      </c>
      <c r="F1719" s="76" t="str">
        <f>VLOOKUP(T1719,'Liste Gründe'!A:D,2,FALSE)</f>
        <v>Linienbezogen</v>
      </c>
      <c r="G1719" s="75" t="str">
        <f>IF(ISBLANK(V1719),VLOOKUP(Abfalldokumentation!$P1719,'Liste Gründe'!A:D,3,FALSE),V1719)</f>
        <v>Reinigung</v>
      </c>
      <c r="H1719" s="76" t="str">
        <f>IF(ISBLANK(Abfalldokumentation!$W1719),"-",Abfalldokumentation!$W1719)</f>
        <v>-</v>
      </c>
      <c r="I1719" s="76">
        <f t="shared" si="213"/>
        <v>45</v>
      </c>
      <c r="J1719" s="76" t="str">
        <f t="shared" si="214"/>
        <v>Produkte</v>
      </c>
      <c r="K1719" s="76" t="str">
        <f t="shared" si="215"/>
        <v>BUs</v>
      </c>
      <c r="L1719" s="76" t="str">
        <f t="shared" si="216"/>
        <v>Symptome</v>
      </c>
      <c r="M1719" s="76" t="str">
        <f>IFERROR(VLOOKUP(Abfalldokumentation!$O1719,Kennzahlen!S:U,3,FALSE)*Abfalldokumentation!$B1719,"0")</f>
        <v>0</v>
      </c>
      <c r="N1719" s="76">
        <f>IF(ISBLANK(Q1719),VLOOKUP(Abfalldokumentation!$O1719,'Linien - BU'!R:S,2,FALSE),Q1719)</f>
        <v>3020</v>
      </c>
      <c r="O1719" s="77">
        <f t="shared" si="203"/>
        <v>32000027</v>
      </c>
      <c r="P1719" s="77">
        <f t="shared" si="204"/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AA1719" s="2"/>
      <c r="AB1719" s="2"/>
      <c r="AC1719" s="2"/>
    </row>
    <row r="1720" spans="1:29" ht="30" customHeight="1" x14ac:dyDescent="0.25">
      <c r="A1720" s="78" t="str">
        <f>VLOOKUP(N1720,'Linien - BU'!A:B,2,FALSE)</f>
        <v>BU1</v>
      </c>
      <c r="B1720" s="79">
        <f t="shared" si="198"/>
        <v>20</v>
      </c>
      <c r="C1720" s="80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81">
        <f>IFERROR(VLOOKUP(Abfalldokumentation!$O1720,Artikel!A:C,3,FALSE),Abfalldokumentation!$O1720)</f>
        <v>3190001</v>
      </c>
      <c r="F1720" s="81" t="str">
        <f>VLOOKUP(T1720,'Liste Gründe'!A:D,2,FALSE)</f>
        <v>Linienbezogen</v>
      </c>
      <c r="G1720" s="80" t="str">
        <f>IF(ISBLANK(V1720),VLOOKUP(Abfalldokumentation!$P1720,'Liste Gründe'!A:D,3,FALSE),V1720)</f>
        <v>Maschinenabfall</v>
      </c>
      <c r="H1720" s="81" t="str">
        <f>IF(ISBLANK(Abfalldokumentation!$W1720),"-",Abfalldokumentation!$W1720)</f>
        <v>-</v>
      </c>
      <c r="I1720" s="81">
        <f t="shared" si="213"/>
        <v>45</v>
      </c>
      <c r="J1720" s="81" t="str">
        <f t="shared" si="214"/>
        <v>Produkte</v>
      </c>
      <c r="K1720" s="81" t="str">
        <f t="shared" si="215"/>
        <v>BUs</v>
      </c>
      <c r="L1720" s="81" t="str">
        <f t="shared" si="216"/>
        <v>Symptome</v>
      </c>
      <c r="M1720" s="81" t="str">
        <f>IFERROR(VLOOKUP(Abfalldokumentation!$O1720,Kennzahlen!S:U,3,FALSE)*Abfalldokumentation!$B1720,"0")</f>
        <v>0</v>
      </c>
      <c r="N1720" s="81">
        <f>IF(ISBLANK(Q1720),VLOOKUP(Abfalldokumentation!$O1720,'Linien - BU'!R:S,2,FALSE),Q1720)</f>
        <v>3100</v>
      </c>
      <c r="O1720" s="77">
        <f t="shared" si="203"/>
        <v>3190001</v>
      </c>
      <c r="P1720" s="77">
        <f t="shared" si="204"/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AA1720" s="2"/>
      <c r="AB1720" s="2"/>
      <c r="AC1720" s="2"/>
    </row>
    <row r="1721" spans="1:29" ht="30" customHeight="1" x14ac:dyDescent="0.25">
      <c r="A1721" s="73" t="str">
        <f>VLOOKUP(N1721,'Linien - BU'!A:B,2,FALSE)</f>
        <v>BU1</v>
      </c>
      <c r="B1721" s="74">
        <f t="shared" si="198"/>
        <v>31.2</v>
      </c>
      <c r="C1721" s="75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76" t="str">
        <f>IFERROR(VLOOKUP(Abfalldokumentation!$O1721,Artikel!A:C,3,FALSE),Abfalldokumentation!$O1721)</f>
        <v>-</v>
      </c>
      <c r="F1721" s="76" t="str">
        <f>VLOOKUP(T1721,'Liste Gründe'!A:D,2,FALSE)</f>
        <v>Linienbezogen</v>
      </c>
      <c r="G1721" s="75" t="str">
        <f>IF(ISBLANK(V1721),VLOOKUP(Abfalldokumentation!$P1721,'Liste Gründe'!A:D,3,FALSE),V1721)</f>
        <v>Maschinenabfall</v>
      </c>
      <c r="H1721" s="76" t="str">
        <f>IF(ISBLANK(Abfalldokumentation!$W1721),"-",Abfalldokumentation!$W1721)</f>
        <v>-</v>
      </c>
      <c r="I1721" s="76">
        <f t="shared" si="213"/>
        <v>45</v>
      </c>
      <c r="J1721" s="76" t="str">
        <f t="shared" si="214"/>
        <v>Produkte</v>
      </c>
      <c r="K1721" s="76" t="str">
        <f t="shared" si="215"/>
        <v>BUs</v>
      </c>
      <c r="L1721" s="76" t="str">
        <f t="shared" si="216"/>
        <v>Symptome</v>
      </c>
      <c r="M1721" s="76" t="str">
        <f>IFERROR(VLOOKUP(Abfalldokumentation!$O1721,Kennzahlen!S:U,3,FALSE)*Abfalldokumentation!$B1721,"0")</f>
        <v>0</v>
      </c>
      <c r="N1721" s="76" t="str">
        <f>IF(ISBLANK(Q1721),VLOOKUP(Abfalldokumentation!$O1721,'Linien - BU'!R:S,2,FALSE),Q1721)</f>
        <v>Abfüllung</v>
      </c>
      <c r="O1721" s="77" t="str">
        <f t="shared" si="203"/>
        <v>-</v>
      </c>
      <c r="P1721" s="77">
        <f t="shared" si="204"/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AA1721" s="2"/>
      <c r="AB1721" s="2"/>
      <c r="AC1721" s="2"/>
    </row>
    <row r="1722" spans="1:29" ht="30" customHeight="1" x14ac:dyDescent="0.25">
      <c r="A1722" s="78" t="str">
        <f>VLOOKUP(N1722,'Linien - BU'!A:B,2,FALSE)</f>
        <v>BU1</v>
      </c>
      <c r="B1722" s="79">
        <f t="shared" si="198"/>
        <v>282</v>
      </c>
      <c r="C1722" s="80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81" t="str">
        <f>IFERROR(VLOOKUP(Abfalldokumentation!$O1722,Artikel!A:C,3,FALSE),Abfalldokumentation!$O1722)</f>
        <v>-</v>
      </c>
      <c r="F1722" s="81" t="str">
        <f>VLOOKUP(T1722,'Liste Gründe'!A:D,2,FALSE)</f>
        <v>Linienbezogen</v>
      </c>
      <c r="G1722" s="80" t="str">
        <f>IF(ISBLANK(V1722),VLOOKUP(Abfalldokumentation!$P1722,'Liste Gründe'!A:D,3,FALSE),V1722)</f>
        <v>Maschinenabfall</v>
      </c>
      <c r="H1722" s="81" t="str">
        <f>IF(ISBLANK(Abfalldokumentation!$W1722),"-",Abfalldokumentation!$W1722)</f>
        <v>-</v>
      </c>
      <c r="I1722" s="81">
        <f t="shared" si="213"/>
        <v>45</v>
      </c>
      <c r="J1722" s="81" t="str">
        <f t="shared" si="214"/>
        <v>Produkte</v>
      </c>
      <c r="K1722" s="81" t="str">
        <f t="shared" si="215"/>
        <v>BUs</v>
      </c>
      <c r="L1722" s="81" t="str">
        <f t="shared" si="216"/>
        <v>Symptome</v>
      </c>
      <c r="M1722" s="81" t="str">
        <f>IFERROR(VLOOKUP(Abfalldokumentation!$O1722,Kennzahlen!S:U,3,FALSE)*Abfalldokumentation!$B1722,"0")</f>
        <v>0</v>
      </c>
      <c r="N1722" s="81" t="str">
        <f>IF(ISBLANK(Q1722),VLOOKUP(Abfalldokumentation!$O1722,'Linien - BU'!R:S,2,FALSE),Q1722)</f>
        <v>Schmelze</v>
      </c>
      <c r="O1722" s="77" t="str">
        <f t="shared" si="203"/>
        <v>-</v>
      </c>
      <c r="P1722" s="77">
        <f t="shared" si="204"/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AA1722" s="2"/>
      <c r="AB1722" s="2"/>
      <c r="AC1722" s="2"/>
    </row>
    <row r="1723" spans="1:29" ht="30" customHeight="1" x14ac:dyDescent="0.25">
      <c r="A1723" s="73" t="str">
        <f>VLOOKUP(N1723,'Linien - BU'!A:B,2,FALSE)</f>
        <v>BU4</v>
      </c>
      <c r="B1723" s="74">
        <f t="shared" si="198"/>
        <v>5</v>
      </c>
      <c r="C1723" s="75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76" t="str">
        <f>IFERROR(VLOOKUP(Abfalldokumentation!$O1723,Artikel!A:C,3,FALSE),Abfalldokumentation!$O1723)</f>
        <v>ABS MUNSTER</v>
      </c>
      <c r="F1723" s="76" t="str">
        <f>VLOOKUP(T1723,'Liste Gründe'!A:D,2,FALSE)</f>
        <v>keinen Verwendungszweck</v>
      </c>
      <c r="G1723" s="75" t="str">
        <f>IF(ISBLANK(V1723),VLOOKUP(Abfalldokumentation!$P1723,'Liste Gründe'!A:D,3,FALSE),V1723)</f>
        <v>keinen Verwendungszweck</v>
      </c>
      <c r="H1723" s="76" t="str">
        <f>IF(ISBLANK(Abfalldokumentation!$W1723),"-",Abfalldokumentation!$W1723)</f>
        <v>-</v>
      </c>
      <c r="I1723" s="76">
        <f t="shared" si="213"/>
        <v>45</v>
      </c>
      <c r="J1723" s="76" t="str">
        <f t="shared" si="214"/>
        <v>Produkte</v>
      </c>
      <c r="K1723" s="76" t="str">
        <f t="shared" si="215"/>
        <v>BUs</v>
      </c>
      <c r="L1723" s="76" t="str">
        <f t="shared" si="216"/>
        <v>Symptome</v>
      </c>
      <c r="M1723" s="76">
        <f>IFERROR(VLOOKUP(Abfalldokumentation!$O1723,Kennzahlen!S:U,3,FALSE)*Abfalldokumentation!$B1723,"0")</f>
        <v>5.0000000000000001E-4</v>
      </c>
      <c r="N1723" s="76" t="str">
        <f>IF(ISBLANK(Q1723),VLOOKUP(Abfalldokumentation!$O1723,'Linien - BU'!R:S,2,FALSE),Q1723)</f>
        <v>BU4</v>
      </c>
      <c r="O1723" s="77">
        <f t="shared" si="203"/>
        <v>29501040</v>
      </c>
      <c r="P1723" s="77">
        <f t="shared" si="204"/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AA1723" s="2"/>
      <c r="AB1723" s="2"/>
      <c r="AC1723" s="2"/>
    </row>
    <row r="1724" spans="1:29" ht="30" customHeight="1" x14ac:dyDescent="0.25">
      <c r="A1724" s="78" t="str">
        <f>VLOOKUP(N1724,'Linien - BU'!A:B,2,FALSE)</f>
        <v>BU4</v>
      </c>
      <c r="B1724" s="79">
        <f t="shared" si="198"/>
        <v>8</v>
      </c>
      <c r="C1724" s="80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81" t="str">
        <f>IFERROR(VLOOKUP(Abfalldokumentation!$O1724,Artikel!A:C,3,FALSE),Abfalldokumentation!$O1724)</f>
        <v>ABS ZIEGENR</v>
      </c>
      <c r="F1724" s="81" t="str">
        <f>VLOOKUP(T1724,'Liste Gründe'!A:D,2,FALSE)</f>
        <v>keinen Verwendungszweck</v>
      </c>
      <c r="G1724" s="80" t="str">
        <f>IF(ISBLANK(V1724),VLOOKUP(Abfalldokumentation!$P1724,'Liste Gründe'!A:D,3,FALSE),V1724)</f>
        <v>keinen Verwendungszweck</v>
      </c>
      <c r="H1724" s="81" t="str">
        <f>IF(ISBLANK(Abfalldokumentation!$W1724),"-",Abfalldokumentation!$W1724)</f>
        <v>-</v>
      </c>
      <c r="I1724" s="81">
        <f t="shared" si="213"/>
        <v>45</v>
      </c>
      <c r="J1724" s="81" t="str">
        <f t="shared" si="214"/>
        <v>Produkte</v>
      </c>
      <c r="K1724" s="81" t="str">
        <f t="shared" si="215"/>
        <v>BUs</v>
      </c>
      <c r="L1724" s="81" t="str">
        <f t="shared" si="216"/>
        <v>Symptome</v>
      </c>
      <c r="M1724" s="81">
        <f>IFERROR(VLOOKUP(Abfalldokumentation!$O1724,Kennzahlen!S:U,3,FALSE)*Abfalldokumentation!$B1724,"0")</f>
        <v>0.08</v>
      </c>
      <c r="N1724" s="81" t="str">
        <f>IF(ISBLANK(Q1724),VLOOKUP(Abfalldokumentation!$O1724,'Linien - BU'!R:S,2,FALSE),Q1724)</f>
        <v>Bu4</v>
      </c>
      <c r="O1724" s="77">
        <f t="shared" si="203"/>
        <v>29500913</v>
      </c>
      <c r="P1724" s="77">
        <f t="shared" si="204"/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AA1724" s="2"/>
      <c r="AB1724" s="2"/>
      <c r="AC1724" s="2"/>
    </row>
    <row r="1725" spans="1:29" ht="30" customHeight="1" x14ac:dyDescent="0.25">
      <c r="A1725" s="73" t="str">
        <f>VLOOKUP(N1725,'Linien - BU'!A:B,2,FALSE)</f>
        <v>BU4</v>
      </c>
      <c r="B1725" s="74">
        <f t="shared" si="198"/>
        <v>30</v>
      </c>
      <c r="C1725" s="75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76" t="str">
        <f>IFERROR(VLOOKUP(Abfalldokumentation!$O1725,Artikel!A:C,3,FALSE),Abfalldokumentation!$O1725)</f>
        <v>ABS BRIE-PAP</v>
      </c>
      <c r="F1725" s="76" t="str">
        <f>VLOOKUP(T1725,'Liste Gründe'!A:D,2,FALSE)</f>
        <v>keinen Verwendungszweck</v>
      </c>
      <c r="G1725" s="75" t="str">
        <f>IF(ISBLANK(V1725),VLOOKUP(Abfalldokumentation!$P1725,'Liste Gründe'!A:D,3,FALSE),V1725)</f>
        <v>keinen Verwendungszweck</v>
      </c>
      <c r="H1725" s="76" t="str">
        <f>IF(ISBLANK(Abfalldokumentation!$W1725),"-",Abfalldokumentation!$W1725)</f>
        <v>-</v>
      </c>
      <c r="I1725" s="76">
        <f t="shared" si="213"/>
        <v>45</v>
      </c>
      <c r="J1725" s="76" t="str">
        <f t="shared" si="214"/>
        <v>Produkte</v>
      </c>
      <c r="K1725" s="76" t="str">
        <f t="shared" si="215"/>
        <v>BUs</v>
      </c>
      <c r="L1725" s="76" t="str">
        <f t="shared" si="216"/>
        <v>Symptome</v>
      </c>
      <c r="M1725" s="76">
        <f>IFERROR(VLOOKUP(Abfalldokumentation!$O1725,Kennzahlen!S:U,3,FALSE)*Abfalldokumentation!$B1725,"0")</f>
        <v>0.3</v>
      </c>
      <c r="N1725" s="76" t="str">
        <f>IF(ISBLANK(Q1725),VLOOKUP(Abfalldokumentation!$O1725,'Linien - BU'!R:S,2,FALSE),Q1725)</f>
        <v>Bu4</v>
      </c>
      <c r="O1725" s="77">
        <f t="shared" si="203"/>
        <v>29501101</v>
      </c>
      <c r="P1725" s="77">
        <f t="shared" si="204"/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AA1725" s="2"/>
      <c r="AB1725" s="2"/>
      <c r="AC1725" s="2"/>
    </row>
    <row r="1726" spans="1:29" ht="30" customHeight="1" x14ac:dyDescent="0.25">
      <c r="A1726" s="78" t="str">
        <f>VLOOKUP(N1726,'Linien - BU'!A:B,2,FALSE)</f>
        <v>BU1</v>
      </c>
      <c r="B1726" s="79">
        <f t="shared" si="198"/>
        <v>65</v>
      </c>
      <c r="C1726" s="80">
        <f>Abfalldokumentation!$U1726</f>
        <v>44511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81" t="str">
        <f>IFERROR(VLOOKUP(Abfalldokumentation!$O1726,Artikel!A:C,3,FALSE),Abfalldokumentation!$O1726)</f>
        <v>VOS-ABS ENTSORGUNG</v>
      </c>
      <c r="F1726" s="81" t="str">
        <f>VLOOKUP(T1726,'Liste Gründe'!A:D,2,FALSE)</f>
        <v>Rest</v>
      </c>
      <c r="G1726" s="80" t="str">
        <f>IF(ISBLANK(V1726),VLOOKUP(Abfalldokumentation!$P1726,'Liste Gründe'!A:D,3,FALSE),V1726)</f>
        <v>geschälte Rinde</v>
      </c>
      <c r="H1726" s="81" t="str">
        <f>IF(ISBLANK(Abfalldokumentation!$W1726),"-",Abfalldokumentation!$W1726)</f>
        <v>-</v>
      </c>
      <c r="I1726" s="81">
        <f t="shared" si="213"/>
        <v>45</v>
      </c>
      <c r="J1726" s="81" t="str">
        <f t="shared" si="214"/>
        <v>Produkte</v>
      </c>
      <c r="K1726" s="81" t="str">
        <f t="shared" si="215"/>
        <v>BUs</v>
      </c>
      <c r="L1726" s="81" t="str">
        <f t="shared" si="216"/>
        <v>Symptome</v>
      </c>
      <c r="M1726" s="81">
        <f>IFERROR(VLOOKUP(Abfalldokumentation!$O1726,Kennzahlen!S:U,3,FALSE)*Abfalldokumentation!$B1726,"0")</f>
        <v>0.65</v>
      </c>
      <c r="N1726" s="81" t="str">
        <f>IF(ISBLANK(Q1726),VLOOKUP(Abfalldokumentation!$O1726,'Linien - BU'!R:S,2,FALSE),Q1726)</f>
        <v>RWV</v>
      </c>
      <c r="O1726" s="77">
        <f t="shared" si="203"/>
        <v>29500917</v>
      </c>
      <c r="P1726" s="77">
        <f t="shared" si="204"/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AA1726" s="2"/>
      <c r="AB1726" s="2"/>
      <c r="AC1726" s="2"/>
    </row>
    <row r="1727" spans="1:29" ht="30" customHeight="1" x14ac:dyDescent="0.25">
      <c r="A1727" s="73" t="str">
        <f>VLOOKUP(N1727,'Linien - BU'!A:B,2,FALSE)</f>
        <v>BU1</v>
      </c>
      <c r="B1727" s="74">
        <f t="shared" si="198"/>
        <v>12</v>
      </c>
      <c r="C1727" s="75">
        <f>Abfalldokumentation!$U1727</f>
        <v>44511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76" t="str">
        <f>IFERROR(VLOOKUP(Abfalldokumentation!$O1727,Artikel!A:C,3,FALSE),Abfalldokumentation!$O1727)</f>
        <v>VOS Räucher Natur Natri</v>
      </c>
      <c r="F1727" s="76" t="str">
        <f>VLOOKUP(T1727,'Liste Gründe'!A:D,2,FALSE)</f>
        <v>Rest</v>
      </c>
      <c r="G1727" s="75" t="str">
        <f>IF(ISBLANK(V1727),VLOOKUP(Abfalldokumentation!$P1727,'Liste Gründe'!A:D,3,FALSE),V1727)</f>
        <v>Schmutz</v>
      </c>
      <c r="H1727" s="76" t="str">
        <f>IF(ISBLANK(Abfalldokumentation!$W1727),"-",Abfalldokumentation!$W1727)</f>
        <v>-</v>
      </c>
      <c r="I1727" s="76">
        <f t="shared" si="213"/>
        <v>45</v>
      </c>
      <c r="J1727" s="76" t="str">
        <f t="shared" si="214"/>
        <v>Produkte</v>
      </c>
      <c r="K1727" s="76" t="str">
        <f t="shared" si="215"/>
        <v>BUs</v>
      </c>
      <c r="L1727" s="76" t="str">
        <f t="shared" si="216"/>
        <v>Symptome</v>
      </c>
      <c r="M1727" s="76">
        <f>IFERROR(VLOOKUP(Abfalldokumentation!$O1727,Kennzahlen!S:U,3,FALSE)*Abfalldokumentation!$B1727,"0")</f>
        <v>6</v>
      </c>
      <c r="N1727" s="76" t="str">
        <f>IF(ISBLANK(Q1727),VLOOKUP(Abfalldokumentation!$O1727,'Linien - BU'!R:S,2,FALSE),Q1727)</f>
        <v>RWV</v>
      </c>
      <c r="O1727" s="77">
        <f t="shared" si="203"/>
        <v>29500498</v>
      </c>
      <c r="P1727" s="77">
        <f t="shared" si="204"/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AA1727" s="2"/>
      <c r="AB1727" s="2"/>
      <c r="AC1727" s="2"/>
    </row>
    <row r="1728" spans="1:29" ht="30" customHeight="1" x14ac:dyDescent="0.25">
      <c r="A1728" s="78" t="str">
        <f>VLOOKUP(N1728,'Linien - BU'!A:B,2,FALSE)</f>
        <v>Rest</v>
      </c>
      <c r="B1728" s="79">
        <f t="shared" si="198"/>
        <v>8.5</v>
      </c>
      <c r="C1728" s="80">
        <f>Abfalldokumentation!$U1728</f>
        <v>44511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81" t="str">
        <f>IFERROR(VLOOKUP(Abfalldokumentation!$O1728,Artikel!A:C,3,FALSE),Abfalldokumentation!$O1728)</f>
        <v>-</v>
      </c>
      <c r="F1728" s="81" t="str">
        <f>VLOOKUP(T1728,'Liste Gründe'!A:D,2,FALSE)</f>
        <v>Qualitätssicherung</v>
      </c>
      <c r="G1728" s="80" t="str">
        <f>IF(ISBLANK(V1728),VLOOKUP(Abfalldokumentation!$P1728,'Liste Gründe'!A:D,3,FALSE),V1728)</f>
        <v>Sensorik</v>
      </c>
      <c r="H1728" s="81" t="str">
        <f>IF(ISBLANK(Abfalldokumentation!$W1728),"-",Abfalldokumentation!$W1728)</f>
        <v>-</v>
      </c>
      <c r="I1728" s="81">
        <f t="shared" si="213"/>
        <v>45</v>
      </c>
      <c r="J1728" s="81" t="str">
        <f t="shared" si="214"/>
        <v>Produkte</v>
      </c>
      <c r="K1728" s="81" t="str">
        <f t="shared" si="215"/>
        <v>BUs</v>
      </c>
      <c r="L1728" s="81" t="str">
        <f t="shared" si="216"/>
        <v>Symptome</v>
      </c>
      <c r="M1728" s="81" t="str">
        <f>IFERROR(VLOOKUP(Abfalldokumentation!$O1728,Kennzahlen!S:U,3,FALSE)*Abfalldokumentation!$B1728,"0")</f>
        <v>0</v>
      </c>
      <c r="N1728" s="81" t="str">
        <f>IF(ISBLANK(Q1728),VLOOKUP(Abfalldokumentation!$O1728,'Linien - BU'!R:S,2,FALSE),Q1728)</f>
        <v>QM</v>
      </c>
      <c r="O1728" s="77" t="str">
        <f t="shared" si="203"/>
        <v>-</v>
      </c>
      <c r="P1728" s="77">
        <f t="shared" si="204"/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AA1728" s="2"/>
      <c r="AB1728" s="2"/>
      <c r="AC1728" s="2"/>
    </row>
    <row r="1729" spans="1:29" ht="30" customHeight="1" x14ac:dyDescent="0.25">
      <c r="A1729" s="73" t="str">
        <f>VLOOKUP(N1729,'Linien - BU'!A:B,2,FALSE)</f>
        <v>BU3</v>
      </c>
      <c r="B1729" s="74">
        <f t="shared" si="198"/>
        <v>15</v>
      </c>
      <c r="C1729" s="75">
        <f>Abfalldokumentation!$U1729</f>
        <v>44511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76" t="str">
        <f>IFERROR(VLOOKUP(Abfalldokumentation!$O1729,Artikel!A:C,3,FALSE),Abfalldokumentation!$O1729)</f>
        <v>-</v>
      </c>
      <c r="F1729" s="76" t="str">
        <f>VLOOKUP(T1729,'Liste Gründe'!A:D,2,FALSE)</f>
        <v>Linienbezogen</v>
      </c>
      <c r="G1729" s="75" t="str">
        <f>IF(ISBLANK(V1729),VLOOKUP(Abfalldokumentation!$P1729,'Liste Gründe'!A:D,3,FALSE),V1729)</f>
        <v>Maschinenabfall</v>
      </c>
      <c r="H1729" s="76" t="str">
        <f>IF(ISBLANK(Abfalldokumentation!$W1729),"-",Abfalldokumentation!$W1729)</f>
        <v>-</v>
      </c>
      <c r="I1729" s="76">
        <f t="shared" si="213"/>
        <v>45</v>
      </c>
      <c r="J1729" s="76" t="str">
        <f t="shared" si="214"/>
        <v>Produkte</v>
      </c>
      <c r="K1729" s="76" t="str">
        <f t="shared" si="215"/>
        <v>BUs</v>
      </c>
      <c r="L1729" s="76" t="str">
        <f t="shared" si="216"/>
        <v>Symptome</v>
      </c>
      <c r="M1729" s="76" t="str">
        <f>IFERROR(VLOOKUP(Abfalldokumentation!$O1729,Kennzahlen!S:U,3,FALSE)*Abfalldokumentation!$B1729,"0")</f>
        <v>0</v>
      </c>
      <c r="N1729" s="76" t="str">
        <f>IF(ISBLANK(Q1729),VLOOKUP(Abfalldokumentation!$O1729,'Linien - BU'!R:S,2,FALSE),Q1729)</f>
        <v>WVP</v>
      </c>
      <c r="O1729" s="77" t="str">
        <f t="shared" si="203"/>
        <v>-</v>
      </c>
      <c r="P1729" s="77">
        <f t="shared" si="204"/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AA1729" s="2"/>
      <c r="AB1729" s="2"/>
      <c r="AC1729" s="2"/>
    </row>
    <row r="1730" spans="1:29" ht="30" customHeight="1" x14ac:dyDescent="0.25">
      <c r="A1730" s="78" t="str">
        <f>VLOOKUP(N1730,'Linien - BU'!A:B,2,FALSE)</f>
        <v>BU3</v>
      </c>
      <c r="B1730" s="79">
        <f t="shared" ref="B1730:B1793" si="217">S1730</f>
        <v>20</v>
      </c>
      <c r="C1730" s="80">
        <f>Abfalldokumentation!$U1730</f>
        <v>44511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81" t="str">
        <f>IFERROR(VLOOKUP(Abfalldokumentation!$O1730,Artikel!A:C,3,FALSE),Abfalldokumentation!$O1730)</f>
        <v>-</v>
      </c>
      <c r="F1730" s="81" t="str">
        <f>VLOOKUP(T1730,'Liste Gründe'!A:D,2,FALSE)</f>
        <v>Linienbezogen</v>
      </c>
      <c r="G1730" s="80" t="str">
        <f>IF(ISBLANK(V1730),VLOOKUP(Abfalldokumentation!$P1730,'Liste Gründe'!A:D,3,FALSE),V1730)</f>
        <v>Reinigung</v>
      </c>
      <c r="H1730" s="81" t="str">
        <f>IF(ISBLANK(Abfalldokumentation!$W1730),"-",Abfalldokumentation!$W1730)</f>
        <v>-</v>
      </c>
      <c r="I1730" s="81">
        <f t="shared" si="213"/>
        <v>45</v>
      </c>
      <c r="J1730" s="81" t="str">
        <f t="shared" si="214"/>
        <v>Produkte</v>
      </c>
      <c r="K1730" s="81" t="str">
        <f t="shared" si="215"/>
        <v>BUs</v>
      </c>
      <c r="L1730" s="81" t="str">
        <f t="shared" si="216"/>
        <v>Symptome</v>
      </c>
      <c r="M1730" s="81" t="str">
        <f>IFERROR(VLOOKUP(Abfalldokumentation!$O1730,Kennzahlen!S:U,3,FALSE)*Abfalldokumentation!$B1730,"0")</f>
        <v>0</v>
      </c>
      <c r="N1730" s="81" t="str">
        <f>IF(ISBLANK(Q1730),VLOOKUP(Abfalldokumentation!$O1730,'Linien - BU'!R:S,2,FALSE),Q1730)</f>
        <v>L9</v>
      </c>
      <c r="O1730" s="77" t="str">
        <f t="shared" ref="O1730:O1793" si="218">R1730</f>
        <v>-</v>
      </c>
      <c r="P1730" s="77">
        <f t="shared" ref="P1730:P1793" si="219"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AA1730" s="2"/>
      <c r="AB1730" s="2"/>
      <c r="AC1730" s="2"/>
    </row>
    <row r="1731" spans="1:29" ht="30" customHeight="1" x14ac:dyDescent="0.25">
      <c r="A1731" s="73" t="str">
        <f>VLOOKUP(N1731,'Linien - BU'!A:B,2,FALSE)</f>
        <v>Rest</v>
      </c>
      <c r="B1731" s="74">
        <f t="shared" si="217"/>
        <v>2</v>
      </c>
      <c r="C1731" s="75">
        <f>Abfalldokumentation!$U1731</f>
        <v>44511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76" t="str">
        <f>IFERROR(VLOOKUP(Abfalldokumentation!$O1731,Artikel!A:C,3,FALSE),Abfalldokumentation!$O1731)</f>
        <v>-</v>
      </c>
      <c r="F1731" s="76" t="str">
        <f>VLOOKUP(T1731,'Liste Gründe'!A:D,2,FALSE)</f>
        <v>Qualitätssicherung</v>
      </c>
      <c r="G1731" s="75" t="str">
        <f>IF(ISBLANK(V1731),VLOOKUP(Abfalldokumentation!$P1731,'Liste Gründe'!A:D,3,FALSE),V1731)</f>
        <v>Sensorik</v>
      </c>
      <c r="H1731" s="76" t="str">
        <f>IF(ISBLANK(Abfalldokumentation!$W1731),"-",Abfalldokumentation!$W1731)</f>
        <v>-</v>
      </c>
      <c r="I1731" s="76">
        <f t="shared" si="213"/>
        <v>45</v>
      </c>
      <c r="J1731" s="76" t="str">
        <f t="shared" si="214"/>
        <v>Produkte</v>
      </c>
      <c r="K1731" s="76" t="str">
        <f t="shared" si="215"/>
        <v>BUs</v>
      </c>
      <c r="L1731" s="76" t="str">
        <f t="shared" si="216"/>
        <v>Symptome</v>
      </c>
      <c r="M1731" s="76" t="str">
        <f>IFERROR(VLOOKUP(Abfalldokumentation!$O1731,Kennzahlen!S:U,3,FALSE)*Abfalldokumentation!$B1731,"0")</f>
        <v>0</v>
      </c>
      <c r="N1731" s="76" t="str">
        <f>IF(ISBLANK(Q1731),VLOOKUP(Abfalldokumentation!$O1731,'Linien - BU'!R:S,2,FALSE),Q1731)</f>
        <v>Labor</v>
      </c>
      <c r="O1731" s="77" t="str">
        <f t="shared" si="218"/>
        <v>-</v>
      </c>
      <c r="P1731" s="77">
        <f t="shared" si="219"/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AA1731" s="2"/>
      <c r="AB1731" s="2"/>
      <c r="AC1731" s="2"/>
    </row>
    <row r="1732" spans="1:29" ht="30" customHeight="1" x14ac:dyDescent="0.25">
      <c r="A1732" s="78" t="str">
        <f>VLOOKUP(N1732,'Linien - BU'!A:B,2,FALSE)</f>
        <v>BU1</v>
      </c>
      <c r="B1732" s="79">
        <f t="shared" si="217"/>
        <v>209</v>
      </c>
      <c r="C1732" s="80">
        <f>Abfalldokumentation!$U1732</f>
        <v>44511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81" t="str">
        <f>IFERROR(VLOOKUP(Abfalldokumentation!$O1732,Artikel!A:C,3,FALSE),Abfalldokumentation!$O1732)</f>
        <v>-</v>
      </c>
      <c r="F1732" s="81" t="str">
        <f>VLOOKUP(T1732,'Liste Gründe'!A:D,2,FALSE)</f>
        <v>Linienbezogen</v>
      </c>
      <c r="G1732" s="80" t="str">
        <f>IF(ISBLANK(V1732),VLOOKUP(Abfalldokumentation!$P1732,'Liste Gründe'!A:D,3,FALSE),V1732)</f>
        <v>Maschinenabfall</v>
      </c>
      <c r="H1732" s="81" t="str">
        <f>IF(ISBLANK(Abfalldokumentation!$W1732),"-",Abfalldokumentation!$W1732)</f>
        <v>-</v>
      </c>
      <c r="I1732" s="81">
        <f t="shared" si="213"/>
        <v>45</v>
      </c>
      <c r="J1732" s="81" t="str">
        <f t="shared" si="214"/>
        <v>Produkte</v>
      </c>
      <c r="K1732" s="81" t="str">
        <f t="shared" si="215"/>
        <v>BUs</v>
      </c>
      <c r="L1732" s="81" t="str">
        <f t="shared" si="216"/>
        <v>Symptome</v>
      </c>
      <c r="M1732" s="81" t="str">
        <f>IFERROR(VLOOKUP(Abfalldokumentation!$O1732,Kennzahlen!S:U,3,FALSE)*Abfalldokumentation!$B1732,"0")</f>
        <v>0</v>
      </c>
      <c r="N1732" s="81" t="str">
        <f>IF(ISBLANK(Q1732),VLOOKUP(Abfalldokumentation!$O1732,'Linien - BU'!R:S,2,FALSE),Q1732)</f>
        <v>Abfüllung</v>
      </c>
      <c r="O1732" s="77" t="str">
        <f t="shared" si="218"/>
        <v>-</v>
      </c>
      <c r="P1732" s="77">
        <f t="shared" si="219"/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AA1732" s="2"/>
      <c r="AB1732" s="2"/>
      <c r="AC1732" s="2"/>
    </row>
    <row r="1733" spans="1:29" ht="30" customHeight="1" x14ac:dyDescent="0.25">
      <c r="A1733" s="73" t="str">
        <f>VLOOKUP(N1733,'Linien - BU'!A:B,2,FALSE)</f>
        <v>Rest</v>
      </c>
      <c r="B1733" s="74">
        <f t="shared" si="217"/>
        <v>110</v>
      </c>
      <c r="C1733" s="75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76" t="str">
        <f>IFERROR(VLOOKUP(Abfalldokumentation!$O1733,Artikel!A:C,3,FALSE),Abfalldokumentation!$O1733)</f>
        <v>-</v>
      </c>
      <c r="F1733" s="76" t="str">
        <f>VLOOKUP(T1733,'Liste Gründe'!A:D,2,FALSE)</f>
        <v>Qualitätssicherung</v>
      </c>
      <c r="G1733" s="75" t="str">
        <f>IF(ISBLANK(V1733),VLOOKUP(Abfalldokumentation!$P1733,'Liste Gründe'!A:D,3,FALSE),V1733)</f>
        <v>Laborproben</v>
      </c>
      <c r="H1733" s="76" t="str">
        <f>IF(ISBLANK(Abfalldokumentation!$W1733),"-",Abfalldokumentation!$W1733)</f>
        <v>-</v>
      </c>
      <c r="I1733" s="76">
        <f t="shared" si="213"/>
        <v>45</v>
      </c>
      <c r="J1733" s="76" t="str">
        <f t="shared" si="214"/>
        <v>Produkte</v>
      </c>
      <c r="K1733" s="76" t="str">
        <f t="shared" si="215"/>
        <v>BUs</v>
      </c>
      <c r="L1733" s="76" t="str">
        <f t="shared" si="216"/>
        <v>Symptome</v>
      </c>
      <c r="M1733" s="76" t="str">
        <f>IFERROR(VLOOKUP(Abfalldokumentation!$O1733,Kennzahlen!S:U,3,FALSE)*Abfalldokumentation!$B1733,"0")</f>
        <v>0</v>
      </c>
      <c r="N1733" s="76" t="str">
        <f>IF(ISBLANK(Q1733),VLOOKUP(Abfalldokumentation!$O1733,'Linien - BU'!R:S,2,FALSE),Q1733)</f>
        <v>Labor</v>
      </c>
      <c r="O1733" s="77" t="str">
        <f t="shared" si="218"/>
        <v>-</v>
      </c>
      <c r="P1733" s="77">
        <f t="shared" si="219"/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AA1733" s="2"/>
      <c r="AB1733" s="2"/>
      <c r="AC1733" s="2"/>
    </row>
    <row r="1734" spans="1:29" ht="30" customHeight="1" x14ac:dyDescent="0.25">
      <c r="A1734" s="78" t="str">
        <f>VLOOKUP(N1734,'Linien - BU'!A:B,2,FALSE)</f>
        <v>Rest</v>
      </c>
      <c r="B1734" s="79">
        <f t="shared" si="217"/>
        <v>15</v>
      </c>
      <c r="C1734" s="80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81" t="str">
        <f>IFERROR(VLOOKUP(Abfalldokumentation!$O1734,Artikel!A:C,3,FALSE),Abfalldokumentation!$O1734)</f>
        <v>-</v>
      </c>
      <c r="F1734" s="81" t="str">
        <f>VLOOKUP(T1734,'Liste Gründe'!A:D,2,FALSE)</f>
        <v>Qualitätssicherung</v>
      </c>
      <c r="G1734" s="80" t="str">
        <f>IF(ISBLANK(V1734),VLOOKUP(Abfalldokumentation!$P1734,'Liste Gründe'!A:D,3,FALSE),V1734)</f>
        <v>Einwaage</v>
      </c>
      <c r="H1734" s="81" t="str">
        <f>IF(ISBLANK(Abfalldokumentation!$W1734),"-",Abfalldokumentation!$W1734)</f>
        <v>-</v>
      </c>
      <c r="I1734" s="81">
        <f t="shared" si="213"/>
        <v>45</v>
      </c>
      <c r="J1734" s="81" t="str">
        <f t="shared" si="214"/>
        <v>Produkte</v>
      </c>
      <c r="K1734" s="81" t="str">
        <f t="shared" si="215"/>
        <v>BUs</v>
      </c>
      <c r="L1734" s="81" t="str">
        <f t="shared" si="216"/>
        <v>Symptome</v>
      </c>
      <c r="M1734" s="81" t="str">
        <f>IFERROR(VLOOKUP(Abfalldokumentation!$O1734,Kennzahlen!S:U,3,FALSE)*Abfalldokumentation!$B1734,"0")</f>
        <v>0</v>
      </c>
      <c r="N1734" s="81" t="str">
        <f>IF(ISBLANK(Q1734),VLOOKUP(Abfalldokumentation!$O1734,'Linien - BU'!R:S,2,FALSE),Q1734)</f>
        <v>Labor</v>
      </c>
      <c r="O1734" s="77" t="str">
        <f t="shared" si="218"/>
        <v>-</v>
      </c>
      <c r="P1734" s="77">
        <f t="shared" si="219"/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AA1734" s="2"/>
      <c r="AB1734" s="2"/>
      <c r="AC1734" s="2"/>
    </row>
    <row r="1735" spans="1:29" ht="30" customHeight="1" x14ac:dyDescent="0.25">
      <c r="A1735" s="73" t="str">
        <f>VLOOKUP(N1735,'Linien - BU'!A:B,2,FALSE)</f>
        <v>BU3</v>
      </c>
      <c r="B1735" s="74">
        <f t="shared" si="217"/>
        <v>30</v>
      </c>
      <c r="C1735" s="75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76" t="str">
        <f>IFERROR(VLOOKUP(Abfalldokumentation!$O1735,Artikel!A:C,3,FALSE),Abfalldokumentation!$O1735)</f>
        <v>-</v>
      </c>
      <c r="F1735" s="76" t="str">
        <f>VLOOKUP(T1735,'Liste Gründe'!A:D,2,FALSE)</f>
        <v>keinen Verwendungszweck</v>
      </c>
      <c r="G1735" s="75" t="str">
        <f>IF(ISBLANK(V1735),VLOOKUP(Abfalldokumentation!$P1735,'Liste Gründe'!A:D,3,FALSE),V1735)</f>
        <v>keinen Verwendungszweck</v>
      </c>
      <c r="H1735" s="76" t="str">
        <f>IF(ISBLANK(Abfalldokumentation!$W1735),"-",Abfalldokumentation!$W1735)</f>
        <v>-</v>
      </c>
      <c r="I1735" s="76">
        <f t="shared" si="213"/>
        <v>45</v>
      </c>
      <c r="J1735" s="76" t="str">
        <f t="shared" si="214"/>
        <v>Produkte</v>
      </c>
      <c r="K1735" s="76" t="str">
        <f t="shared" si="215"/>
        <v>BUs</v>
      </c>
      <c r="L1735" s="76" t="str">
        <f t="shared" si="216"/>
        <v>Symptome</v>
      </c>
      <c r="M1735" s="76" t="str">
        <f>IFERROR(VLOOKUP(Abfalldokumentation!$O1735,Kennzahlen!S:U,3,FALSE)*Abfalldokumentation!$B1735,"0")</f>
        <v>0</v>
      </c>
      <c r="N1735" s="76" t="str">
        <f>IF(ISBLANK(Q1735),VLOOKUP(Abfalldokumentation!$O1735,'Linien - BU'!R:S,2,FALSE),Q1735)</f>
        <v>WVP</v>
      </c>
      <c r="O1735" s="77" t="str">
        <f t="shared" si="218"/>
        <v>-</v>
      </c>
      <c r="P1735" s="77">
        <f t="shared" si="219"/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AA1735" s="2"/>
      <c r="AB1735" s="2"/>
      <c r="AC1735" s="2"/>
    </row>
    <row r="1736" spans="1:29" ht="30" customHeight="1" x14ac:dyDescent="0.25">
      <c r="A1736" s="78" t="str">
        <f>VLOOKUP(N1736,'Linien - BU'!A:B,2,FALSE)</f>
        <v>Rest</v>
      </c>
      <c r="B1736" s="79">
        <f t="shared" si="217"/>
        <v>80</v>
      </c>
      <c r="C1736" s="80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81" t="str">
        <f>IFERROR(VLOOKUP(Abfalldokumentation!$O1736,Artikel!A:C,3,FALSE),Abfalldokumentation!$O1736)</f>
        <v>Nüsse</v>
      </c>
      <c r="F1736" s="81" t="str">
        <f>VLOOKUP(T1736,'Liste Gründe'!A:D,2,FALSE)</f>
        <v>Qualitätsprobleme</v>
      </c>
      <c r="G1736" s="80" t="str">
        <f>IF(ISBLANK(V1736),VLOOKUP(Abfalldokumentation!$P1736,'Liste Gründe'!A:D,3,FALSE),V1736)</f>
        <v>Produkt durchwässert</v>
      </c>
      <c r="H1736" s="81" t="str">
        <f>IF(ISBLANK(Abfalldokumentation!$W1736),"-",Abfalldokumentation!$W1736)</f>
        <v>-</v>
      </c>
      <c r="I1736" s="81">
        <f t="shared" si="213"/>
        <v>45</v>
      </c>
      <c r="J1736" s="81" t="str">
        <f t="shared" si="214"/>
        <v>Produkte</v>
      </c>
      <c r="K1736" s="81" t="str">
        <f t="shared" si="215"/>
        <v>BUs</v>
      </c>
      <c r="L1736" s="81" t="str">
        <f t="shared" si="216"/>
        <v>Symptome</v>
      </c>
      <c r="M1736" s="81" t="str">
        <f>IFERROR(VLOOKUP(Abfalldokumentation!$O1736,Kennzahlen!S:U,3,FALSE)*Abfalldokumentation!$B1736,"0")</f>
        <v>0</v>
      </c>
      <c r="N1736" s="81" t="str">
        <f>IF(ISBLANK(Q1736),VLOOKUP(Abfalldokumentation!$O1736,'Linien - BU'!R:S,2,FALSE),Q1736)</f>
        <v>QM</v>
      </c>
      <c r="O1736" s="77" t="str">
        <f t="shared" si="218"/>
        <v>Nüsse</v>
      </c>
      <c r="P1736" s="77">
        <f t="shared" si="219"/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AA1736" s="2"/>
      <c r="AB1736" s="2"/>
      <c r="AC1736" s="2"/>
    </row>
    <row r="1737" spans="1:29" ht="30" customHeight="1" x14ac:dyDescent="0.25">
      <c r="A1737" s="73" t="str">
        <f>VLOOKUP(N1737,'Linien - BU'!A:B,2,FALSE)</f>
        <v>BU3</v>
      </c>
      <c r="B1737" s="74">
        <f t="shared" si="217"/>
        <v>28</v>
      </c>
      <c r="C1737" s="75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76" t="str">
        <f>IFERROR(VLOOKUP(Abfalldokumentation!$O1737,Artikel!A:C,3,FALSE),Abfalldokumentation!$O1737)</f>
        <v>-</v>
      </c>
      <c r="F1737" s="76" t="str">
        <f>VLOOKUP(T1737,'Liste Gründe'!A:D,2,FALSE)</f>
        <v>Linienbezogen</v>
      </c>
      <c r="G1737" s="75" t="str">
        <f>IF(ISBLANK(V1737),VLOOKUP(Abfalldokumentation!$P1737,'Liste Gründe'!A:D,3,FALSE),V1737)</f>
        <v>Maschinenabfall</v>
      </c>
      <c r="H1737" s="76" t="str">
        <f>IF(ISBLANK(Abfalldokumentation!$W1737),"-",Abfalldokumentation!$W1737)</f>
        <v>-</v>
      </c>
      <c r="I1737" s="76">
        <f t="shared" si="213"/>
        <v>45</v>
      </c>
      <c r="J1737" s="76" t="str">
        <f t="shared" si="214"/>
        <v>Produkte</v>
      </c>
      <c r="K1737" s="76" t="str">
        <f t="shared" si="215"/>
        <v>BUs</v>
      </c>
      <c r="L1737" s="76" t="str">
        <f t="shared" si="216"/>
        <v>Symptome</v>
      </c>
      <c r="M1737" s="76" t="str">
        <f>IFERROR(VLOOKUP(Abfalldokumentation!$O1737,Kennzahlen!S:U,3,FALSE)*Abfalldokumentation!$B1737,"0")</f>
        <v>0</v>
      </c>
      <c r="N1737" s="76" t="str">
        <f>IF(ISBLANK(Q1737),VLOOKUP(Abfalldokumentation!$O1737,'Linien - BU'!R:S,2,FALSE),Q1737)</f>
        <v>BU3</v>
      </c>
      <c r="O1737" s="77" t="str">
        <f t="shared" si="218"/>
        <v>-</v>
      </c>
      <c r="P1737" s="77">
        <f t="shared" si="219"/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AA1737" s="2"/>
      <c r="AB1737" s="2"/>
      <c r="AC1737" s="2"/>
    </row>
    <row r="1738" spans="1:29" ht="30" customHeight="1" x14ac:dyDescent="0.25">
      <c r="A1738" s="78" t="str">
        <f>VLOOKUP(N1738,'Linien - BU'!A:B,2,FALSE)</f>
        <v>BU4</v>
      </c>
      <c r="B1738" s="79">
        <f t="shared" si="217"/>
        <v>55</v>
      </c>
      <c r="C1738" s="80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81" t="str">
        <f>IFERROR(VLOOKUP(Abfalldokumentation!$O1738,Artikel!A:C,3,FALSE),Abfalldokumentation!$O1738)</f>
        <v>-</v>
      </c>
      <c r="F1738" s="81" t="str">
        <f>VLOOKUP(T1738,'Liste Gründe'!A:D,2,FALSE)</f>
        <v>Linienbezogen</v>
      </c>
      <c r="G1738" s="80" t="str">
        <f>IF(ISBLANK(V1738),VLOOKUP(Abfalldokumentation!$P1738,'Liste Gründe'!A:D,3,FALSE),V1738)</f>
        <v>Maschinenabfall</v>
      </c>
      <c r="H1738" s="81" t="str">
        <f>IF(ISBLANK(Abfalldokumentation!$W1738),"-",Abfalldokumentation!$W1738)</f>
        <v>-</v>
      </c>
      <c r="I1738" s="81">
        <f t="shared" si="213"/>
        <v>45</v>
      </c>
      <c r="J1738" s="81" t="str">
        <f t="shared" si="214"/>
        <v>Produkte</v>
      </c>
      <c r="K1738" s="81" t="str">
        <f t="shared" si="215"/>
        <v>BUs</v>
      </c>
      <c r="L1738" s="81" t="str">
        <f t="shared" si="216"/>
        <v>Symptome</v>
      </c>
      <c r="M1738" s="81" t="str">
        <f>IFERROR(VLOOKUP(Abfalldokumentation!$O1738,Kennzahlen!S:U,3,FALSE)*Abfalldokumentation!$B1738,"0")</f>
        <v>0</v>
      </c>
      <c r="N1738" s="81" t="str">
        <f>IF(ISBLANK(Q1738),VLOOKUP(Abfalldokumentation!$O1738,'Linien - BU'!R:S,2,FALSE),Q1738)</f>
        <v>BU4</v>
      </c>
      <c r="O1738" s="77" t="str">
        <f t="shared" si="218"/>
        <v>-</v>
      </c>
      <c r="P1738" s="77">
        <f t="shared" si="219"/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AA1738" s="2"/>
      <c r="AB1738" s="2"/>
      <c r="AC1738" s="2"/>
    </row>
    <row r="1739" spans="1:29" ht="30" customHeight="1" x14ac:dyDescent="0.25">
      <c r="A1739" s="73" t="str">
        <f>VLOOKUP(N1739,'Linien - BU'!A:B,2,FALSE)</f>
        <v>BU3</v>
      </c>
      <c r="B1739" s="74">
        <f t="shared" si="217"/>
        <v>161</v>
      </c>
      <c r="C1739" s="75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76" t="str">
        <f>IFERROR(VLOOKUP(Abfalldokumentation!$O1739,Artikel!A:C,3,FALSE),Abfalldokumentation!$O1739)</f>
        <v>ABS CHED-PF-KRÄUK gemis</v>
      </c>
      <c r="F1739" s="76" t="str">
        <f>VLOOKUP(T1739,'Liste Gründe'!A:D,2,FALSE)</f>
        <v>Linienbezogen</v>
      </c>
      <c r="G1739" s="75" t="str">
        <f>IF(ISBLANK(V1739),VLOOKUP(Abfalldokumentation!$P1739,'Liste Gründe'!A:D,3,FALSE),V1739)</f>
        <v>gemischtes Produkt</v>
      </c>
      <c r="H1739" s="76" t="str">
        <f>IF(ISBLANK(Abfalldokumentation!$W1739),"-",Abfalldokumentation!$W1739)</f>
        <v>-</v>
      </c>
      <c r="I1739" s="76">
        <f t="shared" si="213"/>
        <v>45</v>
      </c>
      <c r="J1739" s="76" t="str">
        <f t="shared" si="214"/>
        <v>Produkte</v>
      </c>
      <c r="K1739" s="76" t="str">
        <f t="shared" si="215"/>
        <v>BUs</v>
      </c>
      <c r="L1739" s="76" t="str">
        <f t="shared" si="216"/>
        <v>Symptome</v>
      </c>
      <c r="M1739" s="76">
        <f>IFERROR(VLOOKUP(Abfalldokumentation!$O1739,Kennzahlen!S:U,3,FALSE)*Abfalldokumentation!$B1739,"0")</f>
        <v>161</v>
      </c>
      <c r="N1739" s="76" t="str">
        <f>IF(ISBLANK(Q1739),VLOOKUP(Abfalldokumentation!$O1739,'Linien - BU'!R:S,2,FALSE),Q1739)</f>
        <v>BU3</v>
      </c>
      <c r="O1739" s="77">
        <f t="shared" si="218"/>
        <v>29501003</v>
      </c>
      <c r="P1739" s="77">
        <f t="shared" si="219"/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AA1739" s="2"/>
      <c r="AB1739" s="2"/>
      <c r="AC1739" s="2"/>
    </row>
    <row r="1740" spans="1:29" ht="30" customHeight="1" x14ac:dyDescent="0.25">
      <c r="A1740" s="78" t="str">
        <f>VLOOKUP(N1740,'Linien - BU'!A:B,2,FALSE)</f>
        <v>BU3</v>
      </c>
      <c r="B1740" s="79">
        <f t="shared" si="217"/>
        <v>31</v>
      </c>
      <c r="C1740" s="80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81" t="str">
        <f>IFERROR(VLOOKUP(Abfalldokumentation!$O1740,Artikel!A:C,3,FALSE),Abfalldokumentation!$O1740)</f>
        <v>-</v>
      </c>
      <c r="F1740" s="81" t="str">
        <f>VLOOKUP(T1740,'Liste Gründe'!A:D,2,FALSE)</f>
        <v>Linienbezogen</v>
      </c>
      <c r="G1740" s="80" t="str">
        <f>IF(ISBLANK(V1740),VLOOKUP(Abfalldokumentation!$P1740,'Liste Gründe'!A:D,3,FALSE),V1740)</f>
        <v>Maschinenabfall</v>
      </c>
      <c r="H1740" s="81" t="str">
        <f>IF(ISBLANK(Abfalldokumentation!$W1740),"-",Abfalldokumentation!$W1740)</f>
        <v>-</v>
      </c>
      <c r="I1740" s="81">
        <f t="shared" si="213"/>
        <v>45</v>
      </c>
      <c r="J1740" s="81" t="str">
        <f t="shared" si="214"/>
        <v>Produkte</v>
      </c>
      <c r="K1740" s="81" t="str">
        <f t="shared" si="215"/>
        <v>BUs</v>
      </c>
      <c r="L1740" s="81" t="str">
        <f t="shared" si="216"/>
        <v>Symptome</v>
      </c>
      <c r="M1740" s="81" t="str">
        <f>IFERROR(VLOOKUP(Abfalldokumentation!$O1740,Kennzahlen!S:U,3,FALSE)*Abfalldokumentation!$B1740,"0")</f>
        <v>0</v>
      </c>
      <c r="N1740" s="81" t="str">
        <f>IF(ISBLANK(Q1740),VLOOKUP(Abfalldokumentation!$O1740,'Linien - BU'!R:S,2,FALSE),Q1740)</f>
        <v>BU3</v>
      </c>
      <c r="O1740" s="77" t="str">
        <f t="shared" si="218"/>
        <v>-</v>
      </c>
      <c r="P1740" s="77">
        <f t="shared" si="219"/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AA1740" s="2"/>
      <c r="AB1740" s="2"/>
      <c r="AC1740" s="2"/>
    </row>
    <row r="1741" spans="1:29" ht="30" customHeight="1" x14ac:dyDescent="0.25">
      <c r="A1741" s="73" t="str">
        <f>VLOOKUP(N1741,'Linien - BU'!A:B,2,FALSE)</f>
        <v>BU1</v>
      </c>
      <c r="B1741" s="74">
        <f t="shared" si="217"/>
        <v>13</v>
      </c>
      <c r="C1741" s="75">
        <f>Abfalldokumentation!$U1741</f>
        <v>44512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76" t="str">
        <f>IFERROR(VLOOKUP(Abfalldokumentation!$O1741,Artikel!A:C,3,FALSE),Abfalldokumentation!$O1741)</f>
        <v>ABS Pfeffer-Bruch</v>
      </c>
      <c r="F1741" s="76" t="str">
        <f>VLOOKUP(T1741,'Liste Gründe'!A:D,2,FALSE)</f>
        <v>Linienbezogen</v>
      </c>
      <c r="G1741" s="75" t="str">
        <f>IF(ISBLANK(V1741),VLOOKUP(Abfalldokumentation!$P1741,'Liste Gründe'!A:D,3,FALSE),V1741)</f>
        <v>Maschinenabfall</v>
      </c>
      <c r="H1741" s="76" t="str">
        <f>IF(ISBLANK(Abfalldokumentation!$W1741),"-",Abfalldokumentation!$W1741)</f>
        <v>-</v>
      </c>
      <c r="I1741" s="76">
        <f t="shared" si="213"/>
        <v>45</v>
      </c>
      <c r="J1741" s="76" t="str">
        <f t="shared" si="214"/>
        <v>Produkte</v>
      </c>
      <c r="K1741" s="76" t="str">
        <f t="shared" si="215"/>
        <v>BUs</v>
      </c>
      <c r="L1741" s="76" t="str">
        <f t="shared" si="216"/>
        <v>Symptome</v>
      </c>
      <c r="M1741" s="76">
        <f>IFERROR(VLOOKUP(Abfalldokumentation!$O1741,Kennzahlen!S:U,3,FALSE)*Abfalldokumentation!$B1741,"0")</f>
        <v>1.3000000000000002E-3</v>
      </c>
      <c r="N1741" s="76" t="str">
        <f>IF(ISBLANK(Q1741),VLOOKUP(Abfalldokumentation!$O1741,'Linien - BU'!R:S,2,FALSE),Q1741)</f>
        <v>Strudelline</v>
      </c>
      <c r="O1741" s="77">
        <f t="shared" si="218"/>
        <v>29501017</v>
      </c>
      <c r="P1741" s="77">
        <f t="shared" si="219"/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AA1741" s="2"/>
      <c r="AB1741" s="2"/>
      <c r="AC1741" s="2"/>
    </row>
    <row r="1742" spans="1:29" ht="30" customHeight="1" x14ac:dyDescent="0.25">
      <c r="A1742" s="78" t="str">
        <f>VLOOKUP(N1742,'Linien - BU'!A:B,2,FALSE)</f>
        <v>BU1</v>
      </c>
      <c r="B1742" s="79">
        <f t="shared" si="217"/>
        <v>40</v>
      </c>
      <c r="C1742" s="80">
        <f>Abfalldokumentation!$U1742</f>
        <v>44512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81" t="str">
        <f>IFERROR(VLOOKUP(Abfalldokumentation!$O1742,Artikel!A:C,3,FALSE),Abfalldokumentation!$O1742)</f>
        <v>VEG-SCH WÜRZIG  7,2KG</v>
      </c>
      <c r="F1742" s="81" t="str">
        <f>VLOOKUP(T1742,'Liste Gründe'!A:D,2,FALSE)</f>
        <v>Linienbezogen</v>
      </c>
      <c r="G1742" s="80" t="str">
        <f>IF(ISBLANK(V1742),VLOOKUP(Abfalldokumentation!$P1742,'Liste Gründe'!A:D,3,FALSE),V1742)</f>
        <v>Füllkopf tropft (vegan)</v>
      </c>
      <c r="H1742" s="81" t="str">
        <f>IF(ISBLANK(Abfalldokumentation!$W1742),"-",Abfalldokumentation!$W1742)</f>
        <v>-</v>
      </c>
      <c r="I1742" s="81">
        <f t="shared" si="213"/>
        <v>45</v>
      </c>
      <c r="J1742" s="81" t="str">
        <f t="shared" si="214"/>
        <v>Produkte</v>
      </c>
      <c r="K1742" s="81" t="str">
        <f t="shared" si="215"/>
        <v>BUs</v>
      </c>
      <c r="L1742" s="81" t="str">
        <f t="shared" si="216"/>
        <v>Symptome</v>
      </c>
      <c r="M1742" s="81">
        <f>IFERROR(VLOOKUP(Abfalldokumentation!$O1742,Kennzahlen!S:U,3,FALSE)*Abfalldokumentation!$B1742,"0")</f>
        <v>719.59199999999998</v>
      </c>
      <c r="N1742" s="81">
        <f>IF(ISBLANK(Q1742),VLOOKUP(Abfalldokumentation!$O1742,'Linien - BU'!R:S,2,FALSE),Q1742)</f>
        <v>3100</v>
      </c>
      <c r="O1742" s="77">
        <f t="shared" si="218"/>
        <v>31900002</v>
      </c>
      <c r="P1742" s="77">
        <f t="shared" si="219"/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AA1742" s="2"/>
      <c r="AB1742" s="2"/>
      <c r="AC1742" s="2"/>
    </row>
    <row r="1743" spans="1:29" ht="30" customHeight="1" x14ac:dyDescent="0.25">
      <c r="A1743" s="73" t="str">
        <f>VLOOKUP(N1743,'Linien - BU'!A:B,2,FALSE)</f>
        <v>BU1</v>
      </c>
      <c r="B1743" s="74">
        <f t="shared" si="217"/>
        <v>20</v>
      </c>
      <c r="C1743" s="75">
        <f>Abfalldokumentation!$U1743</f>
        <v>44512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76" t="str">
        <f>IFERROR(VLOOKUP(Abfalldokumentation!$O1743,Artikel!A:C,3,FALSE),Abfalldokumentation!$O1743)</f>
        <v>Gouda Riemen geräuchert</v>
      </c>
      <c r="F1743" s="76" t="str">
        <f>VLOOKUP(T1743,'Liste Gründe'!A:D,2,FALSE)</f>
        <v>Linienbezogen</v>
      </c>
      <c r="G1743" s="75" t="str">
        <f>IF(ISBLANK(V1743),VLOOKUP(Abfalldokumentation!$P1743,'Liste Gründe'!A:D,3,FALSE),V1743)</f>
        <v>Reinigung</v>
      </c>
      <c r="H1743" s="76" t="str">
        <f>IF(ISBLANK(Abfalldokumentation!$W1743),"-",Abfalldokumentation!$W1743)</f>
        <v>-</v>
      </c>
      <c r="I1743" s="76">
        <f t="shared" si="213"/>
        <v>45</v>
      </c>
      <c r="J1743" s="76" t="str">
        <f t="shared" si="214"/>
        <v>Produkte</v>
      </c>
      <c r="K1743" s="76" t="str">
        <f t="shared" si="215"/>
        <v>BUs</v>
      </c>
      <c r="L1743" s="76" t="str">
        <f t="shared" si="216"/>
        <v>Symptome</v>
      </c>
      <c r="M1743" s="76" t="str">
        <f>IFERROR(VLOOKUP(Abfalldokumentation!$O1743,Kennzahlen!S:U,3,FALSE)*Abfalldokumentation!$B1743,"0")</f>
        <v>0</v>
      </c>
      <c r="N1743" s="76">
        <f>IF(ISBLANK(Q1743),VLOOKUP(Abfalldokumentation!$O1743,'Linien - BU'!R:S,2,FALSE),Q1743)</f>
        <v>3020</v>
      </c>
      <c r="O1743" s="77">
        <f t="shared" si="218"/>
        <v>32000002</v>
      </c>
      <c r="P1743" s="77">
        <f t="shared" si="219"/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AA1743" s="2"/>
      <c r="AB1743" s="2"/>
      <c r="AC1743" s="2"/>
    </row>
    <row r="1744" spans="1:29" ht="30" customHeight="1" x14ac:dyDescent="0.25">
      <c r="A1744" s="78" t="str">
        <f>VLOOKUP(N1744,'Linien - BU'!A:B,2,FALSE)</f>
        <v>BU1</v>
      </c>
      <c r="B1744" s="79">
        <f t="shared" si="217"/>
        <v>180</v>
      </c>
      <c r="C1744" s="80">
        <f>Abfalldokumentation!$U1744</f>
        <v>44512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81" t="str">
        <f>IFERROR(VLOOKUP(Abfalldokumentation!$O1744,Artikel!A:C,3,FALSE),Abfalldokumentation!$O1744)</f>
        <v>GRW NATUR 7,2KG</v>
      </c>
      <c r="F1744" s="81" t="str">
        <f>VLOOKUP(T1744,'Liste Gründe'!A:D,2,FALSE)</f>
        <v>Linienbezogen</v>
      </c>
      <c r="G1744" s="80" t="str">
        <f>IF(ISBLANK(V1744),VLOOKUP(Abfalldokumentation!$P1744,'Liste Gründe'!A:D,3,FALSE),V1744)</f>
        <v>Darm geplatzt</v>
      </c>
      <c r="H1744" s="81" t="str">
        <f>IF(ISBLANK(Abfalldokumentation!$W1744),"-",Abfalldokumentation!$W1744)</f>
        <v>-</v>
      </c>
      <c r="I1744" s="81">
        <f t="shared" si="213"/>
        <v>45</v>
      </c>
      <c r="J1744" s="81" t="str">
        <f t="shared" si="214"/>
        <v>Produkte</v>
      </c>
      <c r="K1744" s="81" t="str">
        <f t="shared" si="215"/>
        <v>BUs</v>
      </c>
      <c r="L1744" s="81" t="str">
        <f t="shared" si="216"/>
        <v>Symptome</v>
      </c>
      <c r="M1744" s="81" t="str">
        <f>IFERROR(VLOOKUP(Abfalldokumentation!$O1744,Kennzahlen!S:U,3,FALSE)*Abfalldokumentation!$B1744,"0")</f>
        <v>0</v>
      </c>
      <c r="N1744" s="81" t="str">
        <f>IF(ISBLANK(Q1744),VLOOKUP(Abfalldokumentation!$O1744,'Linien - BU'!R:S,2,FALSE),Q1744)</f>
        <v>Mischer 2</v>
      </c>
      <c r="O1744" s="77">
        <f t="shared" si="218"/>
        <v>32000049</v>
      </c>
      <c r="P1744" s="77">
        <f t="shared" si="219"/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AA1744" s="2"/>
      <c r="AB1744" s="2"/>
      <c r="AC1744" s="2"/>
    </row>
    <row r="1745" spans="1:29" ht="30" customHeight="1" x14ac:dyDescent="0.25">
      <c r="A1745" s="73" t="str">
        <f>VLOOKUP(N1745,'Linien - BU'!A:B,2,FALSE)</f>
        <v>BU1</v>
      </c>
      <c r="B1745" s="74">
        <f t="shared" si="217"/>
        <v>40</v>
      </c>
      <c r="C1745" s="75">
        <f>Abfalldokumentation!$U1745</f>
        <v>44512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76" t="str">
        <f>IFERROR(VLOOKUP(Abfalldokumentation!$O1745,Artikel!A:C,3,FALSE),Abfalldokumentation!$O1745)</f>
        <v>GRW SCHI-NAT 7,2GK NEUE</v>
      </c>
      <c r="F1745" s="76" t="str">
        <f>VLOOKUP(T1745,'Liste Gründe'!A:D,2,FALSE)</f>
        <v>Linienbezogen</v>
      </c>
      <c r="G1745" s="75" t="str">
        <f>IF(ISBLANK(V1745),VLOOKUP(Abfalldokumentation!$P1745,'Liste Gründe'!A:D,3,FALSE),V1745)</f>
        <v>Darm geplatzt</v>
      </c>
      <c r="H1745" s="76" t="str">
        <f>IF(ISBLANK(Abfalldokumentation!$W1745),"-",Abfalldokumentation!$W1745)</f>
        <v>-</v>
      </c>
      <c r="I1745" s="76">
        <f t="shared" si="213"/>
        <v>45</v>
      </c>
      <c r="J1745" s="76" t="str">
        <f t="shared" si="214"/>
        <v>Produkte</v>
      </c>
      <c r="K1745" s="76" t="str">
        <f t="shared" si="215"/>
        <v>BUs</v>
      </c>
      <c r="L1745" s="76" t="str">
        <f t="shared" si="216"/>
        <v>Symptome</v>
      </c>
      <c r="M1745" s="76" t="str">
        <f>IFERROR(VLOOKUP(Abfalldokumentation!$O1745,Kennzahlen!S:U,3,FALSE)*Abfalldokumentation!$B1745,"0")</f>
        <v>0</v>
      </c>
      <c r="N1745" s="76">
        <f>IF(ISBLANK(Q1745),VLOOKUP(Abfalldokumentation!$O1745,'Linien - BU'!R:S,2,FALSE),Q1745)</f>
        <v>3020</v>
      </c>
      <c r="O1745" s="77">
        <f t="shared" si="218"/>
        <v>32000106</v>
      </c>
      <c r="P1745" s="77">
        <f t="shared" si="219"/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AA1745" s="2"/>
      <c r="AB1745" s="2"/>
      <c r="AC1745" s="2"/>
    </row>
    <row r="1746" spans="1:29" ht="30" customHeight="1" x14ac:dyDescent="0.25">
      <c r="A1746" s="78" t="str">
        <f>VLOOKUP(N1746,'Linien - BU'!A:B,2,FALSE)</f>
        <v>Rest</v>
      </c>
      <c r="B1746" s="79">
        <f t="shared" si="217"/>
        <v>10</v>
      </c>
      <c r="C1746" s="80">
        <f>Abfalldokumentation!$U1746</f>
        <v>44512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81" t="str">
        <f>IFERROR(VLOOKUP(Abfalldokumentation!$O1746,Artikel!A:C,3,FALSE),Abfalldokumentation!$O1746)</f>
        <v>-</v>
      </c>
      <c r="F1746" s="81" t="str">
        <f>VLOOKUP(T1746,'Liste Gründe'!A:D,2,FALSE)</f>
        <v>Qualitätssicherung</v>
      </c>
      <c r="G1746" s="80" t="str">
        <f>IF(ISBLANK(V1746),VLOOKUP(Abfalldokumentation!$P1746,'Liste Gründe'!A:D,3,FALSE),V1746)</f>
        <v>Laborproben</v>
      </c>
      <c r="H1746" s="81" t="str">
        <f>IF(ISBLANK(Abfalldokumentation!$W1746),"-",Abfalldokumentation!$W1746)</f>
        <v>-</v>
      </c>
      <c r="I1746" s="81">
        <f t="shared" si="213"/>
        <v>45</v>
      </c>
      <c r="J1746" s="81" t="str">
        <f t="shared" si="214"/>
        <v>Produkte</v>
      </c>
      <c r="K1746" s="81" t="str">
        <f t="shared" si="215"/>
        <v>BUs</v>
      </c>
      <c r="L1746" s="81" t="str">
        <f t="shared" si="216"/>
        <v>Symptome</v>
      </c>
      <c r="M1746" s="81" t="str">
        <f>IFERROR(VLOOKUP(Abfalldokumentation!$O1746,Kennzahlen!S:U,3,FALSE)*Abfalldokumentation!$B1746,"0")</f>
        <v>0</v>
      </c>
      <c r="N1746" s="81" t="str">
        <f>IF(ISBLANK(Q1746),VLOOKUP(Abfalldokumentation!$O1746,'Linien - BU'!R:S,2,FALSE),Q1746)</f>
        <v>Labor</v>
      </c>
      <c r="O1746" s="77" t="str">
        <f t="shared" si="218"/>
        <v>-</v>
      </c>
      <c r="P1746" s="77">
        <f t="shared" si="219"/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AA1746" s="2"/>
      <c r="AB1746" s="2"/>
      <c r="AC1746" s="2"/>
    </row>
    <row r="1747" spans="1:29" ht="30" customHeight="1" x14ac:dyDescent="0.25">
      <c r="A1747" s="73" t="str">
        <f>VLOOKUP(N1747,'Linien - BU'!A:B,2,FALSE)</f>
        <v>BU3</v>
      </c>
      <c r="B1747" s="74">
        <f t="shared" si="217"/>
        <v>75</v>
      </c>
      <c r="C1747" s="75">
        <f>Abfalldokumentation!$U1747</f>
        <v>44512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76" t="str">
        <f>IFERROR(VLOOKUP(Abfalldokumentation!$O1747,Artikel!A:C,3,FALSE),Abfalldokumentation!$O1747)</f>
        <v>VOS VEG-SCH WÜRZIG</v>
      </c>
      <c r="F1747" s="76" t="str">
        <f>VLOOKUP(T1747,'Liste Gründe'!A:D,2,FALSE)</f>
        <v>keinen Verwendungszweck</v>
      </c>
      <c r="G1747" s="75" t="str">
        <f>IF(ISBLANK(V1747),VLOOKUP(Abfalldokumentation!$P1747,'Liste Gründe'!A:D,3,FALSE),V1747)</f>
        <v>keinen Verwendungszweck</v>
      </c>
      <c r="H1747" s="76" t="str">
        <f>IF(ISBLANK(Abfalldokumentation!$W1747),"-",Abfalldokumentation!$W1747)</f>
        <v>-</v>
      </c>
      <c r="I1747" s="76">
        <f t="shared" si="213"/>
        <v>45</v>
      </c>
      <c r="J1747" s="76" t="str">
        <f t="shared" si="214"/>
        <v>Produkte</v>
      </c>
      <c r="K1747" s="76" t="str">
        <f t="shared" si="215"/>
        <v>BUs</v>
      </c>
      <c r="L1747" s="76" t="str">
        <f t="shared" si="216"/>
        <v>Symptome</v>
      </c>
      <c r="M1747" s="76">
        <f>IFERROR(VLOOKUP(Abfalldokumentation!$O1747,Kennzahlen!S:U,3,FALSE)*Abfalldokumentation!$B1747,"0")</f>
        <v>37.5</v>
      </c>
      <c r="N1747" s="76" t="str">
        <f>IF(ISBLANK(Q1747),VLOOKUP(Abfalldokumentation!$O1747,'Linien - BU'!R:S,2,FALSE),Q1747)</f>
        <v>BU3</v>
      </c>
      <c r="O1747" s="77">
        <f t="shared" si="218"/>
        <v>29900003</v>
      </c>
      <c r="P1747" s="77">
        <f t="shared" si="219"/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AA1747" s="2"/>
      <c r="AB1747" s="2"/>
      <c r="AC1747" s="2"/>
    </row>
    <row r="1748" spans="1:29" ht="30" customHeight="1" x14ac:dyDescent="0.25">
      <c r="A1748" s="78" t="str">
        <f>VLOOKUP(N1748,'Linien - BU'!A:B,2,FALSE)</f>
        <v>BU1</v>
      </c>
      <c r="B1748" s="79">
        <f t="shared" si="217"/>
        <v>119</v>
      </c>
      <c r="C1748" s="80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81" t="str">
        <f>IFERROR(VLOOKUP(Abfalldokumentation!$O1748,Artikel!A:C,3,FALSE),Abfalldokumentation!$O1748)</f>
        <v>VOS-ABS ENTSORGUNG</v>
      </c>
      <c r="F1748" s="81" t="str">
        <f>VLOOKUP(T1748,'Liste Gründe'!A:D,2,FALSE)</f>
        <v>Rest</v>
      </c>
      <c r="G1748" s="80" t="str">
        <f>IF(ISBLANK(V1748),VLOOKUP(Abfalldokumentation!$P1748,'Liste Gründe'!A:D,3,FALSE),V1748)</f>
        <v>geschälte Rinde</v>
      </c>
      <c r="H1748" s="81" t="str">
        <f>IF(ISBLANK(Abfalldokumentation!$W1748),"-",Abfalldokumentation!$W1748)</f>
        <v>-</v>
      </c>
      <c r="I1748" s="81">
        <f t="shared" ref="I1748:I1788" si="220">_xlfn.ISOWEEKNUM(C1748)</f>
        <v>46</v>
      </c>
      <c r="J1748" s="81" t="str">
        <f t="shared" ref="J1748:J1788" si="221">"Produkte"</f>
        <v>Produkte</v>
      </c>
      <c r="K1748" s="81" t="str">
        <f t="shared" ref="K1748:K1788" si="222">"BUs"</f>
        <v>BUs</v>
      </c>
      <c r="L1748" s="81" t="str">
        <f t="shared" ref="L1748:L1788" si="223">"Symptome"</f>
        <v>Symptome</v>
      </c>
      <c r="M1748" s="81">
        <f>IFERROR(VLOOKUP(Abfalldokumentation!$O1748,Kennzahlen!S:U,3,FALSE)*Abfalldokumentation!$B1748,"0")</f>
        <v>1.19</v>
      </c>
      <c r="N1748" s="81" t="str">
        <f>IF(ISBLANK(Q1748),VLOOKUP(Abfalldokumentation!$O1748,'Linien - BU'!R:S,2,FALSE),Q1748)</f>
        <v>RWV</v>
      </c>
      <c r="O1748" s="77">
        <f t="shared" si="218"/>
        <v>29500917</v>
      </c>
      <c r="P1748" s="77">
        <f t="shared" si="219"/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AA1748" s="2"/>
      <c r="AB1748" s="2"/>
      <c r="AC1748" s="2"/>
    </row>
    <row r="1749" spans="1:29" ht="30" customHeight="1" x14ac:dyDescent="0.25">
      <c r="A1749" s="73" t="str">
        <f>VLOOKUP(N1749,'Linien - BU'!A:B,2,FALSE)</f>
        <v>Rest</v>
      </c>
      <c r="B1749" s="74">
        <f t="shared" si="217"/>
        <v>9.1999999999999993</v>
      </c>
      <c r="C1749" s="75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76" t="str">
        <f>IFERROR(VLOOKUP(Abfalldokumentation!$O1749,Artikel!A:C,3,FALSE),Abfalldokumentation!$O1749)</f>
        <v>-</v>
      </c>
      <c r="F1749" s="76" t="str">
        <f>VLOOKUP(T1749,'Liste Gründe'!A:D,2,FALSE)</f>
        <v>Qualitätssicherung</v>
      </c>
      <c r="G1749" s="75" t="str">
        <f>IF(ISBLANK(V1749),VLOOKUP(Abfalldokumentation!$P1749,'Liste Gründe'!A:D,3,FALSE),V1749)</f>
        <v>Sensorik</v>
      </c>
      <c r="H1749" s="76" t="str">
        <f>IF(ISBLANK(Abfalldokumentation!$W1749),"-",Abfalldokumentation!$W1749)</f>
        <v>-</v>
      </c>
      <c r="I1749" s="76">
        <f t="shared" si="220"/>
        <v>46</v>
      </c>
      <c r="J1749" s="76" t="str">
        <f t="shared" si="221"/>
        <v>Produkte</v>
      </c>
      <c r="K1749" s="76" t="str">
        <f t="shared" si="222"/>
        <v>BUs</v>
      </c>
      <c r="L1749" s="76" t="str">
        <f t="shared" si="223"/>
        <v>Symptome</v>
      </c>
      <c r="M1749" s="76" t="str">
        <f>IFERROR(VLOOKUP(Abfalldokumentation!$O1749,Kennzahlen!S:U,3,FALSE)*Abfalldokumentation!$B1749,"0")</f>
        <v>0</v>
      </c>
      <c r="N1749" s="76" t="str">
        <f>IF(ISBLANK(Q1749),VLOOKUP(Abfalldokumentation!$O1749,'Linien - BU'!R:S,2,FALSE),Q1749)</f>
        <v>QM</v>
      </c>
      <c r="O1749" s="77" t="str">
        <f t="shared" si="218"/>
        <v>-</v>
      </c>
      <c r="P1749" s="77">
        <f t="shared" si="219"/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AA1749" s="2"/>
      <c r="AB1749" s="2"/>
      <c r="AC1749" s="2"/>
    </row>
    <row r="1750" spans="1:29" ht="30" customHeight="1" x14ac:dyDescent="0.25">
      <c r="A1750" s="78" t="str">
        <f>VLOOKUP(N1750,'Linien - BU'!A:B,2,FALSE)</f>
        <v>Rest</v>
      </c>
      <c r="B1750" s="79">
        <f t="shared" si="217"/>
        <v>202.4</v>
      </c>
      <c r="C1750" s="80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81" t="str">
        <f>IFERROR(VLOOKUP(Abfalldokumentation!$O1750,Artikel!A:C,3,FALSE),Abfalldokumentation!$O1750)</f>
        <v>-</v>
      </c>
      <c r="F1750" s="81" t="str">
        <f>VLOOKUP(T1750,'Liste Gründe'!A:D,2,FALSE)</f>
        <v>Qualitätssicherung</v>
      </c>
      <c r="G1750" s="80" t="str">
        <f>IF(ISBLANK(V1750),VLOOKUP(Abfalldokumentation!$P1750,'Liste Gründe'!A:D,3,FALSE),V1750)</f>
        <v>Rückstellproben</v>
      </c>
      <c r="H1750" s="81" t="str">
        <f>IF(ISBLANK(Abfalldokumentation!$W1750),"-",Abfalldokumentation!$W1750)</f>
        <v>-</v>
      </c>
      <c r="I1750" s="81">
        <f t="shared" si="220"/>
        <v>46</v>
      </c>
      <c r="J1750" s="81" t="str">
        <f t="shared" si="221"/>
        <v>Produkte</v>
      </c>
      <c r="K1750" s="81" t="str">
        <f t="shared" si="222"/>
        <v>BUs</v>
      </c>
      <c r="L1750" s="81" t="str">
        <f t="shared" si="223"/>
        <v>Symptome</v>
      </c>
      <c r="M1750" s="81" t="str">
        <f>IFERROR(VLOOKUP(Abfalldokumentation!$O1750,Kennzahlen!S:U,3,FALSE)*Abfalldokumentation!$B1750,"0")</f>
        <v>0</v>
      </c>
      <c r="N1750" s="81" t="str">
        <f>IF(ISBLANK(Q1750),VLOOKUP(Abfalldokumentation!$O1750,'Linien - BU'!R:S,2,FALSE),Q1750)</f>
        <v>Labor</v>
      </c>
      <c r="O1750" s="77" t="str">
        <f t="shared" si="218"/>
        <v>-</v>
      </c>
      <c r="P1750" s="77">
        <f t="shared" si="219"/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AA1750" s="2"/>
      <c r="AB1750" s="2"/>
      <c r="AC1750" s="2"/>
    </row>
    <row r="1751" spans="1:29" ht="30" customHeight="1" x14ac:dyDescent="0.25">
      <c r="A1751" s="73" t="str">
        <f>VLOOKUP(N1751,'Linien - BU'!A:B,2,FALSE)</f>
        <v>BU1</v>
      </c>
      <c r="B1751" s="74">
        <f t="shared" si="217"/>
        <v>26</v>
      </c>
      <c r="C1751" s="75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76" t="str">
        <f>IFERROR(VLOOKUP(Abfalldokumentation!$O1751,Artikel!A:C,3,FALSE),Abfalldokumentation!$O1751)</f>
        <v>-</v>
      </c>
      <c r="F1751" s="76" t="str">
        <f>VLOOKUP(T1751,'Liste Gründe'!A:D,2,FALSE)</f>
        <v>Rest</v>
      </c>
      <c r="G1751" s="75" t="str">
        <f>IF(ISBLANK(V1751),VLOOKUP(Abfalldokumentation!$P1751,'Liste Gründe'!A:D,3,FALSE),V1751)</f>
        <v>geschälte Rinde</v>
      </c>
      <c r="H1751" s="76" t="str">
        <f>IF(ISBLANK(Abfalldokumentation!$W1751),"-",Abfalldokumentation!$W1751)</f>
        <v>-</v>
      </c>
      <c r="I1751" s="76">
        <f t="shared" si="220"/>
        <v>46</v>
      </c>
      <c r="J1751" s="76" t="str">
        <f t="shared" si="221"/>
        <v>Produkte</v>
      </c>
      <c r="K1751" s="76" t="str">
        <f t="shared" si="222"/>
        <v>BUs</v>
      </c>
      <c r="L1751" s="76" t="str">
        <f t="shared" si="223"/>
        <v>Symptome</v>
      </c>
      <c r="M1751" s="76" t="str">
        <f>IFERROR(VLOOKUP(Abfalldokumentation!$O1751,Kennzahlen!S:U,3,FALSE)*Abfalldokumentation!$B1751,"0")</f>
        <v>0</v>
      </c>
      <c r="N1751" s="76" t="str">
        <f>IF(ISBLANK(Q1751),VLOOKUP(Abfalldokumentation!$O1751,'Linien - BU'!R:S,2,FALSE),Q1751)</f>
        <v>RWV</v>
      </c>
      <c r="O1751" s="77" t="str">
        <f t="shared" si="218"/>
        <v>-</v>
      </c>
      <c r="P1751" s="77">
        <f t="shared" si="219"/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AA1751" s="2"/>
      <c r="AB1751" s="2"/>
      <c r="AC1751" s="2"/>
    </row>
    <row r="1752" spans="1:29" ht="30" customHeight="1" x14ac:dyDescent="0.25">
      <c r="A1752" s="78" t="str">
        <f>VLOOKUP(N1752,'Linien - BU'!A:B,2,FALSE)</f>
        <v>Rest</v>
      </c>
      <c r="B1752" s="79">
        <f t="shared" si="217"/>
        <v>3</v>
      </c>
      <c r="C1752" s="80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81" t="str">
        <f>IFERROR(VLOOKUP(Abfalldokumentation!$O1752,Artikel!A:C,3,FALSE),Abfalldokumentation!$O1752)</f>
        <v>-</v>
      </c>
      <c r="F1752" s="81" t="str">
        <f>VLOOKUP(T1752,'Liste Gründe'!A:D,2,FALSE)</f>
        <v>Qualitätssicherung</v>
      </c>
      <c r="G1752" s="80" t="str">
        <f>IF(ISBLANK(V1752),VLOOKUP(Abfalldokumentation!$P1752,'Liste Gründe'!A:D,3,FALSE),V1752)</f>
        <v>Sensorik</v>
      </c>
      <c r="H1752" s="81" t="str">
        <f>IF(ISBLANK(Abfalldokumentation!$W1752),"-",Abfalldokumentation!$W1752)</f>
        <v>-</v>
      </c>
      <c r="I1752" s="81">
        <f t="shared" si="220"/>
        <v>46</v>
      </c>
      <c r="J1752" s="81" t="str">
        <f t="shared" si="221"/>
        <v>Produkte</v>
      </c>
      <c r="K1752" s="81" t="str">
        <f t="shared" si="222"/>
        <v>BUs</v>
      </c>
      <c r="L1752" s="81" t="str">
        <f t="shared" si="223"/>
        <v>Symptome</v>
      </c>
      <c r="M1752" s="81" t="str">
        <f>IFERROR(VLOOKUP(Abfalldokumentation!$O1752,Kennzahlen!S:U,3,FALSE)*Abfalldokumentation!$B1752,"0")</f>
        <v>0</v>
      </c>
      <c r="N1752" s="81" t="str">
        <f>IF(ISBLANK(Q1752),VLOOKUP(Abfalldokumentation!$O1752,'Linien - BU'!R:S,2,FALSE),Q1752)</f>
        <v>Labor</v>
      </c>
      <c r="O1752" s="77" t="str">
        <f t="shared" si="218"/>
        <v>-</v>
      </c>
      <c r="P1752" s="77">
        <f t="shared" si="219"/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AA1752" s="2"/>
      <c r="AB1752" s="2"/>
      <c r="AC1752" s="2"/>
    </row>
    <row r="1753" spans="1:29" ht="30" customHeight="1" x14ac:dyDescent="0.25">
      <c r="A1753" s="73" t="str">
        <f>VLOOKUP(N1753,'Linien - BU'!A:B,2,FALSE)</f>
        <v>BU3</v>
      </c>
      <c r="B1753" s="74">
        <f t="shared" si="217"/>
        <v>29</v>
      </c>
      <c r="C1753" s="75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76" t="str">
        <f>IFERROR(VLOOKUP(Abfalldokumentation!$O1753,Artikel!A:C,3,FALSE),Abfalldokumentation!$O1753)</f>
        <v>ABS CHED-ROT MIT ß-CARO</v>
      </c>
      <c r="F1753" s="76" t="str">
        <f>VLOOKUP(T1753,'Liste Gründe'!A:D,2,FALSE)</f>
        <v>Linienbezogen</v>
      </c>
      <c r="G1753" s="75" t="str">
        <f>IF(ISBLANK(V1753),VLOOKUP(Abfalldokumentation!$P1753,'Liste Gründe'!A:D,3,FALSE),V1753)</f>
        <v>gemischtes Produkt</v>
      </c>
      <c r="H1753" s="76" t="str">
        <f>IF(ISBLANK(Abfalldokumentation!$W1753),"-",Abfalldokumentation!$W1753)</f>
        <v>-</v>
      </c>
      <c r="I1753" s="76">
        <f t="shared" si="220"/>
        <v>46</v>
      </c>
      <c r="J1753" s="76" t="str">
        <f t="shared" si="221"/>
        <v>Produkte</v>
      </c>
      <c r="K1753" s="76" t="str">
        <f t="shared" si="222"/>
        <v>BUs</v>
      </c>
      <c r="L1753" s="76" t="str">
        <f t="shared" si="223"/>
        <v>Symptome</v>
      </c>
      <c r="M1753" s="76">
        <f>IFERROR(VLOOKUP(Abfalldokumentation!$O1753,Kennzahlen!S:U,3,FALSE)*Abfalldokumentation!$B1753,"0")</f>
        <v>29</v>
      </c>
      <c r="N1753" s="76" t="str">
        <f>IF(ISBLANK(Q1753),VLOOKUP(Abfalldokumentation!$O1753,'Linien - BU'!R:S,2,FALSE),Q1753)</f>
        <v>BU3</v>
      </c>
      <c r="O1753" s="77">
        <f t="shared" si="218"/>
        <v>29501032</v>
      </c>
      <c r="P1753" s="77">
        <f t="shared" si="219"/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AA1753" s="2"/>
      <c r="AB1753" s="2"/>
      <c r="AC1753" s="2"/>
    </row>
    <row r="1754" spans="1:29" ht="30" customHeight="1" x14ac:dyDescent="0.25">
      <c r="A1754" s="78" t="str">
        <f>VLOOKUP(N1754,'Linien - BU'!A:B,2,FALSE)</f>
        <v>BU3</v>
      </c>
      <c r="B1754" s="79">
        <f t="shared" si="217"/>
        <v>223</v>
      </c>
      <c r="C1754" s="80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81" t="str">
        <f>IFERROR(VLOOKUP(Abfalldokumentation!$O1754,Artikel!A:C,3,FALSE),Abfalldokumentation!$O1754)</f>
        <v>VOS GRW-CHILI-NAT ENDST</v>
      </c>
      <c r="F1754" s="81" t="str">
        <f>VLOOKUP(T1754,'Liste Gründe'!A:D,2,FALSE)</f>
        <v>Schimmel</v>
      </c>
      <c r="G1754" s="80" t="str">
        <f>IF(ISBLANK(V1754),VLOOKUP(Abfalldokumentation!$P1754,'Liste Gründe'!A:D,3,FALSE),V1754)</f>
        <v>Schimmel</v>
      </c>
      <c r="H1754" s="81" t="str">
        <f>IF(ISBLANK(Abfalldokumentation!$W1754),"-",Abfalldokumentation!$W1754)</f>
        <v>-</v>
      </c>
      <c r="I1754" s="81">
        <f t="shared" si="220"/>
        <v>46</v>
      </c>
      <c r="J1754" s="81" t="str">
        <f t="shared" si="221"/>
        <v>Produkte</v>
      </c>
      <c r="K1754" s="81" t="str">
        <f t="shared" si="222"/>
        <v>BUs</v>
      </c>
      <c r="L1754" s="81" t="str">
        <f t="shared" si="223"/>
        <v>Symptome</v>
      </c>
      <c r="M1754" s="81">
        <f>IFERROR(VLOOKUP(Abfalldokumentation!$O1754,Kennzahlen!S:U,3,FALSE)*Abfalldokumentation!$B1754,"0")</f>
        <v>111.5</v>
      </c>
      <c r="N1754" s="81" t="str">
        <f>IF(ISBLANK(Q1754),VLOOKUP(Abfalldokumentation!$O1754,'Linien - BU'!R:S,2,FALSE),Q1754)</f>
        <v>BU3</v>
      </c>
      <c r="O1754" s="77">
        <f t="shared" si="218"/>
        <v>29501079</v>
      </c>
      <c r="P1754" s="77">
        <f t="shared" si="219"/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AA1754" s="2"/>
      <c r="AB1754" s="2"/>
      <c r="AC1754" s="2"/>
    </row>
    <row r="1755" spans="1:29" ht="30" customHeight="1" x14ac:dyDescent="0.25">
      <c r="A1755" s="73" t="str">
        <f>VLOOKUP(N1755,'Linien - BU'!A:B,2,FALSE)</f>
        <v>BU3</v>
      </c>
      <c r="B1755" s="74">
        <f t="shared" si="217"/>
        <v>75</v>
      </c>
      <c r="C1755" s="75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76" t="str">
        <f>IFERROR(VLOOKUP(Abfalldokumentation!$O1755,Artikel!A:C,3,FALSE),Abfalldokumentation!$O1755)</f>
        <v>ABS CHED-PF-KRÄUK gemis</v>
      </c>
      <c r="F1755" s="76" t="str">
        <f>VLOOKUP(T1755,'Liste Gründe'!A:D,2,FALSE)</f>
        <v>Linienbezogen</v>
      </c>
      <c r="G1755" s="75" t="str">
        <f>IF(ISBLANK(V1755),VLOOKUP(Abfalldokumentation!$P1755,'Liste Gründe'!A:D,3,FALSE),V1755)</f>
        <v>gemischtes Produkt</v>
      </c>
      <c r="H1755" s="76" t="str">
        <f>IF(ISBLANK(Abfalldokumentation!$W1755),"-",Abfalldokumentation!$W1755)</f>
        <v>-</v>
      </c>
      <c r="I1755" s="76">
        <f t="shared" si="220"/>
        <v>46</v>
      </c>
      <c r="J1755" s="76" t="str">
        <f t="shared" si="221"/>
        <v>Produkte</v>
      </c>
      <c r="K1755" s="76" t="str">
        <f t="shared" si="222"/>
        <v>BUs</v>
      </c>
      <c r="L1755" s="76" t="str">
        <f t="shared" si="223"/>
        <v>Symptome</v>
      </c>
      <c r="M1755" s="76">
        <f>IFERROR(VLOOKUP(Abfalldokumentation!$O1755,Kennzahlen!S:U,3,FALSE)*Abfalldokumentation!$B1755,"0")</f>
        <v>75</v>
      </c>
      <c r="N1755" s="76" t="str">
        <f>IF(ISBLANK(Q1755),VLOOKUP(Abfalldokumentation!$O1755,'Linien - BU'!R:S,2,FALSE),Q1755)</f>
        <v>Bu3</v>
      </c>
      <c r="O1755" s="77">
        <f t="shared" si="218"/>
        <v>29501003</v>
      </c>
      <c r="P1755" s="77">
        <f t="shared" si="219"/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AA1755" s="2"/>
      <c r="AB1755" s="2"/>
      <c r="AC1755" s="2"/>
    </row>
    <row r="1756" spans="1:29" ht="30" customHeight="1" x14ac:dyDescent="0.25">
      <c r="A1756" s="78" t="str">
        <f>VLOOKUP(N1756,'Linien - BU'!A:B,2,FALSE)</f>
        <v>BU2</v>
      </c>
      <c r="B1756" s="79">
        <f t="shared" si="217"/>
        <v>129</v>
      </c>
      <c r="C1756" s="80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81" t="str">
        <f>IFERROR(VLOOKUP(Abfalldokumentation!$O1756,Artikel!A:C,3,FALSE),Abfalldokumentation!$O1756)</f>
        <v>-</v>
      </c>
      <c r="F1756" s="81" t="str">
        <f>VLOOKUP(T1756,'Liste Gründe'!A:D,2,FALSE)</f>
        <v>Linienbezogen</v>
      </c>
      <c r="G1756" s="80" t="str">
        <f>IF(ISBLANK(V1756),VLOOKUP(Abfalldokumentation!$P1756,'Liste Gründe'!A:D,3,FALSE),V1756)</f>
        <v>Maschinenabfall</v>
      </c>
      <c r="H1756" s="81" t="str">
        <f>IF(ISBLANK(Abfalldokumentation!$W1756),"-",Abfalldokumentation!$W1756)</f>
        <v>-</v>
      </c>
      <c r="I1756" s="81">
        <f t="shared" si="220"/>
        <v>46</v>
      </c>
      <c r="J1756" s="81" t="str">
        <f t="shared" si="221"/>
        <v>Produkte</v>
      </c>
      <c r="K1756" s="81" t="str">
        <f t="shared" si="222"/>
        <v>BUs</v>
      </c>
      <c r="L1756" s="81" t="str">
        <f t="shared" si="223"/>
        <v>Symptome</v>
      </c>
      <c r="M1756" s="81" t="str">
        <f>IFERROR(VLOOKUP(Abfalldokumentation!$O1756,Kennzahlen!S:U,3,FALSE)*Abfalldokumentation!$B1756,"0")</f>
        <v>0</v>
      </c>
      <c r="N1756" s="81" t="str">
        <f>IF(ISBLANK(Q1756),VLOOKUP(Abfalldokumentation!$O1756,'Linien - BU'!R:S,2,FALSE),Q1756)</f>
        <v>BU2</v>
      </c>
      <c r="O1756" s="77" t="str">
        <f t="shared" si="218"/>
        <v>-</v>
      </c>
      <c r="P1756" s="77">
        <f t="shared" si="219"/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AA1756" s="2"/>
      <c r="AB1756" s="2"/>
      <c r="AC1756" s="2"/>
    </row>
    <row r="1757" spans="1:29" ht="30" customHeight="1" x14ac:dyDescent="0.25">
      <c r="A1757" s="73" t="str">
        <f>VLOOKUP(N1757,'Linien - BU'!A:B,2,FALSE)</f>
        <v>BU3</v>
      </c>
      <c r="B1757" s="74">
        <f t="shared" si="217"/>
        <v>41</v>
      </c>
      <c r="C1757" s="75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76" t="str">
        <f>IFERROR(VLOOKUP(Abfalldokumentation!$O1757,Artikel!A:C,3,FALSE),Abfalldokumentation!$O1757)</f>
        <v>Würfel</v>
      </c>
      <c r="F1757" s="76" t="str">
        <f>VLOOKUP(T1757,'Liste Gründe'!A:D,2,FALSE)</f>
        <v>Linienbezogen</v>
      </c>
      <c r="G1757" s="75" t="str">
        <f>IF(ISBLANK(V1757),VLOOKUP(Abfalldokumentation!$P1757,'Liste Gründe'!A:D,3,FALSE),V1757)</f>
        <v>Maschinenabfall</v>
      </c>
      <c r="H1757" s="76" t="str">
        <f>IF(ISBLANK(Abfalldokumentation!$W1757),"-",Abfalldokumentation!$W1757)</f>
        <v>-</v>
      </c>
      <c r="I1757" s="76">
        <f t="shared" si="220"/>
        <v>46</v>
      </c>
      <c r="J1757" s="76" t="str">
        <f t="shared" si="221"/>
        <v>Produkte</v>
      </c>
      <c r="K1757" s="76" t="str">
        <f t="shared" si="222"/>
        <v>BUs</v>
      </c>
      <c r="L1757" s="76" t="str">
        <f t="shared" si="223"/>
        <v>Symptome</v>
      </c>
      <c r="M1757" s="76" t="str">
        <f>IFERROR(VLOOKUP(Abfalldokumentation!$O1757,Kennzahlen!S:U,3,FALSE)*Abfalldokumentation!$B1757,"0")</f>
        <v>0</v>
      </c>
      <c r="N1757" s="76" t="str">
        <f>IF(ISBLANK(Q1757),VLOOKUP(Abfalldokumentation!$O1757,'Linien - BU'!R:S,2,FALSE),Q1757)</f>
        <v>BU3</v>
      </c>
      <c r="O1757" s="77" t="str">
        <f t="shared" si="218"/>
        <v>Würfel</v>
      </c>
      <c r="P1757" s="77">
        <f t="shared" si="219"/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AA1757" s="2"/>
      <c r="AB1757" s="2"/>
      <c r="AC1757" s="2"/>
    </row>
    <row r="1758" spans="1:29" ht="30" customHeight="1" x14ac:dyDescent="0.25">
      <c r="A1758" s="78" t="str">
        <f>VLOOKUP(N1758,'Linien - BU'!A:B,2,FALSE)</f>
        <v>BU1</v>
      </c>
      <c r="B1758" s="79">
        <f t="shared" si="217"/>
        <v>149.4</v>
      </c>
      <c r="C1758" s="80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81" t="str">
        <f>IFERROR(VLOOKUP(Abfalldokumentation!$O1758,Artikel!A:C,3,FALSE),Abfalldokumentation!$O1758)</f>
        <v>-</v>
      </c>
      <c r="F1758" s="81" t="str">
        <f>VLOOKUP(T1758,'Liste Gründe'!A:D,2,FALSE)</f>
        <v>Linienbezogen</v>
      </c>
      <c r="G1758" s="80" t="str">
        <f>IF(ISBLANK(V1758),VLOOKUP(Abfalldokumentation!$P1758,'Liste Gründe'!A:D,3,FALSE),V1758)</f>
        <v>Reinigung</v>
      </c>
      <c r="H1758" s="81" t="str">
        <f>IF(ISBLANK(Abfalldokumentation!$W1758),"-",Abfalldokumentation!$W1758)</f>
        <v>-</v>
      </c>
      <c r="I1758" s="81">
        <f t="shared" si="220"/>
        <v>46</v>
      </c>
      <c r="J1758" s="81" t="str">
        <f t="shared" si="221"/>
        <v>Produkte</v>
      </c>
      <c r="K1758" s="81" t="str">
        <f t="shared" si="222"/>
        <v>BUs</v>
      </c>
      <c r="L1758" s="81" t="str">
        <f t="shared" si="223"/>
        <v>Symptome</v>
      </c>
      <c r="M1758" s="81" t="str">
        <f>IFERROR(VLOOKUP(Abfalldokumentation!$O1758,Kennzahlen!S:U,3,FALSE)*Abfalldokumentation!$B1758,"0")</f>
        <v>0</v>
      </c>
      <c r="N1758" s="81" t="str">
        <f>IF(ISBLANK(Q1758),VLOOKUP(Abfalldokumentation!$O1758,'Linien - BU'!R:S,2,FALSE),Q1758)</f>
        <v>Schmelze</v>
      </c>
      <c r="O1758" s="77" t="str">
        <f t="shared" si="218"/>
        <v>-</v>
      </c>
      <c r="P1758" s="77">
        <f t="shared" si="219"/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AA1758" s="2"/>
      <c r="AB1758" s="2"/>
      <c r="AC1758" s="2"/>
    </row>
    <row r="1759" spans="1:29" ht="30" customHeight="1" x14ac:dyDescent="0.25">
      <c r="A1759" s="73" t="str">
        <f>VLOOKUP(N1759,'Linien - BU'!A:B,2,FALSE)</f>
        <v>BU1</v>
      </c>
      <c r="B1759" s="74">
        <f t="shared" si="217"/>
        <v>172</v>
      </c>
      <c r="C1759" s="75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76" t="str">
        <f>IFERROR(VLOOKUP(Abfalldokumentation!$O1759,Artikel!A:C,3,FALSE),Abfalldokumentation!$O1759)</f>
        <v>ABS 45-48% Konventionel</v>
      </c>
      <c r="F1759" s="76" t="str">
        <f>VLOOKUP(T1759,'Liste Gründe'!A:D,2,FALSE)</f>
        <v>Schimmel</v>
      </c>
      <c r="G1759" s="75" t="str">
        <f>IF(ISBLANK(V1759),VLOOKUP(Abfalldokumentation!$P1759,'Liste Gründe'!A:D,3,FALSE),V1759)</f>
        <v>Schimmel</v>
      </c>
      <c r="H1759" s="76" t="str">
        <f>IF(ISBLANK(Abfalldokumentation!$W1759),"-",Abfalldokumentation!$W1759)</f>
        <v>-</v>
      </c>
      <c r="I1759" s="76">
        <f t="shared" si="220"/>
        <v>46</v>
      </c>
      <c r="J1759" s="76" t="str">
        <f t="shared" si="221"/>
        <v>Produkte</v>
      </c>
      <c r="K1759" s="76" t="str">
        <f t="shared" si="222"/>
        <v>BUs</v>
      </c>
      <c r="L1759" s="76" t="str">
        <f t="shared" si="223"/>
        <v>Symptome</v>
      </c>
      <c r="M1759" s="76">
        <f>IFERROR(VLOOKUP(Abfalldokumentation!$O1759,Kennzahlen!S:U,3,FALSE)*Abfalldokumentation!$B1759,"0")</f>
        <v>347.02719999999999</v>
      </c>
      <c r="N1759" s="76" t="str">
        <f>IF(ISBLANK(Q1759),VLOOKUP(Abfalldokumentation!$O1759,'Linien - BU'!R:S,2,FALSE),Q1759)</f>
        <v>Schmelze</v>
      </c>
      <c r="O1759" s="77">
        <f t="shared" si="218"/>
        <v>29600004</v>
      </c>
      <c r="P1759" s="77">
        <f t="shared" si="219"/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AA1759" s="2"/>
      <c r="AB1759" s="2"/>
      <c r="AC1759" s="2"/>
    </row>
    <row r="1760" spans="1:29" ht="30" customHeight="1" x14ac:dyDescent="0.25">
      <c r="A1760" s="78" t="str">
        <f>VLOOKUP(N1760,'Linien - BU'!A:B,2,FALSE)</f>
        <v>BU3</v>
      </c>
      <c r="B1760" s="79">
        <f t="shared" si="217"/>
        <v>309</v>
      </c>
      <c r="C1760" s="80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81" t="str">
        <f>IFERROR(VLOOKUP(Abfalldokumentation!$O1760,Artikel!A:C,3,FALSE),Abfalldokumentation!$O1760)</f>
        <v>-</v>
      </c>
      <c r="F1760" s="81" t="str">
        <f>VLOOKUP(T1760,'Liste Gründe'!A:D,2,FALSE)</f>
        <v>Schimmel</v>
      </c>
      <c r="G1760" s="80" t="str">
        <f>IF(ISBLANK(V1760),VLOOKUP(Abfalldokumentation!$P1760,'Liste Gründe'!A:D,3,FALSE),V1760)</f>
        <v>Schimmel</v>
      </c>
      <c r="H1760" s="81" t="str">
        <f>IF(ISBLANK(Abfalldokumentation!$W1760),"-",Abfalldokumentation!$W1760)</f>
        <v>-</v>
      </c>
      <c r="I1760" s="81">
        <f t="shared" si="220"/>
        <v>46</v>
      </c>
      <c r="J1760" s="81" t="str">
        <f t="shared" si="221"/>
        <v>Produkte</v>
      </c>
      <c r="K1760" s="81" t="str">
        <f t="shared" si="222"/>
        <v>BUs</v>
      </c>
      <c r="L1760" s="81" t="str">
        <f t="shared" si="223"/>
        <v>Symptome</v>
      </c>
      <c r="M1760" s="81" t="str">
        <f>IFERROR(VLOOKUP(Abfalldokumentation!$O1760,Kennzahlen!S:U,3,FALSE)*Abfalldokumentation!$B1760,"0")</f>
        <v>0</v>
      </c>
      <c r="N1760" s="81" t="str">
        <f>IF(ISBLANK(Q1760),VLOOKUP(Abfalldokumentation!$O1760,'Linien - BU'!R:S,2,FALSE),Q1760)</f>
        <v>Bu3</v>
      </c>
      <c r="O1760" s="77" t="str">
        <f t="shared" si="218"/>
        <v>-</v>
      </c>
      <c r="P1760" s="77">
        <f t="shared" si="219"/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AA1760" s="2"/>
      <c r="AB1760" s="2"/>
      <c r="AC1760" s="2"/>
    </row>
    <row r="1761" spans="1:29" ht="30" customHeight="1" x14ac:dyDescent="0.25">
      <c r="A1761" s="73" t="str">
        <f>VLOOKUP(N1761,'Linien - BU'!A:B,2,FALSE)</f>
        <v>BU3</v>
      </c>
      <c r="B1761" s="74">
        <f t="shared" si="217"/>
        <v>18.2</v>
      </c>
      <c r="C1761" s="75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76" t="str">
        <f>IFERROR(VLOOKUP(Abfalldokumentation!$O1761,Artikel!A:C,3,FALSE),Abfalldokumentation!$O1761)</f>
        <v>-</v>
      </c>
      <c r="F1761" s="76" t="str">
        <f>VLOOKUP(T1761,'Liste Gründe'!A:D,2,FALSE)</f>
        <v>Linienbezogen</v>
      </c>
      <c r="G1761" s="75" t="str">
        <f>IF(ISBLANK(V1761),VLOOKUP(Abfalldokumentation!$P1761,'Liste Gründe'!A:D,3,FALSE),V1761)</f>
        <v>Maschinenabfall</v>
      </c>
      <c r="H1761" s="76" t="str">
        <f>IF(ISBLANK(Abfalldokumentation!$W1761),"-",Abfalldokumentation!$W1761)</f>
        <v>-</v>
      </c>
      <c r="I1761" s="76">
        <f t="shared" si="220"/>
        <v>46</v>
      </c>
      <c r="J1761" s="76" t="str">
        <f t="shared" si="221"/>
        <v>Produkte</v>
      </c>
      <c r="K1761" s="76" t="str">
        <f t="shared" si="222"/>
        <v>BUs</v>
      </c>
      <c r="L1761" s="76" t="str">
        <f t="shared" si="223"/>
        <v>Symptome</v>
      </c>
      <c r="M1761" s="76" t="str">
        <f>IFERROR(VLOOKUP(Abfalldokumentation!$O1761,Kennzahlen!S:U,3,FALSE)*Abfalldokumentation!$B1761,"0")</f>
        <v>0</v>
      </c>
      <c r="N1761" s="76" t="str">
        <f>IF(ISBLANK(Q1761),VLOOKUP(Abfalldokumentation!$O1761,'Linien - BU'!R:S,2,FALSE),Q1761)</f>
        <v>Bu3</v>
      </c>
      <c r="O1761" s="77" t="str">
        <f t="shared" si="218"/>
        <v>-</v>
      </c>
      <c r="P1761" s="77">
        <f t="shared" si="219"/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AA1761" s="2"/>
      <c r="AB1761" s="2"/>
      <c r="AC1761" s="2"/>
    </row>
    <row r="1762" spans="1:29" ht="30" customHeight="1" x14ac:dyDescent="0.25">
      <c r="A1762" s="78" t="str">
        <f>VLOOKUP(N1762,'Linien - BU'!A:B,2,FALSE)</f>
        <v>BU2</v>
      </c>
      <c r="B1762" s="79">
        <f t="shared" si="217"/>
        <v>40</v>
      </c>
      <c r="C1762" s="80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81" t="str">
        <f>IFERROR(VLOOKUP(Abfalldokumentation!$O1762,Artikel!A:C,3,FALSE),Abfalldokumentation!$O1762)</f>
        <v>-</v>
      </c>
      <c r="F1762" s="81" t="str">
        <f>VLOOKUP(T1762,'Liste Gründe'!A:D,2,FALSE)</f>
        <v>Linienbezogen</v>
      </c>
      <c r="G1762" s="80" t="str">
        <f>IF(ISBLANK(V1762),VLOOKUP(Abfalldokumentation!$P1762,'Liste Gründe'!A:D,3,FALSE),V1762)</f>
        <v>Maschinenabfall</v>
      </c>
      <c r="H1762" s="81" t="str">
        <f>IF(ISBLANK(Abfalldokumentation!$W1762),"-",Abfalldokumentation!$W1762)</f>
        <v>-</v>
      </c>
      <c r="I1762" s="81">
        <f t="shared" si="220"/>
        <v>46</v>
      </c>
      <c r="J1762" s="81" t="str">
        <f t="shared" si="221"/>
        <v>Produkte</v>
      </c>
      <c r="K1762" s="81" t="str">
        <f t="shared" si="222"/>
        <v>BUs</v>
      </c>
      <c r="L1762" s="81" t="str">
        <f t="shared" si="223"/>
        <v>Symptome</v>
      </c>
      <c r="M1762" s="81" t="str">
        <f>IFERROR(VLOOKUP(Abfalldokumentation!$O1762,Kennzahlen!S:U,3,FALSE)*Abfalldokumentation!$B1762,"0")</f>
        <v>0</v>
      </c>
      <c r="N1762" s="81" t="str">
        <f>IF(ISBLANK(Q1762),VLOOKUP(Abfalldokumentation!$O1762,'Linien - BU'!R:S,2,FALSE),Q1762)</f>
        <v>BU2</v>
      </c>
      <c r="O1762" s="77" t="str">
        <f t="shared" si="218"/>
        <v>-</v>
      </c>
      <c r="P1762" s="77">
        <f t="shared" si="219"/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AA1762" s="2"/>
      <c r="AB1762" s="2"/>
      <c r="AC1762" s="2"/>
    </row>
    <row r="1763" spans="1:29" ht="30" customHeight="1" x14ac:dyDescent="0.25">
      <c r="A1763" s="73" t="str">
        <f>VLOOKUP(N1763,'Linien - BU'!A:B,2,FALSE)</f>
        <v>BU4</v>
      </c>
      <c r="B1763" s="74">
        <f t="shared" si="217"/>
        <v>15</v>
      </c>
      <c r="C1763" s="75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76" t="str">
        <f>IFERROR(VLOOKUP(Abfalldokumentation!$O1763,Artikel!A:C,3,FALSE),Abfalldokumentation!$O1763)</f>
        <v>-</v>
      </c>
      <c r="F1763" s="76" t="str">
        <f>VLOOKUP(T1763,'Liste Gründe'!A:D,2,FALSE)</f>
        <v>Linienbezogen</v>
      </c>
      <c r="G1763" s="75" t="str">
        <f>IF(ISBLANK(V1763),VLOOKUP(Abfalldokumentation!$P1763,'Liste Gründe'!A:D,3,FALSE),V1763)</f>
        <v>Maschinenabfall</v>
      </c>
      <c r="H1763" s="76" t="str">
        <f>IF(ISBLANK(Abfalldokumentation!$W1763),"-",Abfalldokumentation!$W1763)</f>
        <v>-</v>
      </c>
      <c r="I1763" s="76">
        <f t="shared" si="220"/>
        <v>46</v>
      </c>
      <c r="J1763" s="76" t="str">
        <f t="shared" si="221"/>
        <v>Produkte</v>
      </c>
      <c r="K1763" s="76" t="str">
        <f t="shared" si="222"/>
        <v>BUs</v>
      </c>
      <c r="L1763" s="76" t="str">
        <f t="shared" si="223"/>
        <v>Symptome</v>
      </c>
      <c r="M1763" s="76" t="str">
        <f>IFERROR(VLOOKUP(Abfalldokumentation!$O1763,Kennzahlen!S:U,3,FALSE)*Abfalldokumentation!$B1763,"0")</f>
        <v>0</v>
      </c>
      <c r="N1763" s="76" t="str">
        <f>IF(ISBLANK(Q1763),VLOOKUP(Abfalldokumentation!$O1763,'Linien - BU'!R:S,2,FALSE),Q1763)</f>
        <v>BU4</v>
      </c>
      <c r="O1763" s="77" t="str">
        <f t="shared" si="218"/>
        <v>-</v>
      </c>
      <c r="P1763" s="77">
        <f t="shared" si="219"/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AA1763" s="2"/>
      <c r="AB1763" s="2"/>
      <c r="AC1763" s="2"/>
    </row>
    <row r="1764" spans="1:29" ht="30" customHeight="1" x14ac:dyDescent="0.25">
      <c r="A1764" s="78" t="str">
        <f>VLOOKUP(N1764,'Linien - BU'!A:B,2,FALSE)</f>
        <v>BU4</v>
      </c>
      <c r="B1764" s="79">
        <f t="shared" si="217"/>
        <v>15</v>
      </c>
      <c r="C1764" s="80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81" t="str">
        <f>IFERROR(VLOOKUP(Abfalldokumentation!$O1764,Artikel!A:C,3,FALSE),Abfalldokumentation!$O1764)</f>
        <v>Ziegengouda</v>
      </c>
      <c r="F1764" s="81" t="str">
        <f>VLOOKUP(T1764,'Liste Gründe'!A:D,2,FALSE)</f>
        <v>keinen Verwendungszweck</v>
      </c>
      <c r="G1764" s="80" t="str">
        <f>IF(ISBLANK(V1764),VLOOKUP(Abfalldokumentation!$P1764,'Liste Gründe'!A:D,3,FALSE),V1764)</f>
        <v>keinen Verwendungszweck</v>
      </c>
      <c r="H1764" s="81" t="str">
        <f>IF(ISBLANK(Abfalldokumentation!$W1764),"-",Abfalldokumentation!$W1764)</f>
        <v>-</v>
      </c>
      <c r="I1764" s="81">
        <f t="shared" si="220"/>
        <v>46</v>
      </c>
      <c r="J1764" s="81" t="str">
        <f t="shared" si="221"/>
        <v>Produkte</v>
      </c>
      <c r="K1764" s="81" t="str">
        <f t="shared" si="222"/>
        <v>BUs</v>
      </c>
      <c r="L1764" s="81" t="str">
        <f t="shared" si="223"/>
        <v>Symptome</v>
      </c>
      <c r="M1764" s="81" t="str">
        <f>IFERROR(VLOOKUP(Abfalldokumentation!$O1764,Kennzahlen!S:U,3,FALSE)*Abfalldokumentation!$B1764,"0")</f>
        <v>0</v>
      </c>
      <c r="N1764" s="81" t="str">
        <f>IF(ISBLANK(Q1764),VLOOKUP(Abfalldokumentation!$O1764,'Linien - BU'!R:S,2,FALSE),Q1764)</f>
        <v>BU4</v>
      </c>
      <c r="O1764" s="77" t="str">
        <f t="shared" si="218"/>
        <v>Ziegengouda</v>
      </c>
      <c r="P1764" s="77">
        <f t="shared" si="219"/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AA1764" s="2"/>
      <c r="AB1764" s="2"/>
      <c r="AC1764" s="2"/>
    </row>
    <row r="1765" spans="1:29" ht="30" customHeight="1" x14ac:dyDescent="0.25">
      <c r="A1765" s="73" t="str">
        <f>VLOOKUP(N1765,'Linien - BU'!A:B,2,FALSE)</f>
        <v>BU3</v>
      </c>
      <c r="B1765" s="74">
        <f t="shared" si="217"/>
        <v>30</v>
      </c>
      <c r="C1765" s="75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76" t="str">
        <f>IFERROR(VLOOKUP(Abfalldokumentation!$O1765,Artikel!A:C,3,FALSE),Abfalldokumentation!$O1765)</f>
        <v>-</v>
      </c>
      <c r="F1765" s="76" t="str">
        <f>VLOOKUP(T1765,'Liste Gründe'!A:D,2,FALSE)</f>
        <v>Linienbezogen</v>
      </c>
      <c r="G1765" s="75" t="str">
        <f>IF(ISBLANK(V1765),VLOOKUP(Abfalldokumentation!$P1765,'Liste Gründe'!A:D,3,FALSE),V1765)</f>
        <v>Maschinenabfall</v>
      </c>
      <c r="H1765" s="76" t="str">
        <f>IF(ISBLANK(Abfalldokumentation!$W1765),"-",Abfalldokumentation!$W1765)</f>
        <v>-</v>
      </c>
      <c r="I1765" s="76">
        <f t="shared" si="220"/>
        <v>46</v>
      </c>
      <c r="J1765" s="76" t="str">
        <f t="shared" si="221"/>
        <v>Produkte</v>
      </c>
      <c r="K1765" s="76" t="str">
        <f t="shared" si="222"/>
        <v>BUs</v>
      </c>
      <c r="L1765" s="76" t="str">
        <f t="shared" si="223"/>
        <v>Symptome</v>
      </c>
      <c r="M1765" s="76" t="str">
        <f>IFERROR(VLOOKUP(Abfalldokumentation!$O1765,Kennzahlen!S:U,3,FALSE)*Abfalldokumentation!$B1765,"0")</f>
        <v>0</v>
      </c>
      <c r="N1765" s="76" t="str">
        <f>IF(ISBLANK(Q1765),VLOOKUP(Abfalldokumentation!$O1765,'Linien - BU'!R:S,2,FALSE),Q1765)</f>
        <v>BU3</v>
      </c>
      <c r="O1765" s="77" t="str">
        <f t="shared" si="218"/>
        <v>-</v>
      </c>
      <c r="P1765" s="77">
        <f t="shared" si="219"/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AA1765" s="2"/>
      <c r="AB1765" s="2"/>
      <c r="AC1765" s="2"/>
    </row>
    <row r="1766" spans="1:29" ht="30" customHeight="1" x14ac:dyDescent="0.25">
      <c r="A1766" s="78" t="str">
        <f>VLOOKUP(N1766,'Linien - BU'!A:B,2,FALSE)</f>
        <v>BU1</v>
      </c>
      <c r="B1766" s="79">
        <f t="shared" si="217"/>
        <v>40</v>
      </c>
      <c r="C1766" s="80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81" t="str">
        <f>IFERROR(VLOOKUP(Abfalldokumentation!$O1766,Artikel!A:C,3,FALSE),Abfalldokumentation!$O1766)</f>
        <v>-</v>
      </c>
      <c r="F1766" s="81" t="str">
        <f>VLOOKUP(T1766,'Liste Gründe'!A:D,2,FALSE)</f>
        <v>Linienbezogen</v>
      </c>
      <c r="G1766" s="80" t="str">
        <f>IF(ISBLANK(V1766),VLOOKUP(Abfalldokumentation!$P1766,'Liste Gründe'!A:D,3,FALSE),V1766)</f>
        <v>Reinigung</v>
      </c>
      <c r="H1766" s="81" t="str">
        <f>IF(ISBLANK(Abfalldokumentation!$W1766),"-",Abfalldokumentation!$W1766)</f>
        <v>-</v>
      </c>
      <c r="I1766" s="81">
        <f t="shared" si="220"/>
        <v>46</v>
      </c>
      <c r="J1766" s="81" t="str">
        <f t="shared" si="221"/>
        <v>Produkte</v>
      </c>
      <c r="K1766" s="81" t="str">
        <f t="shared" si="222"/>
        <v>BUs</v>
      </c>
      <c r="L1766" s="81" t="str">
        <f t="shared" si="223"/>
        <v>Symptome</v>
      </c>
      <c r="M1766" s="81" t="str">
        <f>IFERROR(VLOOKUP(Abfalldokumentation!$O1766,Kennzahlen!S:U,3,FALSE)*Abfalldokumentation!$B1766,"0")</f>
        <v>0</v>
      </c>
      <c r="N1766" s="81" t="str">
        <f>IF(ISBLANK(Q1766),VLOOKUP(Abfalldokumentation!$O1766,'Linien - BU'!R:S,2,FALSE),Q1766)</f>
        <v>Schmelze</v>
      </c>
      <c r="O1766" s="77" t="str">
        <f t="shared" si="218"/>
        <v>-</v>
      </c>
      <c r="P1766" s="77">
        <f t="shared" si="219"/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AA1766" s="2"/>
      <c r="AB1766" s="2"/>
      <c r="AC1766" s="2"/>
    </row>
    <row r="1767" spans="1:29" ht="30" customHeight="1" x14ac:dyDescent="0.25">
      <c r="A1767" s="73" t="str">
        <f>VLOOKUP(N1767,'Linien - BU'!A:B,2,FALSE)</f>
        <v>Rest</v>
      </c>
      <c r="B1767" s="74">
        <f t="shared" si="217"/>
        <v>7</v>
      </c>
      <c r="C1767" s="75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76" t="str">
        <f>IFERROR(VLOOKUP(Abfalldokumentation!$O1767,Artikel!A:C,3,FALSE),Abfalldokumentation!$O1767)</f>
        <v>-</v>
      </c>
      <c r="F1767" s="76" t="str">
        <f>VLOOKUP(T1767,'Liste Gründe'!A:D,2,FALSE)</f>
        <v>Qualitätssicherung</v>
      </c>
      <c r="G1767" s="75" t="str">
        <f>IF(ISBLANK(V1767),VLOOKUP(Abfalldokumentation!$P1767,'Liste Gründe'!A:D,3,FALSE),V1767)</f>
        <v>Einwaage</v>
      </c>
      <c r="H1767" s="76" t="str">
        <f>IF(ISBLANK(Abfalldokumentation!$W1767),"-",Abfalldokumentation!$W1767)</f>
        <v>-</v>
      </c>
      <c r="I1767" s="76">
        <f t="shared" si="220"/>
        <v>46</v>
      </c>
      <c r="J1767" s="76" t="str">
        <f t="shared" si="221"/>
        <v>Produkte</v>
      </c>
      <c r="K1767" s="76" t="str">
        <f t="shared" si="222"/>
        <v>BUs</v>
      </c>
      <c r="L1767" s="76" t="str">
        <f t="shared" si="223"/>
        <v>Symptome</v>
      </c>
      <c r="M1767" s="76" t="str">
        <f>IFERROR(VLOOKUP(Abfalldokumentation!$O1767,Kennzahlen!S:U,3,FALSE)*Abfalldokumentation!$B1767,"0")</f>
        <v>0</v>
      </c>
      <c r="N1767" s="76" t="str">
        <f>IF(ISBLANK(Q1767),VLOOKUP(Abfalldokumentation!$O1767,'Linien - BU'!R:S,2,FALSE),Q1767)</f>
        <v>Labor</v>
      </c>
      <c r="O1767" s="77" t="str">
        <f t="shared" si="218"/>
        <v>-</v>
      </c>
      <c r="P1767" s="77">
        <f t="shared" si="219"/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AA1767" s="2"/>
      <c r="AB1767" s="2"/>
      <c r="AC1767" s="2"/>
    </row>
    <row r="1768" spans="1:29" ht="30" customHeight="1" x14ac:dyDescent="0.25">
      <c r="A1768" s="78" t="str">
        <f>VLOOKUP(N1768,'Linien - BU'!A:B,2,FALSE)</f>
        <v>BU3</v>
      </c>
      <c r="B1768" s="79">
        <f t="shared" si="217"/>
        <v>326</v>
      </c>
      <c r="C1768" s="80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81" t="str">
        <f>IFERROR(VLOOKUP(Abfalldokumentation!$O1768,Artikel!A:C,3,FALSE),Abfalldokumentation!$O1768)</f>
        <v>VOS GRW Natur 45% OGT</v>
      </c>
      <c r="F1768" s="81" t="str">
        <f>VLOOKUP(T1768,'Liste Gründe'!A:D,2,FALSE)</f>
        <v>Schimmel</v>
      </c>
      <c r="G1768" s="80" t="str">
        <f>IF(ISBLANK(V1768),VLOOKUP(Abfalldokumentation!$P1768,'Liste Gründe'!A:D,3,FALSE),V1768)</f>
        <v>Schimmel</v>
      </c>
      <c r="H1768" s="81" t="str">
        <f>IF(ISBLANK(Abfalldokumentation!$W1768),"-",Abfalldokumentation!$W1768)</f>
        <v>-</v>
      </c>
      <c r="I1768" s="81">
        <f t="shared" si="220"/>
        <v>46</v>
      </c>
      <c r="J1768" s="81" t="str">
        <f t="shared" si="221"/>
        <v>Produkte</v>
      </c>
      <c r="K1768" s="81" t="str">
        <f t="shared" si="222"/>
        <v>BUs</v>
      </c>
      <c r="L1768" s="81" t="str">
        <f t="shared" si="223"/>
        <v>Symptome</v>
      </c>
      <c r="M1768" s="81">
        <f>IFERROR(VLOOKUP(Abfalldokumentation!$O1768,Kennzahlen!S:U,3,FALSE)*Abfalldokumentation!$B1768,"0")</f>
        <v>163</v>
      </c>
      <c r="N1768" s="81" t="str">
        <f>IF(ISBLANK(Q1768),VLOOKUP(Abfalldokumentation!$O1768,'Linien - BU'!R:S,2,FALSE),Q1768)</f>
        <v>BU3</v>
      </c>
      <c r="O1768" s="77">
        <f t="shared" si="218"/>
        <v>29500622</v>
      </c>
      <c r="P1768" s="77">
        <f t="shared" si="219"/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AA1768" s="2"/>
      <c r="AB1768" s="2"/>
      <c r="AC1768" s="2"/>
    </row>
    <row r="1769" spans="1:29" ht="30" customHeight="1" x14ac:dyDescent="0.25">
      <c r="A1769" s="73" t="str">
        <f>VLOOKUP(N1769,'Linien - BU'!A:B,2,FALSE)</f>
        <v>BU3</v>
      </c>
      <c r="B1769" s="74">
        <f t="shared" si="217"/>
        <v>332</v>
      </c>
      <c r="C1769" s="75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76" t="str">
        <f>IFERROR(VLOOKUP(Abfalldokumentation!$O1769,Artikel!A:C,3,FALSE),Abfalldokumentation!$O1769)</f>
        <v>VOS GRW CHILI-NATRIUMAR</v>
      </c>
      <c r="F1769" s="76" t="str">
        <f>VLOOKUP(T1769,'Liste Gründe'!A:D,2,FALSE)</f>
        <v>Schimmel</v>
      </c>
      <c r="G1769" s="75" t="str">
        <f>IF(ISBLANK(V1769),VLOOKUP(Abfalldokumentation!$P1769,'Liste Gründe'!A:D,3,FALSE),V1769)</f>
        <v>Schimmel</v>
      </c>
      <c r="H1769" s="76" t="str">
        <f>IF(ISBLANK(Abfalldokumentation!$W1769),"-",Abfalldokumentation!$W1769)</f>
        <v>-</v>
      </c>
      <c r="I1769" s="76">
        <f t="shared" si="220"/>
        <v>46</v>
      </c>
      <c r="J1769" s="76" t="str">
        <f t="shared" si="221"/>
        <v>Produkte</v>
      </c>
      <c r="K1769" s="76" t="str">
        <f t="shared" si="222"/>
        <v>BUs</v>
      </c>
      <c r="L1769" s="76" t="str">
        <f t="shared" si="223"/>
        <v>Symptome</v>
      </c>
      <c r="M1769" s="76">
        <f>IFERROR(VLOOKUP(Abfalldokumentation!$O1769,Kennzahlen!S:U,3,FALSE)*Abfalldokumentation!$B1769,"0")</f>
        <v>166</v>
      </c>
      <c r="N1769" s="76" t="str">
        <f>IF(ISBLANK(Q1769),VLOOKUP(Abfalldokumentation!$O1769,'Linien - BU'!R:S,2,FALSE),Q1769)</f>
        <v>BU3</v>
      </c>
      <c r="O1769" s="77">
        <f t="shared" si="218"/>
        <v>29501059</v>
      </c>
      <c r="P1769" s="77">
        <f t="shared" si="219"/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AA1769" s="2"/>
      <c r="AB1769" s="2"/>
      <c r="AC1769" s="2"/>
    </row>
    <row r="1770" spans="1:29" ht="30" customHeight="1" x14ac:dyDescent="0.25">
      <c r="A1770" s="78" t="str">
        <f>VLOOKUP(N1770,'Linien - BU'!A:B,2,FALSE)</f>
        <v>BU3</v>
      </c>
      <c r="B1770" s="79">
        <f t="shared" si="217"/>
        <v>76</v>
      </c>
      <c r="C1770" s="80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81" t="str">
        <f>IFERROR(VLOOKUP(Abfalldokumentation!$O1770,Artikel!A:C,3,FALSE),Abfalldokumentation!$O1770)</f>
        <v>VOS RW NATUR-GESCHÄLT-V</v>
      </c>
      <c r="F1770" s="81" t="str">
        <f>VLOOKUP(T1770,'Liste Gründe'!A:D,2,FALSE)</f>
        <v>Schimmel</v>
      </c>
      <c r="G1770" s="80" t="str">
        <f>IF(ISBLANK(V1770),VLOOKUP(Abfalldokumentation!$P1770,'Liste Gründe'!A:D,3,FALSE),V1770)</f>
        <v>Schimmel</v>
      </c>
      <c r="H1770" s="81" t="str">
        <f>IF(ISBLANK(Abfalldokumentation!$W1770),"-",Abfalldokumentation!$W1770)</f>
        <v>-</v>
      </c>
      <c r="I1770" s="81">
        <f t="shared" si="220"/>
        <v>46</v>
      </c>
      <c r="J1770" s="81" t="str">
        <f t="shared" si="221"/>
        <v>Produkte</v>
      </c>
      <c r="K1770" s="81" t="str">
        <f t="shared" si="222"/>
        <v>BUs</v>
      </c>
      <c r="L1770" s="81" t="str">
        <f t="shared" si="223"/>
        <v>Symptome</v>
      </c>
      <c r="M1770" s="81" t="str">
        <f>IFERROR(VLOOKUP(Abfalldokumentation!$O1770,Kennzahlen!S:U,3,FALSE)*Abfalldokumentation!$B1770,"0")</f>
        <v>0</v>
      </c>
      <c r="N1770" s="81" t="str">
        <f>IF(ISBLANK(Q1770),VLOOKUP(Abfalldokumentation!$O1770,'Linien - BU'!R:S,2,FALSE),Q1770)</f>
        <v>BU3</v>
      </c>
      <c r="O1770" s="77">
        <f t="shared" si="218"/>
        <v>49500103</v>
      </c>
      <c r="P1770" s="77">
        <f t="shared" si="219"/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AA1770" s="2"/>
      <c r="AB1770" s="2"/>
      <c r="AC1770" s="2"/>
    </row>
    <row r="1771" spans="1:29" ht="30" customHeight="1" x14ac:dyDescent="0.25">
      <c r="A1771" s="73" t="str">
        <f>VLOOKUP(N1771,'Linien - BU'!A:B,2,FALSE)</f>
        <v>BU4</v>
      </c>
      <c r="B1771" s="74">
        <f t="shared" si="217"/>
        <v>19</v>
      </c>
      <c r="C1771" s="75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76" t="str">
        <f>IFERROR(VLOOKUP(Abfalldokumentation!$O1771,Artikel!A:C,3,FALSE),Abfalldokumentation!$O1771)</f>
        <v>ABS BRUSCHETTA</v>
      </c>
      <c r="F1771" s="76" t="str">
        <f>VLOOKUP(T1771,'Liste Gründe'!A:D,2,FALSE)</f>
        <v>keinen Verwendungszweck</v>
      </c>
      <c r="G1771" s="75" t="str">
        <f>IF(ISBLANK(V1771),VLOOKUP(Abfalldokumentation!$P1771,'Liste Gründe'!A:D,3,FALSE),V1771)</f>
        <v>keinen Verwendungszweck</v>
      </c>
      <c r="H1771" s="76" t="str">
        <f>IF(ISBLANK(Abfalldokumentation!$W1771),"-",Abfalldokumentation!$W1771)</f>
        <v>-</v>
      </c>
      <c r="I1771" s="76">
        <f t="shared" si="220"/>
        <v>46</v>
      </c>
      <c r="J1771" s="76" t="str">
        <f t="shared" si="221"/>
        <v>Produkte</v>
      </c>
      <c r="K1771" s="76" t="str">
        <f t="shared" si="222"/>
        <v>BUs</v>
      </c>
      <c r="L1771" s="76" t="str">
        <f t="shared" si="223"/>
        <v>Symptome</v>
      </c>
      <c r="M1771" s="76">
        <f>IFERROR(VLOOKUP(Abfalldokumentation!$O1771,Kennzahlen!S:U,3,FALSE)*Abfalldokumentation!$B1771,"0")</f>
        <v>28.5</v>
      </c>
      <c r="N1771" s="76" t="str">
        <f>IF(ISBLANK(Q1771),VLOOKUP(Abfalldokumentation!$O1771,'Linien - BU'!R:S,2,FALSE),Q1771)</f>
        <v>BU4</v>
      </c>
      <c r="O1771" s="77">
        <f t="shared" si="218"/>
        <v>29501029</v>
      </c>
      <c r="P1771" s="77">
        <f t="shared" si="219"/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AA1771" s="2"/>
      <c r="AB1771" s="2"/>
      <c r="AC1771" s="2"/>
    </row>
    <row r="1772" spans="1:29" ht="30" customHeight="1" x14ac:dyDescent="0.25">
      <c r="A1772" s="78" t="str">
        <f>VLOOKUP(N1772,'Linien - BU'!A:B,2,FALSE)</f>
        <v>BU4</v>
      </c>
      <c r="B1772" s="79">
        <f t="shared" si="217"/>
        <v>20</v>
      </c>
      <c r="C1772" s="80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81" t="str">
        <f>IFERROR(VLOOKUP(Abfalldokumentation!$O1772,Artikel!A:C,3,FALSE),Abfalldokumentation!$O1772)</f>
        <v>ABS HEUBL</v>
      </c>
      <c r="F1772" s="81" t="str">
        <f>VLOOKUP(T1772,'Liste Gründe'!A:D,2,FALSE)</f>
        <v>keinen Verwendungszweck</v>
      </c>
      <c r="G1772" s="80" t="str">
        <f>IF(ISBLANK(V1772),VLOOKUP(Abfalldokumentation!$P1772,'Liste Gründe'!A:D,3,FALSE),V1772)</f>
        <v>keinen Verwendungszweck</v>
      </c>
      <c r="H1772" s="81" t="str">
        <f>IF(ISBLANK(Abfalldokumentation!$W1772),"-",Abfalldokumentation!$W1772)</f>
        <v>-</v>
      </c>
      <c r="I1772" s="81">
        <f t="shared" si="220"/>
        <v>46</v>
      </c>
      <c r="J1772" s="81" t="str">
        <f t="shared" si="221"/>
        <v>Produkte</v>
      </c>
      <c r="K1772" s="81" t="str">
        <f t="shared" si="222"/>
        <v>BUs</v>
      </c>
      <c r="L1772" s="81" t="str">
        <f t="shared" si="223"/>
        <v>Symptome</v>
      </c>
      <c r="M1772" s="81">
        <f>IFERROR(VLOOKUP(Abfalldokumentation!$O1772,Kennzahlen!S:U,3,FALSE)*Abfalldokumentation!$B1772,"0")</f>
        <v>0.2</v>
      </c>
      <c r="N1772" s="81" t="str">
        <f>IF(ISBLANK(Q1772),VLOOKUP(Abfalldokumentation!$O1772,'Linien - BU'!R:S,2,FALSE),Q1772)</f>
        <v>BU4</v>
      </c>
      <c r="O1772" s="77">
        <f t="shared" si="218"/>
        <v>29500885</v>
      </c>
      <c r="P1772" s="77">
        <f t="shared" si="219"/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AA1772" s="2"/>
      <c r="AB1772" s="2"/>
      <c r="AC1772" s="2"/>
    </row>
    <row r="1773" spans="1:29" ht="30" customHeight="1" x14ac:dyDescent="0.25">
      <c r="A1773" s="73" t="str">
        <f>VLOOKUP(N1773,'Linien - BU'!A:B,2,FALSE)</f>
        <v>BU4</v>
      </c>
      <c r="B1773" s="74">
        <f t="shared" si="217"/>
        <v>20</v>
      </c>
      <c r="C1773" s="75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76" t="str">
        <f>IFERROR(VLOOKUP(Abfalldokumentation!$O1773,Artikel!A:C,3,FALSE),Abfalldokumentation!$O1773)</f>
        <v>ABS HEUBL</v>
      </c>
      <c r="F1773" s="76" t="str">
        <f>VLOOKUP(T1773,'Liste Gründe'!A:D,2,FALSE)</f>
        <v>keinen Verwendungszweck</v>
      </c>
      <c r="G1773" s="75" t="str">
        <f>IF(ISBLANK(V1773),VLOOKUP(Abfalldokumentation!$P1773,'Liste Gründe'!A:D,3,FALSE),V1773)</f>
        <v>keinen Verwendungszweck</v>
      </c>
      <c r="H1773" s="76" t="str">
        <f>IF(ISBLANK(Abfalldokumentation!$W1773),"-",Abfalldokumentation!$W1773)</f>
        <v>-</v>
      </c>
      <c r="I1773" s="76">
        <f t="shared" si="220"/>
        <v>46</v>
      </c>
      <c r="J1773" s="76" t="str">
        <f t="shared" si="221"/>
        <v>Produkte</v>
      </c>
      <c r="K1773" s="76" t="str">
        <f t="shared" si="222"/>
        <v>BUs</v>
      </c>
      <c r="L1773" s="76" t="str">
        <f t="shared" si="223"/>
        <v>Symptome</v>
      </c>
      <c r="M1773" s="76">
        <f>IFERROR(VLOOKUP(Abfalldokumentation!$O1773,Kennzahlen!S:U,3,FALSE)*Abfalldokumentation!$B1773,"0")</f>
        <v>0.2</v>
      </c>
      <c r="N1773" s="76" t="str">
        <f>IF(ISBLANK(Q1773),VLOOKUP(Abfalldokumentation!$O1773,'Linien - BU'!R:S,2,FALSE),Q1773)</f>
        <v>BU4</v>
      </c>
      <c r="O1773" s="77">
        <f t="shared" si="218"/>
        <v>29500885</v>
      </c>
      <c r="P1773" s="77">
        <f t="shared" si="219"/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AA1773" s="2"/>
      <c r="AB1773" s="2"/>
      <c r="AC1773" s="2"/>
    </row>
    <row r="1774" spans="1:29" ht="30" customHeight="1" x14ac:dyDescent="0.25">
      <c r="A1774" s="78" t="str">
        <f>VLOOKUP(N1774,'Linien - BU'!A:B,2,FALSE)</f>
        <v>BU4</v>
      </c>
      <c r="B1774" s="79">
        <f t="shared" si="217"/>
        <v>20</v>
      </c>
      <c r="C1774" s="80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81" t="str">
        <f>IFERROR(VLOOKUP(Abfalldokumentation!$O1774,Artikel!A:C,3,FALSE),Abfalldokumentation!$O1774)</f>
        <v>ABS MEDI-KRÄUK</v>
      </c>
      <c r="F1774" s="81" t="str">
        <f>VLOOKUP(T1774,'Liste Gründe'!A:D,2,FALSE)</f>
        <v>keinen Verwendungszweck</v>
      </c>
      <c r="G1774" s="80" t="str">
        <f>IF(ISBLANK(V1774),VLOOKUP(Abfalldokumentation!$P1774,'Liste Gründe'!A:D,3,FALSE),V1774)</f>
        <v>keinen Verwendungszweck</v>
      </c>
      <c r="H1774" s="81" t="str">
        <f>IF(ISBLANK(Abfalldokumentation!$W1774),"-",Abfalldokumentation!$W1774)</f>
        <v>-</v>
      </c>
      <c r="I1774" s="81">
        <f t="shared" si="220"/>
        <v>46</v>
      </c>
      <c r="J1774" s="81" t="str">
        <f t="shared" si="221"/>
        <v>Produkte</v>
      </c>
      <c r="K1774" s="81" t="str">
        <f t="shared" si="222"/>
        <v>BUs</v>
      </c>
      <c r="L1774" s="81" t="str">
        <f t="shared" si="223"/>
        <v>Symptome</v>
      </c>
      <c r="M1774" s="81">
        <f>IFERROR(VLOOKUP(Abfalldokumentation!$O1774,Kennzahlen!S:U,3,FALSE)*Abfalldokumentation!$B1774,"0")</f>
        <v>30</v>
      </c>
      <c r="N1774" s="81" t="str">
        <f>IF(ISBLANK(Q1774),VLOOKUP(Abfalldokumentation!$O1774,'Linien - BU'!R:S,2,FALSE),Q1774)</f>
        <v>BU4</v>
      </c>
      <c r="O1774" s="77">
        <f t="shared" si="218"/>
        <v>29500886</v>
      </c>
      <c r="P1774" s="77">
        <f t="shared" si="219"/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AA1774" s="2"/>
      <c r="AB1774" s="2"/>
      <c r="AC1774" s="2"/>
    </row>
    <row r="1775" spans="1:29" ht="30" customHeight="1" x14ac:dyDescent="0.25">
      <c r="A1775" s="73" t="str">
        <f>VLOOKUP(N1775,'Linien - BU'!A:B,2,FALSE)</f>
        <v>BU4</v>
      </c>
      <c r="B1775" s="74">
        <f t="shared" si="217"/>
        <v>20</v>
      </c>
      <c r="C1775" s="75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76" t="str">
        <f>IFERROR(VLOOKUP(Abfalldokumentation!$O1775,Artikel!A:C,3,FALSE),Abfalldokumentation!$O1775)</f>
        <v>ABS MEDI-KRÄUK</v>
      </c>
      <c r="F1775" s="76" t="str">
        <f>VLOOKUP(T1775,'Liste Gründe'!A:D,2,FALSE)</f>
        <v>keinen Verwendungszweck</v>
      </c>
      <c r="G1775" s="75" t="str">
        <f>IF(ISBLANK(V1775),VLOOKUP(Abfalldokumentation!$P1775,'Liste Gründe'!A:D,3,FALSE),V1775)</f>
        <v>keinen Verwendungszweck</v>
      </c>
      <c r="H1775" s="76" t="str">
        <f>IF(ISBLANK(Abfalldokumentation!$W1775),"-",Abfalldokumentation!$W1775)</f>
        <v>-</v>
      </c>
      <c r="I1775" s="76">
        <f t="shared" si="220"/>
        <v>46</v>
      </c>
      <c r="J1775" s="76" t="str">
        <f t="shared" si="221"/>
        <v>Produkte</v>
      </c>
      <c r="K1775" s="76" t="str">
        <f t="shared" si="222"/>
        <v>BUs</v>
      </c>
      <c r="L1775" s="76" t="str">
        <f t="shared" si="223"/>
        <v>Symptome</v>
      </c>
      <c r="M1775" s="76">
        <f>IFERROR(VLOOKUP(Abfalldokumentation!$O1775,Kennzahlen!S:U,3,FALSE)*Abfalldokumentation!$B1775,"0")</f>
        <v>30</v>
      </c>
      <c r="N1775" s="76" t="str">
        <f>IF(ISBLANK(Q1775),VLOOKUP(Abfalldokumentation!$O1775,'Linien - BU'!R:S,2,FALSE),Q1775)</f>
        <v>BU4</v>
      </c>
      <c r="O1775" s="77">
        <f t="shared" si="218"/>
        <v>29500886</v>
      </c>
      <c r="P1775" s="77">
        <f t="shared" si="219"/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AA1775" s="2"/>
      <c r="AB1775" s="2"/>
      <c r="AC1775" s="2"/>
    </row>
    <row r="1776" spans="1:29" ht="30" customHeight="1" x14ac:dyDescent="0.25">
      <c r="A1776" s="78" t="str">
        <f>VLOOKUP(N1776,'Linien - BU'!A:B,2,FALSE)</f>
        <v>BU4</v>
      </c>
      <c r="B1776" s="79">
        <f t="shared" si="217"/>
        <v>18</v>
      </c>
      <c r="C1776" s="80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81" t="str">
        <f>IFERROR(VLOOKUP(Abfalldokumentation!$O1776,Artikel!A:C,3,FALSE),Abfalldokumentation!$O1776)</f>
        <v>ABS Whisky-Nuts</v>
      </c>
      <c r="F1776" s="81" t="str">
        <f>VLOOKUP(T1776,'Liste Gründe'!A:D,2,FALSE)</f>
        <v>keinen Verwendungszweck</v>
      </c>
      <c r="G1776" s="80" t="str">
        <f>IF(ISBLANK(V1776),VLOOKUP(Abfalldokumentation!$P1776,'Liste Gründe'!A:D,3,FALSE),V1776)</f>
        <v>keinen Verwendungszweck</v>
      </c>
      <c r="H1776" s="81" t="str">
        <f>IF(ISBLANK(Abfalldokumentation!$W1776),"-",Abfalldokumentation!$W1776)</f>
        <v>-</v>
      </c>
      <c r="I1776" s="81">
        <f t="shared" si="220"/>
        <v>46</v>
      </c>
      <c r="J1776" s="81" t="str">
        <f t="shared" si="221"/>
        <v>Produkte</v>
      </c>
      <c r="K1776" s="81" t="str">
        <f t="shared" si="222"/>
        <v>BUs</v>
      </c>
      <c r="L1776" s="81" t="str">
        <f t="shared" si="223"/>
        <v>Symptome</v>
      </c>
      <c r="M1776" s="81">
        <f>IFERROR(VLOOKUP(Abfalldokumentation!$O1776,Kennzahlen!S:U,3,FALSE)*Abfalldokumentation!$B1776,"0")</f>
        <v>27</v>
      </c>
      <c r="N1776" s="81" t="str">
        <f>IF(ISBLANK(Q1776),VLOOKUP(Abfalldokumentation!$O1776,'Linien - BU'!R:S,2,FALSE),Q1776)</f>
        <v>BU4</v>
      </c>
      <c r="O1776" s="77">
        <f t="shared" si="218"/>
        <v>29501009</v>
      </c>
      <c r="P1776" s="77">
        <f t="shared" si="219"/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AA1776" s="2"/>
      <c r="AB1776" s="2"/>
      <c r="AC1776" s="2"/>
    </row>
    <row r="1777" spans="1:29" ht="30" customHeight="1" x14ac:dyDescent="0.25">
      <c r="A1777" s="73" t="str">
        <f>VLOOKUP(N1777,'Linien - BU'!A:B,2,FALSE)</f>
        <v>BU4</v>
      </c>
      <c r="B1777" s="74">
        <f t="shared" si="217"/>
        <v>11</v>
      </c>
      <c r="C1777" s="75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76" t="str">
        <f>IFERROR(VLOOKUP(Abfalldokumentation!$O1777,Artikel!A:C,3,FALSE),Abfalldokumentation!$O1777)</f>
        <v>ABS Whisky-Nuts</v>
      </c>
      <c r="F1777" s="76" t="str">
        <f>VLOOKUP(T1777,'Liste Gründe'!A:D,2,FALSE)</f>
        <v>keinen Verwendungszweck</v>
      </c>
      <c r="G1777" s="75" t="str">
        <f>IF(ISBLANK(V1777),VLOOKUP(Abfalldokumentation!$P1777,'Liste Gründe'!A:D,3,FALSE),V1777)</f>
        <v>keinen Verwendungszweck</v>
      </c>
      <c r="H1777" s="76" t="str">
        <f>IF(ISBLANK(Abfalldokumentation!$W1777),"-",Abfalldokumentation!$W1777)</f>
        <v>-</v>
      </c>
      <c r="I1777" s="76">
        <f t="shared" si="220"/>
        <v>46</v>
      </c>
      <c r="J1777" s="76" t="str">
        <f t="shared" si="221"/>
        <v>Produkte</v>
      </c>
      <c r="K1777" s="76" t="str">
        <f t="shared" si="222"/>
        <v>BUs</v>
      </c>
      <c r="L1777" s="76" t="str">
        <f t="shared" si="223"/>
        <v>Symptome</v>
      </c>
      <c r="M1777" s="76">
        <f>IFERROR(VLOOKUP(Abfalldokumentation!$O1777,Kennzahlen!S:U,3,FALSE)*Abfalldokumentation!$B1777,"0")</f>
        <v>16.5</v>
      </c>
      <c r="N1777" s="76" t="str">
        <f>IF(ISBLANK(Q1777),VLOOKUP(Abfalldokumentation!$O1777,'Linien - BU'!R:S,2,FALSE),Q1777)</f>
        <v>BU4</v>
      </c>
      <c r="O1777" s="77">
        <f t="shared" si="218"/>
        <v>29501009</v>
      </c>
      <c r="P1777" s="77">
        <f t="shared" si="219"/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AA1777" s="2"/>
      <c r="AB1777" s="2"/>
      <c r="AC1777" s="2"/>
    </row>
    <row r="1778" spans="1:29" ht="30" customHeight="1" x14ac:dyDescent="0.25">
      <c r="A1778" s="78" t="str">
        <f>VLOOKUP(N1778,'Linien - BU'!A:B,2,FALSE)</f>
        <v>BU4</v>
      </c>
      <c r="B1778" s="79">
        <f t="shared" si="217"/>
        <v>20</v>
      </c>
      <c r="C1778" s="80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81" t="str">
        <f>IFERROR(VLOOKUP(Abfalldokumentation!$O1778,Artikel!A:C,3,FALSE),Abfalldokumentation!$O1778)</f>
        <v>ABS BRUSCHETTA</v>
      </c>
      <c r="F1778" s="81" t="str">
        <f>VLOOKUP(T1778,'Liste Gründe'!A:D,2,FALSE)</f>
        <v>keinen Verwendungszweck</v>
      </c>
      <c r="G1778" s="80" t="str">
        <f>IF(ISBLANK(V1778),VLOOKUP(Abfalldokumentation!$P1778,'Liste Gründe'!A:D,3,FALSE),V1778)</f>
        <v>keinen Verwendungszweck</v>
      </c>
      <c r="H1778" s="81" t="str">
        <f>IF(ISBLANK(Abfalldokumentation!$W1778),"-",Abfalldokumentation!$W1778)</f>
        <v>-</v>
      </c>
      <c r="I1778" s="81">
        <f t="shared" si="220"/>
        <v>46</v>
      </c>
      <c r="J1778" s="81" t="str">
        <f t="shared" si="221"/>
        <v>Produkte</v>
      </c>
      <c r="K1778" s="81" t="str">
        <f t="shared" si="222"/>
        <v>BUs</v>
      </c>
      <c r="L1778" s="81" t="str">
        <f t="shared" si="223"/>
        <v>Symptome</v>
      </c>
      <c r="M1778" s="81">
        <f>IFERROR(VLOOKUP(Abfalldokumentation!$O1778,Kennzahlen!S:U,3,FALSE)*Abfalldokumentation!$B1778,"0")</f>
        <v>30</v>
      </c>
      <c r="N1778" s="81" t="str">
        <f>IF(ISBLANK(Q1778),VLOOKUP(Abfalldokumentation!$O1778,'Linien - BU'!R:S,2,FALSE),Q1778)</f>
        <v>BU4</v>
      </c>
      <c r="O1778" s="77">
        <f t="shared" si="218"/>
        <v>29501029</v>
      </c>
      <c r="P1778" s="77">
        <f t="shared" si="219"/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AA1778" s="2"/>
      <c r="AB1778" s="2"/>
      <c r="AC1778" s="2"/>
    </row>
    <row r="1779" spans="1:29" ht="30" customHeight="1" x14ac:dyDescent="0.25">
      <c r="A1779" s="73" t="str">
        <f>VLOOKUP(N1779,'Linien - BU'!A:B,2,FALSE)</f>
        <v>BU4</v>
      </c>
      <c r="B1779" s="74">
        <f t="shared" si="217"/>
        <v>5</v>
      </c>
      <c r="C1779" s="75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76" t="str">
        <f>IFERROR(VLOOKUP(Abfalldokumentation!$O1779,Artikel!A:C,3,FALSE),Abfalldokumentation!$O1779)</f>
        <v>ABS GRÜN-PFEFF</v>
      </c>
      <c r="F1779" s="76" t="str">
        <f>VLOOKUP(T1779,'Liste Gründe'!A:D,2,FALSE)</f>
        <v>keinen Verwendungszweck</v>
      </c>
      <c r="G1779" s="75" t="str">
        <f>IF(ISBLANK(V1779),VLOOKUP(Abfalldokumentation!$P1779,'Liste Gründe'!A:D,3,FALSE),V1779)</f>
        <v>keinen Verwendungszweck</v>
      </c>
      <c r="H1779" s="76" t="str">
        <f>IF(ISBLANK(Abfalldokumentation!$W1779),"-",Abfalldokumentation!$W1779)</f>
        <v>-</v>
      </c>
      <c r="I1779" s="76">
        <f t="shared" si="220"/>
        <v>46</v>
      </c>
      <c r="J1779" s="76" t="str">
        <f t="shared" si="221"/>
        <v>Produkte</v>
      </c>
      <c r="K1779" s="76" t="str">
        <f t="shared" si="222"/>
        <v>BUs</v>
      </c>
      <c r="L1779" s="76" t="str">
        <f t="shared" si="223"/>
        <v>Symptome</v>
      </c>
      <c r="M1779" s="76">
        <f>IFERROR(VLOOKUP(Abfalldokumentation!$O1779,Kennzahlen!S:U,3,FALSE)*Abfalldokumentation!$B1779,"0")</f>
        <v>5.0000000000000001E-4</v>
      </c>
      <c r="N1779" s="76" t="str">
        <f>IF(ISBLANK(Q1779),VLOOKUP(Abfalldokumentation!$O1779,'Linien - BU'!R:S,2,FALSE),Q1779)</f>
        <v>BU4</v>
      </c>
      <c r="O1779" s="77">
        <f t="shared" si="218"/>
        <v>29501105</v>
      </c>
      <c r="P1779" s="77">
        <f t="shared" si="219"/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AA1779" s="2"/>
      <c r="AB1779" s="2"/>
      <c r="AC1779" s="2"/>
    </row>
    <row r="1780" spans="1:29" ht="30" customHeight="1" x14ac:dyDescent="0.25">
      <c r="A1780" s="78" t="str">
        <f>VLOOKUP(N1780,'Linien - BU'!A:B,2,FALSE)</f>
        <v>BU4</v>
      </c>
      <c r="B1780" s="79">
        <f t="shared" si="217"/>
        <v>6</v>
      </c>
      <c r="C1780" s="80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81" t="str">
        <f>IFERROR(VLOOKUP(Abfalldokumentation!$O1780,Artikel!A:C,3,FALSE),Abfalldokumentation!$O1780)</f>
        <v>VOS Schwarzer Pfeffer R</v>
      </c>
      <c r="F1780" s="81" t="str">
        <f>VLOOKUP(T1780,'Liste Gründe'!A:D,2,FALSE)</f>
        <v>keinen Verwendungszweck</v>
      </c>
      <c r="G1780" s="80" t="str">
        <f>IF(ISBLANK(V1780),VLOOKUP(Abfalldokumentation!$P1780,'Liste Gründe'!A:D,3,FALSE),V1780)</f>
        <v>keinen Verwendungszweck</v>
      </c>
      <c r="H1780" s="81" t="str">
        <f>IF(ISBLANK(Abfalldokumentation!$W1780),"-",Abfalldokumentation!$W1780)</f>
        <v>-</v>
      </c>
      <c r="I1780" s="81">
        <f t="shared" si="220"/>
        <v>46</v>
      </c>
      <c r="J1780" s="81" t="str">
        <f t="shared" si="221"/>
        <v>Produkte</v>
      </c>
      <c r="K1780" s="81" t="str">
        <f t="shared" si="222"/>
        <v>BUs</v>
      </c>
      <c r="L1780" s="81" t="str">
        <f t="shared" si="223"/>
        <v>Symptome</v>
      </c>
      <c r="M1780" s="81">
        <f>IFERROR(VLOOKUP(Abfalldokumentation!$O1780,Kennzahlen!S:U,3,FALSE)*Abfalldokumentation!$B1780,"0")</f>
        <v>3</v>
      </c>
      <c r="N1780" s="81" t="str">
        <f>IF(ISBLANK(Q1780),VLOOKUP(Abfalldokumentation!$O1780,'Linien - BU'!R:S,2,FALSE),Q1780)</f>
        <v>BU4</v>
      </c>
      <c r="O1780" s="77">
        <f t="shared" si="218"/>
        <v>29500482</v>
      </c>
      <c r="P1780" s="77">
        <f t="shared" si="219"/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AA1780" s="2"/>
      <c r="AB1780" s="2"/>
      <c r="AC1780" s="2"/>
    </row>
    <row r="1781" spans="1:29" ht="30" customHeight="1" x14ac:dyDescent="0.25">
      <c r="A1781" s="73" t="str">
        <f>VLOOKUP(N1781,'Linien - BU'!A:B,2,FALSE)</f>
        <v>BU4</v>
      </c>
      <c r="B1781" s="74">
        <f t="shared" si="217"/>
        <v>20</v>
      </c>
      <c r="C1781" s="75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76" t="str">
        <f>IFERROR(VLOOKUP(Abfalldokumentation!$O1781,Artikel!A:C,3,FALSE),Abfalldokumentation!$O1781)</f>
        <v>ABS HEUBL</v>
      </c>
      <c r="F1781" s="76" t="str">
        <f>VLOOKUP(T1781,'Liste Gründe'!A:D,2,FALSE)</f>
        <v>keinen Verwendungszweck</v>
      </c>
      <c r="G1781" s="75" t="str">
        <f>IF(ISBLANK(V1781),VLOOKUP(Abfalldokumentation!$P1781,'Liste Gründe'!A:D,3,FALSE),V1781)</f>
        <v>keinen Verwendungszweck</v>
      </c>
      <c r="H1781" s="76" t="str">
        <f>IF(ISBLANK(Abfalldokumentation!$W1781),"-",Abfalldokumentation!$W1781)</f>
        <v>-</v>
      </c>
      <c r="I1781" s="76">
        <f t="shared" si="220"/>
        <v>46</v>
      </c>
      <c r="J1781" s="76" t="str">
        <f t="shared" si="221"/>
        <v>Produkte</v>
      </c>
      <c r="K1781" s="76" t="str">
        <f t="shared" si="222"/>
        <v>BUs</v>
      </c>
      <c r="L1781" s="76" t="str">
        <f t="shared" si="223"/>
        <v>Symptome</v>
      </c>
      <c r="M1781" s="76">
        <f>IFERROR(VLOOKUP(Abfalldokumentation!$O1781,Kennzahlen!S:U,3,FALSE)*Abfalldokumentation!$B1781,"0")</f>
        <v>0.2</v>
      </c>
      <c r="N1781" s="76" t="str">
        <f>IF(ISBLANK(Q1781),VLOOKUP(Abfalldokumentation!$O1781,'Linien - BU'!R:S,2,FALSE),Q1781)</f>
        <v>BU4</v>
      </c>
      <c r="O1781" s="77">
        <f t="shared" si="218"/>
        <v>29500885</v>
      </c>
      <c r="P1781" s="77">
        <f t="shared" si="219"/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AA1781" s="2"/>
      <c r="AB1781" s="2"/>
      <c r="AC1781" s="2"/>
    </row>
    <row r="1782" spans="1:29" ht="30" customHeight="1" x14ac:dyDescent="0.25">
      <c r="A1782" s="78" t="str">
        <f>VLOOKUP(N1782,'Linien - BU'!A:B,2,FALSE)</f>
        <v>BU4</v>
      </c>
      <c r="B1782" s="79">
        <f t="shared" si="217"/>
        <v>15</v>
      </c>
      <c r="C1782" s="80">
        <f>Abfalldokumentation!$U1782</f>
        <v>44515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81" t="str">
        <f>IFERROR(VLOOKUP(Abfalldokumentation!$O1782,Artikel!A:C,3,FALSE),Abfalldokumentation!$O1782)</f>
        <v>ABS HEUBL</v>
      </c>
      <c r="F1782" s="81" t="str">
        <f>VLOOKUP(T1782,'Liste Gründe'!A:D,2,FALSE)</f>
        <v>keinen Verwendungszweck</v>
      </c>
      <c r="G1782" s="80" t="str">
        <f>IF(ISBLANK(V1782),VLOOKUP(Abfalldokumentation!$P1782,'Liste Gründe'!A:D,3,FALSE),V1782)</f>
        <v>keinen Verwendungszweck</v>
      </c>
      <c r="H1782" s="81" t="str">
        <f>IF(ISBLANK(Abfalldokumentation!$W1782),"-",Abfalldokumentation!$W1782)</f>
        <v>-</v>
      </c>
      <c r="I1782" s="81">
        <f t="shared" si="220"/>
        <v>46</v>
      </c>
      <c r="J1782" s="81" t="str">
        <f t="shared" si="221"/>
        <v>Produkte</v>
      </c>
      <c r="K1782" s="81" t="str">
        <f t="shared" si="222"/>
        <v>BUs</v>
      </c>
      <c r="L1782" s="81" t="str">
        <f t="shared" si="223"/>
        <v>Symptome</v>
      </c>
      <c r="M1782" s="81">
        <f>IFERROR(VLOOKUP(Abfalldokumentation!$O1782,Kennzahlen!S:U,3,FALSE)*Abfalldokumentation!$B1782,"0")</f>
        <v>0.15</v>
      </c>
      <c r="N1782" s="81" t="str">
        <f>IF(ISBLANK(Q1782),VLOOKUP(Abfalldokumentation!$O1782,'Linien - BU'!R:S,2,FALSE),Q1782)</f>
        <v>BU4</v>
      </c>
      <c r="O1782" s="77">
        <f t="shared" si="218"/>
        <v>29500885</v>
      </c>
      <c r="P1782" s="77">
        <f t="shared" si="219"/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AA1782" s="2"/>
      <c r="AB1782" s="2"/>
      <c r="AC1782" s="2"/>
    </row>
    <row r="1783" spans="1:29" ht="30" customHeight="1" x14ac:dyDescent="0.25">
      <c r="A1783" s="73" t="str">
        <f>VLOOKUP(N1783,'Linien - BU'!A:B,2,FALSE)</f>
        <v>BU4</v>
      </c>
      <c r="B1783" s="74">
        <f t="shared" si="217"/>
        <v>7</v>
      </c>
      <c r="C1783" s="75">
        <f>Abfalldokumentation!$U1783</f>
        <v>44515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76" t="str">
        <f>IFERROR(VLOOKUP(Abfalldokumentation!$O1783,Artikel!A:C,3,FALSE),Abfalldokumentation!$O1783)</f>
        <v>ABS PECO</v>
      </c>
      <c r="F1783" s="76" t="str">
        <f>VLOOKUP(T1783,'Liste Gründe'!A:D,2,FALSE)</f>
        <v>keinen Verwendungszweck</v>
      </c>
      <c r="G1783" s="75" t="str">
        <f>IF(ISBLANK(V1783),VLOOKUP(Abfalldokumentation!$P1783,'Liste Gründe'!A:D,3,FALSE),V1783)</f>
        <v>keinen Verwendungszweck</v>
      </c>
      <c r="H1783" s="76" t="str">
        <f>IF(ISBLANK(Abfalldokumentation!$W1783),"-",Abfalldokumentation!$W1783)</f>
        <v>-</v>
      </c>
      <c r="I1783" s="76">
        <f t="shared" si="220"/>
        <v>46</v>
      </c>
      <c r="J1783" s="76" t="str">
        <f t="shared" si="221"/>
        <v>Produkte</v>
      </c>
      <c r="K1783" s="76" t="str">
        <f t="shared" si="222"/>
        <v>BUs</v>
      </c>
      <c r="L1783" s="76" t="str">
        <f t="shared" si="223"/>
        <v>Symptome</v>
      </c>
      <c r="M1783" s="76">
        <f>IFERROR(VLOOKUP(Abfalldokumentation!$O1783,Kennzahlen!S:U,3,FALSE)*Abfalldokumentation!$B1783,"0")</f>
        <v>10.294117647058824</v>
      </c>
      <c r="N1783" s="76" t="str">
        <f>IF(ISBLANK(Q1783),VLOOKUP(Abfalldokumentation!$O1783,'Linien - BU'!R:S,2,FALSE),Q1783)</f>
        <v>BU4</v>
      </c>
      <c r="O1783" s="77">
        <f t="shared" si="218"/>
        <v>29500891</v>
      </c>
      <c r="P1783" s="77">
        <f t="shared" si="219"/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AA1783" s="2"/>
      <c r="AB1783" s="2"/>
      <c r="AC1783" s="2"/>
    </row>
    <row r="1784" spans="1:29" ht="30" customHeight="1" x14ac:dyDescent="0.25">
      <c r="A1784" s="78" t="str">
        <f>VLOOKUP(N1784,'Linien - BU'!A:B,2,FALSE)</f>
        <v>BU4</v>
      </c>
      <c r="B1784" s="79">
        <f t="shared" si="217"/>
        <v>18</v>
      </c>
      <c r="C1784" s="80">
        <f>Abfalldokumentation!$U1784</f>
        <v>44515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81" t="str">
        <f>IFERROR(VLOOKUP(Abfalldokumentation!$O1784,Artikel!A:C,3,FALSE),Abfalldokumentation!$O1784)</f>
        <v>ABS Unser Blütenkäse</v>
      </c>
      <c r="F1784" s="81" t="str">
        <f>VLOOKUP(T1784,'Liste Gründe'!A:D,2,FALSE)</f>
        <v>keinen Verwendungszweck</v>
      </c>
      <c r="G1784" s="80" t="str">
        <f>IF(ISBLANK(V1784),VLOOKUP(Abfalldokumentation!$P1784,'Liste Gründe'!A:D,3,FALSE),V1784)</f>
        <v>keinen Verwendungszweck</v>
      </c>
      <c r="H1784" s="81" t="str">
        <f>IF(ISBLANK(Abfalldokumentation!$W1784),"-",Abfalldokumentation!$W1784)</f>
        <v>-</v>
      </c>
      <c r="I1784" s="81">
        <f t="shared" si="220"/>
        <v>46</v>
      </c>
      <c r="J1784" s="81" t="str">
        <f t="shared" si="221"/>
        <v>Produkte</v>
      </c>
      <c r="K1784" s="81" t="str">
        <f t="shared" si="222"/>
        <v>BUs</v>
      </c>
      <c r="L1784" s="81" t="str">
        <f t="shared" si="223"/>
        <v>Symptome</v>
      </c>
      <c r="M1784" s="81">
        <f>IFERROR(VLOOKUP(Abfalldokumentation!$O1784,Kennzahlen!S:U,3,FALSE)*Abfalldokumentation!$B1784,"0")</f>
        <v>0.18</v>
      </c>
      <c r="N1784" s="81" t="str">
        <f>IF(ISBLANK(Q1784),VLOOKUP(Abfalldokumentation!$O1784,'Linien - BU'!R:S,2,FALSE),Q1784)</f>
        <v>BU4</v>
      </c>
      <c r="O1784" s="77">
        <f t="shared" si="218"/>
        <v>29500910</v>
      </c>
      <c r="P1784" s="77">
        <f t="shared" si="219"/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AA1784" s="2"/>
      <c r="AB1784" s="2"/>
      <c r="AC1784" s="2"/>
    </row>
    <row r="1785" spans="1:29" ht="30" customHeight="1" x14ac:dyDescent="0.25">
      <c r="A1785" s="73" t="str">
        <f>VLOOKUP(N1785,'Linien - BU'!A:B,2,FALSE)</f>
        <v>BU4</v>
      </c>
      <c r="B1785" s="74">
        <f t="shared" si="217"/>
        <v>16</v>
      </c>
      <c r="C1785" s="75">
        <f>Abfalldokumentation!$U1785</f>
        <v>44515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76" t="str">
        <f>IFERROR(VLOOKUP(Abfalldokumentation!$O1785,Artikel!A:C,3,FALSE),Abfalldokumentation!$O1785)</f>
        <v>ABS Unser Blütenkäse</v>
      </c>
      <c r="F1785" s="76" t="str">
        <f>VLOOKUP(T1785,'Liste Gründe'!A:D,2,FALSE)</f>
        <v>keinen Verwendungszweck</v>
      </c>
      <c r="G1785" s="75" t="str">
        <f>IF(ISBLANK(V1785),VLOOKUP(Abfalldokumentation!$P1785,'Liste Gründe'!A:D,3,FALSE),V1785)</f>
        <v>keinen Verwendungszweck</v>
      </c>
      <c r="H1785" s="76" t="str">
        <f>IF(ISBLANK(Abfalldokumentation!$W1785),"-",Abfalldokumentation!$W1785)</f>
        <v>-</v>
      </c>
      <c r="I1785" s="76">
        <f t="shared" si="220"/>
        <v>46</v>
      </c>
      <c r="J1785" s="76" t="str">
        <f t="shared" si="221"/>
        <v>Produkte</v>
      </c>
      <c r="K1785" s="76" t="str">
        <f t="shared" si="222"/>
        <v>BUs</v>
      </c>
      <c r="L1785" s="76" t="str">
        <f t="shared" si="223"/>
        <v>Symptome</v>
      </c>
      <c r="M1785" s="76">
        <f>IFERROR(VLOOKUP(Abfalldokumentation!$O1785,Kennzahlen!S:U,3,FALSE)*Abfalldokumentation!$B1785,"0")</f>
        <v>0.16</v>
      </c>
      <c r="N1785" s="76" t="str">
        <f>IF(ISBLANK(Q1785),VLOOKUP(Abfalldokumentation!$O1785,'Linien - BU'!R:S,2,FALSE),Q1785)</f>
        <v>BU4</v>
      </c>
      <c r="O1785" s="77">
        <f t="shared" si="218"/>
        <v>29500910</v>
      </c>
      <c r="P1785" s="77">
        <f t="shared" si="219"/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AA1785" s="2"/>
      <c r="AB1785" s="2"/>
      <c r="AC1785" s="2"/>
    </row>
    <row r="1786" spans="1:29" ht="30" customHeight="1" x14ac:dyDescent="0.25">
      <c r="A1786" s="78" t="str">
        <f>VLOOKUP(N1786,'Linien - BU'!A:B,2,FALSE)</f>
        <v>BU4</v>
      </c>
      <c r="B1786" s="79">
        <f t="shared" si="217"/>
        <v>14</v>
      </c>
      <c r="C1786" s="80">
        <f>Abfalldokumentation!$U1786</f>
        <v>44515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81" t="str">
        <f>IFERROR(VLOOKUP(Abfalldokumentation!$O1786,Artikel!A:C,3,FALSE),Abfalldokumentation!$O1786)</f>
        <v>ABS AT-ROTWEIN</v>
      </c>
      <c r="F1786" s="81" t="str">
        <f>VLOOKUP(T1786,'Liste Gründe'!A:D,2,FALSE)</f>
        <v>keinen Verwendungszweck</v>
      </c>
      <c r="G1786" s="80" t="str">
        <f>IF(ISBLANK(V1786),VLOOKUP(Abfalldokumentation!$P1786,'Liste Gründe'!A:D,3,FALSE),V1786)</f>
        <v>keinen Verwendungszweck</v>
      </c>
      <c r="H1786" s="81" t="str">
        <f>IF(ISBLANK(Abfalldokumentation!$W1786),"-",Abfalldokumentation!$W1786)</f>
        <v>-</v>
      </c>
      <c r="I1786" s="81">
        <f t="shared" si="220"/>
        <v>46</v>
      </c>
      <c r="J1786" s="81" t="str">
        <f t="shared" si="221"/>
        <v>Produkte</v>
      </c>
      <c r="K1786" s="81" t="str">
        <f t="shared" si="222"/>
        <v>BUs</v>
      </c>
      <c r="L1786" s="81" t="str">
        <f t="shared" si="223"/>
        <v>Symptome</v>
      </c>
      <c r="M1786" s="81">
        <f>IFERROR(VLOOKUP(Abfalldokumentation!$O1786,Kennzahlen!S:U,3,FALSE)*Abfalldokumentation!$B1786,"0")</f>
        <v>1.4E-3</v>
      </c>
      <c r="N1786" s="81" t="str">
        <f>IF(ISBLANK(Q1786),VLOOKUP(Abfalldokumentation!$O1786,'Linien - BU'!R:S,2,FALSE),Q1786)</f>
        <v>BU4</v>
      </c>
      <c r="O1786" s="77">
        <f t="shared" si="218"/>
        <v>29501013</v>
      </c>
      <c r="P1786" s="77">
        <f t="shared" si="219"/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AA1786" s="2"/>
      <c r="AB1786" s="2"/>
      <c r="AC1786" s="2"/>
    </row>
    <row r="1787" spans="1:29" ht="30" customHeight="1" x14ac:dyDescent="0.25">
      <c r="A1787" s="73" t="str">
        <f>VLOOKUP(N1787,'Linien - BU'!A:B,2,FALSE)</f>
        <v>BU4</v>
      </c>
      <c r="B1787" s="74">
        <f t="shared" si="217"/>
        <v>15</v>
      </c>
      <c r="C1787" s="75">
        <f>Abfalldokumentation!$U1787</f>
        <v>44515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76" t="str">
        <f>IFERROR(VLOOKUP(Abfalldokumentation!$O1787,Artikel!A:C,3,FALSE),Abfalldokumentation!$O1787)</f>
        <v>ABS GRUY</v>
      </c>
      <c r="F1787" s="76" t="str">
        <f>VLOOKUP(T1787,'Liste Gründe'!A:D,2,FALSE)</f>
        <v>keinen Verwendungszweck</v>
      </c>
      <c r="G1787" s="75" t="str">
        <f>IF(ISBLANK(V1787),VLOOKUP(Abfalldokumentation!$P1787,'Liste Gründe'!A:D,3,FALSE),V1787)</f>
        <v>keinen Verwendungszweck</v>
      </c>
      <c r="H1787" s="76" t="str">
        <f>IF(ISBLANK(Abfalldokumentation!$W1787),"-",Abfalldokumentation!$W1787)</f>
        <v>-</v>
      </c>
      <c r="I1787" s="76">
        <f t="shared" si="220"/>
        <v>46</v>
      </c>
      <c r="J1787" s="76" t="str">
        <f t="shared" si="221"/>
        <v>Produkte</v>
      </c>
      <c r="K1787" s="76" t="str">
        <f t="shared" si="222"/>
        <v>BUs</v>
      </c>
      <c r="L1787" s="76" t="str">
        <f t="shared" si="223"/>
        <v>Symptome</v>
      </c>
      <c r="M1787" s="76">
        <f>IFERROR(VLOOKUP(Abfalldokumentation!$O1787,Kennzahlen!S:U,3,FALSE)*Abfalldokumentation!$B1787,"0")</f>
        <v>7.5</v>
      </c>
      <c r="N1787" s="76" t="str">
        <f>IF(ISBLANK(Q1787),VLOOKUP(Abfalldokumentation!$O1787,'Linien - BU'!R:S,2,FALSE),Q1787)</f>
        <v>BU4</v>
      </c>
      <c r="O1787" s="77">
        <f t="shared" si="218"/>
        <v>29500908</v>
      </c>
      <c r="P1787" s="77">
        <f t="shared" si="219"/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AA1787" s="2"/>
      <c r="AB1787" s="2"/>
      <c r="AC1787" s="2"/>
    </row>
    <row r="1788" spans="1:29" ht="30" customHeight="1" x14ac:dyDescent="0.25">
      <c r="A1788" s="82" t="str">
        <f>VLOOKUP(N1788,'Linien - BU'!A:B,2,FALSE)</f>
        <v>BU4</v>
      </c>
      <c r="B1788" s="83">
        <f t="shared" si="217"/>
        <v>8</v>
      </c>
      <c r="C1788" s="84">
        <f>Abfalldokumentation!$U1788</f>
        <v>44515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85" t="str">
        <f>IFERROR(VLOOKUP(Abfalldokumentation!$O1788,Artikel!A:C,3,FALSE),Abfalldokumentation!$O1788)</f>
        <v>ABS GRUY</v>
      </c>
      <c r="F1788" s="85" t="str">
        <f>VLOOKUP(T1788,'Liste Gründe'!A:D,2,FALSE)</f>
        <v>keinen Verwendungszweck</v>
      </c>
      <c r="G1788" s="84" t="str">
        <f>IF(ISBLANK(V1788),VLOOKUP(Abfalldokumentation!$P1788,'Liste Gründe'!A:D,3,FALSE),V1788)</f>
        <v>keinen Verwendungszweck</v>
      </c>
      <c r="H1788" s="85" t="str">
        <f>IF(ISBLANK(Abfalldokumentation!$W1788),"-",Abfalldokumentation!$W1788)</f>
        <v>-</v>
      </c>
      <c r="I1788" s="85">
        <f t="shared" si="220"/>
        <v>46</v>
      </c>
      <c r="J1788" s="85" t="str">
        <f t="shared" si="221"/>
        <v>Produkte</v>
      </c>
      <c r="K1788" s="85" t="str">
        <f t="shared" si="222"/>
        <v>BUs</v>
      </c>
      <c r="L1788" s="85" t="str">
        <f t="shared" si="223"/>
        <v>Symptome</v>
      </c>
      <c r="M1788" s="85">
        <f>IFERROR(VLOOKUP(Abfalldokumentation!$O1788,Kennzahlen!S:U,3,FALSE)*Abfalldokumentation!$B1788,"0")</f>
        <v>4</v>
      </c>
      <c r="N1788" s="85" t="str">
        <f>IF(ISBLANK(Q1788),VLOOKUP(Abfalldokumentation!$O1788,'Linien - BU'!R:S,2,FALSE),Q1788)</f>
        <v>BU4</v>
      </c>
      <c r="O1788" s="86">
        <f t="shared" si="218"/>
        <v>29500908</v>
      </c>
      <c r="P1788" s="86">
        <f t="shared" si="219"/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AA1788" s="2"/>
      <c r="AB1788" s="2"/>
      <c r="AC1788" s="2"/>
    </row>
    <row r="1789" spans="1:29" ht="30" customHeight="1" x14ac:dyDescent="0.25">
      <c r="A1789" s="102" t="str">
        <f>VLOOKUP(N1789,'Linien - BU'!A:B,2,FALSE)</f>
        <v>BU3</v>
      </c>
      <c r="B1789" s="104">
        <f t="shared" si="217"/>
        <v>12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108" t="str">
        <f>IFERROR(VLOOKUP(Abfalldokumentation!$O1789,Artikel!A:C,3,FALSE),Abfalldokumentation!$O1789)</f>
        <v>VOS Räucher Natur Natri</v>
      </c>
      <c r="F1789" s="108" t="str">
        <f>VLOOKUP(T1789,'Liste Gründe'!A:D,2,FALSE)</f>
        <v>Schimmel</v>
      </c>
      <c r="G1789" s="106" t="str">
        <f>IF(ISBLANK(V1789),VLOOKUP(Abfalldokumentation!$P1789,'Liste Gründe'!A:D,3,FALSE),V1789)</f>
        <v>Schimmel</v>
      </c>
      <c r="H1789" s="108" t="str">
        <f>IF(ISBLANK(Abfalldokumentation!$W1789),"-",Abfalldokumentation!$W1789)</f>
        <v>-</v>
      </c>
      <c r="I1789" s="108">
        <f t="shared" ref="I1789:I1820" si="224">_xlfn.ISOWEEKNUM(C1789)</f>
        <v>46</v>
      </c>
      <c r="J1789" s="110" t="str">
        <f t="shared" ref="J1789:J1820" si="225">"Produkte"</f>
        <v>Produkte</v>
      </c>
      <c r="K1789" s="110" t="str">
        <f t="shared" ref="K1789:K1820" si="226">"BUs"</f>
        <v>BUs</v>
      </c>
      <c r="L1789" s="110" t="str">
        <f t="shared" ref="L1789:L1820" si="227">"Symptome"</f>
        <v>Symptome</v>
      </c>
      <c r="M1789" s="108">
        <f>IFERROR(VLOOKUP(Abfalldokumentation!$O1789,Kennzahlen!S:U,3,FALSE)*Abfalldokumentation!$B1789,"0")</f>
        <v>6</v>
      </c>
      <c r="N1789" s="108" t="str">
        <f>IF(ISBLANK(Q1789),VLOOKUP(Abfalldokumentation!$O1789,'Linien - BU'!R:S,2,FALSE),Q1789)</f>
        <v>BU3</v>
      </c>
      <c r="O1789" s="112">
        <f t="shared" si="218"/>
        <v>29500498</v>
      </c>
      <c r="P1789" s="112">
        <f t="shared" si="219"/>
        <v>12</v>
      </c>
      <c r="Q1789" s="93" t="s">
        <v>8</v>
      </c>
      <c r="R1789" s="95">
        <v>29500498</v>
      </c>
      <c r="S1789" s="95">
        <v>12</v>
      </c>
      <c r="T1789" s="95">
        <v>12</v>
      </c>
      <c r="U1789" s="97">
        <v>44516</v>
      </c>
      <c r="V1789" s="98"/>
      <c r="W1789" s="95"/>
      <c r="X1789" s="100" t="str">
        <f>IFERROR(VLOOKUP(Abfalldokumentation!$R1789,Artikel!A:C,3,FALSE),Abfalldokumentation!$R1789)</f>
        <v>VOS Räucher Natur Natri</v>
      </c>
      <c r="AA1789" s="2"/>
      <c r="AB1789" s="2"/>
      <c r="AC1789" s="2"/>
    </row>
    <row r="1790" spans="1:29" ht="30" customHeight="1" x14ac:dyDescent="0.25">
      <c r="A1790" s="103" t="str">
        <f>VLOOKUP(N1790,'Linien - BU'!A:B,2,FALSE)</f>
        <v>BU3</v>
      </c>
      <c r="B1790" s="105">
        <f t="shared" si="217"/>
        <v>48</v>
      </c>
      <c r="C1790" s="107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109" t="str">
        <f>IFERROR(VLOOKUP(Abfalldokumentation!$O1790,Artikel!A:C,3,FALSE),Abfalldokumentation!$O1790)</f>
        <v>VOS Räucher Natur Natri</v>
      </c>
      <c r="F1790" s="109" t="str">
        <f>VLOOKUP(T1790,'Liste Gründe'!A:D,2,FALSE)</f>
        <v>Schimmel</v>
      </c>
      <c r="G1790" s="107" t="str">
        <f>IF(ISBLANK(V1790),VLOOKUP(Abfalldokumentation!$P1790,'Liste Gründe'!A:D,3,FALSE),V1790)</f>
        <v>Schimmel</v>
      </c>
      <c r="H1790" s="109" t="str">
        <f>IF(ISBLANK(Abfalldokumentation!$W1790),"-",Abfalldokumentation!$W1790)</f>
        <v>-</v>
      </c>
      <c r="I1790" s="109">
        <f t="shared" si="224"/>
        <v>46</v>
      </c>
      <c r="J1790" s="111" t="str">
        <f t="shared" si="225"/>
        <v>Produkte</v>
      </c>
      <c r="K1790" s="111" t="str">
        <f t="shared" si="226"/>
        <v>BUs</v>
      </c>
      <c r="L1790" s="111" t="str">
        <f t="shared" si="227"/>
        <v>Symptome</v>
      </c>
      <c r="M1790" s="109">
        <f>IFERROR(VLOOKUP(Abfalldokumentation!$O1790,Kennzahlen!S:U,3,FALSE)*Abfalldokumentation!$B1790,"0")</f>
        <v>24</v>
      </c>
      <c r="N1790" s="109" t="str">
        <f>IF(ISBLANK(Q1790),VLOOKUP(Abfalldokumentation!$O1790,'Linien - BU'!R:S,2,FALSE),Q1790)</f>
        <v>BU3</v>
      </c>
      <c r="O1790" s="113">
        <f t="shared" si="218"/>
        <v>29500498</v>
      </c>
      <c r="P1790" s="113">
        <f t="shared" si="219"/>
        <v>12</v>
      </c>
      <c r="Q1790" s="94" t="s">
        <v>8</v>
      </c>
      <c r="R1790" s="96">
        <v>29500498</v>
      </c>
      <c r="S1790" s="96">
        <v>48</v>
      </c>
      <c r="T1790" s="96">
        <v>12</v>
      </c>
      <c r="U1790" s="97">
        <v>44516</v>
      </c>
      <c r="V1790" s="99"/>
      <c r="W1790" s="96"/>
      <c r="X1790" s="101" t="str">
        <f>IFERROR(VLOOKUP(Abfalldokumentation!$R1790,Artikel!A:C,3,FALSE),Abfalldokumentation!$R1790)</f>
        <v>VOS Räucher Natur Natri</v>
      </c>
      <c r="AA1790" s="2"/>
      <c r="AB1790" s="2"/>
      <c r="AC1790" s="2"/>
    </row>
    <row r="1791" spans="1:29" ht="30" customHeight="1" x14ac:dyDescent="0.25">
      <c r="A1791" s="103" t="str">
        <f>VLOOKUP(N1791,'Linien - BU'!A:B,2,FALSE)</f>
        <v>BU1</v>
      </c>
      <c r="B1791" s="105">
        <f t="shared" si="217"/>
        <v>48</v>
      </c>
      <c r="C1791" s="107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109" t="str">
        <f>IFERROR(VLOOKUP(Abfalldokumentation!$O1791,Artikel!A:C,3,FALSE),Abfalldokumentation!$O1791)</f>
        <v>VOS-ABS ENTSORGUNG</v>
      </c>
      <c r="F1791" s="109" t="str">
        <f>VLOOKUP(T1791,'Liste Gründe'!A:D,2,FALSE)</f>
        <v>Rest</v>
      </c>
      <c r="G1791" s="107" t="str">
        <f>IF(ISBLANK(V1791),VLOOKUP(Abfalldokumentation!$P1791,'Liste Gründe'!A:D,3,FALSE),V1791)</f>
        <v>geschälte Rinde</v>
      </c>
      <c r="H1791" s="109" t="str">
        <f>IF(ISBLANK(Abfalldokumentation!$W1791),"-",Abfalldokumentation!$W1791)</f>
        <v>-</v>
      </c>
      <c r="I1791" s="109">
        <f t="shared" si="224"/>
        <v>46</v>
      </c>
      <c r="J1791" s="111" t="str">
        <f t="shared" si="225"/>
        <v>Produkte</v>
      </c>
      <c r="K1791" s="111" t="str">
        <f t="shared" si="226"/>
        <v>BUs</v>
      </c>
      <c r="L1791" s="111" t="str">
        <f t="shared" si="227"/>
        <v>Symptome</v>
      </c>
      <c r="M1791" s="109">
        <f>IFERROR(VLOOKUP(Abfalldokumentation!$O1791,Kennzahlen!S:U,3,FALSE)*Abfalldokumentation!$B1791,"0")</f>
        <v>0.48</v>
      </c>
      <c r="N1791" s="109" t="str">
        <f>IF(ISBLANK(Q1791),VLOOKUP(Abfalldokumentation!$O1791,'Linien - BU'!R:S,2,FALSE),Q1791)</f>
        <v>BU1</v>
      </c>
      <c r="O1791" s="113">
        <f t="shared" si="218"/>
        <v>29500917</v>
      </c>
      <c r="P1791" s="113">
        <f t="shared" si="219"/>
        <v>60</v>
      </c>
      <c r="Q1791" s="94" t="s">
        <v>6</v>
      </c>
      <c r="R1791" s="96">
        <v>29500917</v>
      </c>
      <c r="S1791" s="96">
        <v>48</v>
      </c>
      <c r="T1791" s="96">
        <v>60</v>
      </c>
      <c r="U1791" s="97">
        <v>44516</v>
      </c>
      <c r="V1791" s="99"/>
      <c r="W1791" s="96"/>
      <c r="X1791" s="101" t="str">
        <f>IFERROR(VLOOKUP(Abfalldokumentation!$R1791,Artikel!A:C,3,FALSE),Abfalldokumentation!$R1791)</f>
        <v>VOS-ABS ENTSORGUNG</v>
      </c>
      <c r="AA1791" s="2"/>
      <c r="AB1791" s="2"/>
      <c r="AC1791" s="2"/>
    </row>
    <row r="1792" spans="1:29" ht="30" customHeight="1" x14ac:dyDescent="0.25">
      <c r="A1792" s="103" t="str">
        <f>VLOOKUP(N1792,'Linien - BU'!A:B,2,FALSE)</f>
        <v>BU4</v>
      </c>
      <c r="B1792" s="105">
        <f t="shared" si="217"/>
        <v>5</v>
      </c>
      <c r="C1792" s="107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9" t="str">
        <f>IFERROR(VLOOKUP(Abfalldokumentation!$O1792,Artikel!A:C,3,FALSE),Abfalldokumentation!$O1792)</f>
        <v>ABS MEDI-KRÄUK</v>
      </c>
      <c r="F1792" s="109" t="str">
        <f>VLOOKUP(T1792,'Liste Gründe'!A:D,2,FALSE)</f>
        <v>keinen Verwendungszweck</v>
      </c>
      <c r="G1792" s="107" t="str">
        <f>IF(ISBLANK(V1792),VLOOKUP(Abfalldokumentation!$P1792,'Liste Gründe'!A:D,3,FALSE),V1792)</f>
        <v>keinen Verwendungszweck</v>
      </c>
      <c r="H1792" s="109" t="str">
        <f>IF(ISBLANK(Abfalldokumentation!$W1792),"-",Abfalldokumentation!$W1792)</f>
        <v>-</v>
      </c>
      <c r="I1792" s="109">
        <f t="shared" si="224"/>
        <v>46</v>
      </c>
      <c r="J1792" s="111" t="str">
        <f t="shared" si="225"/>
        <v>Produkte</v>
      </c>
      <c r="K1792" s="111" t="str">
        <f t="shared" si="226"/>
        <v>BUs</v>
      </c>
      <c r="L1792" s="111" t="str">
        <f t="shared" si="227"/>
        <v>Symptome</v>
      </c>
      <c r="M1792" s="109">
        <f>IFERROR(VLOOKUP(Abfalldokumentation!$O1792,Kennzahlen!S:U,3,FALSE)*Abfalldokumentation!$B1792,"0")</f>
        <v>7.5</v>
      </c>
      <c r="N1792" s="109" t="str">
        <f>IF(ISBLANK(Q1792),VLOOKUP(Abfalldokumentation!$O1792,'Linien - BU'!R:S,2,FALSE),Q1792)</f>
        <v>BU4</v>
      </c>
      <c r="O1792" s="113">
        <f t="shared" si="218"/>
        <v>29500886</v>
      </c>
      <c r="P1792" s="113">
        <f t="shared" si="219"/>
        <v>61</v>
      </c>
      <c r="Q1792" s="94" t="s">
        <v>9</v>
      </c>
      <c r="R1792" s="96">
        <v>29500886</v>
      </c>
      <c r="S1792" s="96">
        <v>5</v>
      </c>
      <c r="T1792" s="96">
        <v>61</v>
      </c>
      <c r="U1792" s="97">
        <v>44516</v>
      </c>
      <c r="V1792" s="99"/>
      <c r="W1792" s="96"/>
      <c r="X1792" s="101" t="str">
        <f>IFERROR(VLOOKUP(Abfalldokumentation!$R1792,Artikel!A:C,3,FALSE),Abfalldokumentation!$R1792)</f>
        <v>ABS MEDI-KRÄUK</v>
      </c>
      <c r="AA1792" s="2"/>
      <c r="AB1792" s="2"/>
      <c r="AC1792" s="2"/>
    </row>
    <row r="1793" spans="1:29" ht="30" customHeight="1" x14ac:dyDescent="0.25">
      <c r="A1793" s="103" t="str">
        <f>VLOOKUP(N1793,'Linien - BU'!A:B,2,FALSE)</f>
        <v>BU4</v>
      </c>
      <c r="B1793" s="105">
        <f t="shared" si="217"/>
        <v>4</v>
      </c>
      <c r="C1793" s="107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9" t="str">
        <f>IFERROR(VLOOKUP(Abfalldokumentation!$O1793,Artikel!A:C,3,FALSE),Abfalldokumentation!$O1793)</f>
        <v>ABS PECO</v>
      </c>
      <c r="F1793" s="109" t="str">
        <f>VLOOKUP(T1793,'Liste Gründe'!A:D,2,FALSE)</f>
        <v>keinen Verwendungszweck</v>
      </c>
      <c r="G1793" s="107" t="str">
        <f>IF(ISBLANK(V1793),VLOOKUP(Abfalldokumentation!$P1793,'Liste Gründe'!A:D,3,FALSE),V1793)</f>
        <v>keinen Verwendungszweck</v>
      </c>
      <c r="H1793" s="109" t="str">
        <f>IF(ISBLANK(Abfalldokumentation!$W1793),"-",Abfalldokumentation!$W1793)</f>
        <v>-</v>
      </c>
      <c r="I1793" s="109">
        <f t="shared" si="224"/>
        <v>46</v>
      </c>
      <c r="J1793" s="111" t="str">
        <f t="shared" si="225"/>
        <v>Produkte</v>
      </c>
      <c r="K1793" s="111" t="str">
        <f t="shared" si="226"/>
        <v>BUs</v>
      </c>
      <c r="L1793" s="111" t="str">
        <f t="shared" si="227"/>
        <v>Symptome</v>
      </c>
      <c r="M1793" s="109">
        <f>IFERROR(VLOOKUP(Abfalldokumentation!$O1793,Kennzahlen!S:U,3,FALSE)*Abfalldokumentation!$B1793,"0")</f>
        <v>5.882352941176471</v>
      </c>
      <c r="N1793" s="109" t="str">
        <f>IF(ISBLANK(Q1793),VLOOKUP(Abfalldokumentation!$O1793,'Linien - BU'!R:S,2,FALSE),Q1793)</f>
        <v>BU4</v>
      </c>
      <c r="O1793" s="113">
        <f t="shared" si="218"/>
        <v>29500891</v>
      </c>
      <c r="P1793" s="113">
        <f t="shared" si="219"/>
        <v>61</v>
      </c>
      <c r="Q1793" s="94" t="s">
        <v>9</v>
      </c>
      <c r="R1793" s="96">
        <v>29500891</v>
      </c>
      <c r="S1793" s="96">
        <v>4</v>
      </c>
      <c r="T1793" s="96">
        <v>61</v>
      </c>
      <c r="U1793" s="97">
        <v>44516</v>
      </c>
      <c r="V1793" s="99"/>
      <c r="W1793" s="96"/>
      <c r="X1793" s="101" t="str">
        <f>IFERROR(VLOOKUP(Abfalldokumentation!$R1793,Artikel!A:C,3,FALSE),Abfalldokumentation!$R1793)</f>
        <v>ABS PECO</v>
      </c>
      <c r="AA1793" s="2"/>
      <c r="AB1793" s="2"/>
      <c r="AC1793" s="2"/>
    </row>
    <row r="1794" spans="1:29" ht="30" customHeight="1" x14ac:dyDescent="0.25">
      <c r="A1794" s="103" t="str">
        <f>VLOOKUP(N1794,'Linien - BU'!A:B,2,FALSE)</f>
        <v>BU4</v>
      </c>
      <c r="B1794" s="105">
        <f t="shared" ref="B1794:B1854" si="228">S1794</f>
        <v>7</v>
      </c>
      <c r="C1794" s="107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9" t="str">
        <f>IFERROR(VLOOKUP(Abfalldokumentation!$O1794,Artikel!A:C,3,FALSE),Abfalldokumentation!$O1794)</f>
        <v>ABS PECO</v>
      </c>
      <c r="F1794" s="109" t="str">
        <f>VLOOKUP(T1794,'Liste Gründe'!A:D,2,FALSE)</f>
        <v>keinen Verwendungszweck</v>
      </c>
      <c r="G1794" s="107" t="str">
        <f>IF(ISBLANK(V1794),VLOOKUP(Abfalldokumentation!$P1794,'Liste Gründe'!A:D,3,FALSE),V1794)</f>
        <v>keinen Verwendungszweck</v>
      </c>
      <c r="H1794" s="109" t="str">
        <f>IF(ISBLANK(Abfalldokumentation!$W1794),"-",Abfalldokumentation!$W1794)</f>
        <v>-</v>
      </c>
      <c r="I1794" s="109">
        <f t="shared" si="224"/>
        <v>46</v>
      </c>
      <c r="J1794" s="111" t="str">
        <f t="shared" si="225"/>
        <v>Produkte</v>
      </c>
      <c r="K1794" s="111" t="str">
        <f t="shared" si="226"/>
        <v>BUs</v>
      </c>
      <c r="L1794" s="111" t="str">
        <f t="shared" si="227"/>
        <v>Symptome</v>
      </c>
      <c r="M1794" s="109">
        <f>IFERROR(VLOOKUP(Abfalldokumentation!$O1794,Kennzahlen!S:U,3,FALSE)*Abfalldokumentation!$B1794,"0")</f>
        <v>10.294117647058824</v>
      </c>
      <c r="N1794" s="109" t="str">
        <f>IF(ISBLANK(Q1794),VLOOKUP(Abfalldokumentation!$O1794,'Linien - BU'!R:S,2,FALSE),Q1794)</f>
        <v>BU4</v>
      </c>
      <c r="O1794" s="113">
        <f t="shared" ref="O1794:O1854" si="229">R1794</f>
        <v>29500891</v>
      </c>
      <c r="P1794" s="113">
        <f t="shared" ref="P1794:P1854" si="230">T1794</f>
        <v>61</v>
      </c>
      <c r="Q1794" s="94" t="s">
        <v>9</v>
      </c>
      <c r="R1794" s="96">
        <v>29500891</v>
      </c>
      <c r="S1794" s="96">
        <v>7</v>
      </c>
      <c r="T1794" s="96">
        <v>61</v>
      </c>
      <c r="U1794" s="97">
        <v>44516</v>
      </c>
      <c r="V1794" s="99"/>
      <c r="W1794" s="96"/>
      <c r="X1794" s="101" t="str">
        <f>IFERROR(VLOOKUP(Abfalldokumentation!$R1794,Artikel!A:C,3,FALSE),Abfalldokumentation!$R1794)</f>
        <v>ABS PECO</v>
      </c>
      <c r="AA1794" s="2"/>
      <c r="AB1794" s="2"/>
      <c r="AC1794" s="2"/>
    </row>
    <row r="1795" spans="1:29" ht="30" customHeight="1" x14ac:dyDescent="0.25">
      <c r="A1795" s="103" t="str">
        <f>VLOOKUP(N1795,'Linien - BU'!A:B,2,FALSE)</f>
        <v>BU4</v>
      </c>
      <c r="B1795" s="105">
        <f t="shared" si="228"/>
        <v>10</v>
      </c>
      <c r="C1795" s="107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9" t="str">
        <f>IFERROR(VLOOKUP(Abfalldokumentation!$O1795,Artikel!A:C,3,FALSE),Abfalldokumentation!$O1795)</f>
        <v>ABS PECO</v>
      </c>
      <c r="F1795" s="109" t="str">
        <f>VLOOKUP(T1795,'Liste Gründe'!A:D,2,FALSE)</f>
        <v>keinen Verwendungszweck</v>
      </c>
      <c r="G1795" s="107" t="str">
        <f>IF(ISBLANK(V1795),VLOOKUP(Abfalldokumentation!$P1795,'Liste Gründe'!A:D,3,FALSE),V1795)</f>
        <v>keinen Verwendungszweck</v>
      </c>
      <c r="H1795" s="109" t="str">
        <f>IF(ISBLANK(Abfalldokumentation!$W1795),"-",Abfalldokumentation!$W1795)</f>
        <v>-</v>
      </c>
      <c r="I1795" s="109">
        <f t="shared" si="224"/>
        <v>46</v>
      </c>
      <c r="J1795" s="111" t="str">
        <f t="shared" si="225"/>
        <v>Produkte</v>
      </c>
      <c r="K1795" s="111" t="str">
        <f t="shared" si="226"/>
        <v>BUs</v>
      </c>
      <c r="L1795" s="111" t="str">
        <f t="shared" si="227"/>
        <v>Symptome</v>
      </c>
      <c r="M1795" s="109">
        <f>IFERROR(VLOOKUP(Abfalldokumentation!$O1795,Kennzahlen!S:U,3,FALSE)*Abfalldokumentation!$B1795,"0")</f>
        <v>14.705882352941178</v>
      </c>
      <c r="N1795" s="109" t="str">
        <f>IF(ISBLANK(Q1795),VLOOKUP(Abfalldokumentation!$O1795,'Linien - BU'!R:S,2,FALSE),Q1795)</f>
        <v>BU4</v>
      </c>
      <c r="O1795" s="113">
        <f t="shared" si="229"/>
        <v>29500891</v>
      </c>
      <c r="P1795" s="113">
        <f t="shared" si="230"/>
        <v>61</v>
      </c>
      <c r="Q1795" s="94" t="s">
        <v>9</v>
      </c>
      <c r="R1795" s="96">
        <v>29500891</v>
      </c>
      <c r="S1795" s="96">
        <v>10</v>
      </c>
      <c r="T1795" s="96">
        <v>61</v>
      </c>
      <c r="U1795" s="97">
        <v>44516</v>
      </c>
      <c r="V1795" s="99"/>
      <c r="W1795" s="96"/>
      <c r="X1795" s="101" t="str">
        <f>IFERROR(VLOOKUP(Abfalldokumentation!$R1795,Artikel!A:C,3,FALSE),Abfalldokumentation!$R1795)</f>
        <v>ABS PECO</v>
      </c>
      <c r="AA1795" s="2"/>
      <c r="AB1795" s="2"/>
      <c r="AC1795" s="2"/>
    </row>
    <row r="1796" spans="1:29" ht="30" customHeight="1" x14ac:dyDescent="0.25">
      <c r="A1796" s="103" t="str">
        <f>VLOOKUP(N1796,'Linien - BU'!A:B,2,FALSE)</f>
        <v>BU4</v>
      </c>
      <c r="B1796" s="105">
        <f t="shared" si="228"/>
        <v>2</v>
      </c>
      <c r="C1796" s="107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9" t="str">
        <f>IFERROR(VLOOKUP(Abfalldokumentation!$O1796,Artikel!A:C,3,FALSE),Abfalldokumentation!$O1796)</f>
        <v>ABS PECO</v>
      </c>
      <c r="F1796" s="109" t="str">
        <f>VLOOKUP(T1796,'Liste Gründe'!A:D,2,FALSE)</f>
        <v>keinen Verwendungszweck</v>
      </c>
      <c r="G1796" s="107" t="str">
        <f>IF(ISBLANK(V1796),VLOOKUP(Abfalldokumentation!$P1796,'Liste Gründe'!A:D,3,FALSE),V1796)</f>
        <v>keinen Verwendungszweck</v>
      </c>
      <c r="H1796" s="109" t="str">
        <f>IF(ISBLANK(Abfalldokumentation!$W1796),"-",Abfalldokumentation!$W1796)</f>
        <v>-</v>
      </c>
      <c r="I1796" s="109">
        <f t="shared" si="224"/>
        <v>46</v>
      </c>
      <c r="J1796" s="111" t="str">
        <f t="shared" si="225"/>
        <v>Produkte</v>
      </c>
      <c r="K1796" s="111" t="str">
        <f t="shared" si="226"/>
        <v>BUs</v>
      </c>
      <c r="L1796" s="111" t="str">
        <f t="shared" si="227"/>
        <v>Symptome</v>
      </c>
      <c r="M1796" s="109">
        <f>IFERROR(VLOOKUP(Abfalldokumentation!$O1796,Kennzahlen!S:U,3,FALSE)*Abfalldokumentation!$B1796,"0")</f>
        <v>2.9411764705882355</v>
      </c>
      <c r="N1796" s="109" t="str">
        <f>IF(ISBLANK(Q1796),VLOOKUP(Abfalldokumentation!$O1796,'Linien - BU'!R:S,2,FALSE),Q1796)</f>
        <v>BU4</v>
      </c>
      <c r="O1796" s="113">
        <f t="shared" si="229"/>
        <v>29500891</v>
      </c>
      <c r="P1796" s="113">
        <f t="shared" si="230"/>
        <v>61</v>
      </c>
      <c r="Q1796" s="94" t="s">
        <v>9</v>
      </c>
      <c r="R1796" s="96">
        <v>29500891</v>
      </c>
      <c r="S1796" s="96">
        <v>2</v>
      </c>
      <c r="T1796" s="96">
        <v>61</v>
      </c>
      <c r="U1796" s="97">
        <v>44516</v>
      </c>
      <c r="V1796" s="99"/>
      <c r="W1796" s="96"/>
      <c r="X1796" s="101" t="str">
        <f>IFERROR(VLOOKUP(Abfalldokumentation!$R1796,Artikel!A:C,3,FALSE),Abfalldokumentation!$R1796)</f>
        <v>ABS PECO</v>
      </c>
      <c r="AA1796" s="2"/>
      <c r="AB1796" s="2"/>
      <c r="AC1796" s="2"/>
    </row>
    <row r="1797" spans="1:29" ht="30" customHeight="1" x14ac:dyDescent="0.25">
      <c r="A1797" s="103" t="str">
        <f>VLOOKUP(N1797,'Linien - BU'!A:B,2,FALSE)</f>
        <v>BU4</v>
      </c>
      <c r="B1797" s="105">
        <f t="shared" si="228"/>
        <v>6</v>
      </c>
      <c r="C1797" s="107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9" t="str">
        <f>IFERROR(VLOOKUP(Abfalldokumentation!$O1797,Artikel!A:C,3,FALSE),Abfalldokumentation!$O1797)</f>
        <v>ABS PECO</v>
      </c>
      <c r="F1797" s="109" t="str">
        <f>VLOOKUP(T1797,'Liste Gründe'!A:D,2,FALSE)</f>
        <v>keinen Verwendungszweck</v>
      </c>
      <c r="G1797" s="107" t="str">
        <f>IF(ISBLANK(V1797),VLOOKUP(Abfalldokumentation!$P1797,'Liste Gründe'!A:D,3,FALSE),V1797)</f>
        <v>keinen Verwendungszweck</v>
      </c>
      <c r="H1797" s="109" t="str">
        <f>IF(ISBLANK(Abfalldokumentation!$W1797),"-",Abfalldokumentation!$W1797)</f>
        <v>-</v>
      </c>
      <c r="I1797" s="109">
        <f t="shared" si="224"/>
        <v>46</v>
      </c>
      <c r="J1797" s="111" t="str">
        <f t="shared" si="225"/>
        <v>Produkte</v>
      </c>
      <c r="K1797" s="111" t="str">
        <f t="shared" si="226"/>
        <v>BUs</v>
      </c>
      <c r="L1797" s="111" t="str">
        <f t="shared" si="227"/>
        <v>Symptome</v>
      </c>
      <c r="M1797" s="109">
        <f>IFERROR(VLOOKUP(Abfalldokumentation!$O1797,Kennzahlen!S:U,3,FALSE)*Abfalldokumentation!$B1797,"0")</f>
        <v>8.8235294117647065</v>
      </c>
      <c r="N1797" s="109" t="str">
        <f>IF(ISBLANK(Q1797),VLOOKUP(Abfalldokumentation!$O1797,'Linien - BU'!R:S,2,FALSE),Q1797)</f>
        <v>BU4</v>
      </c>
      <c r="O1797" s="113">
        <f t="shared" si="229"/>
        <v>29500891</v>
      </c>
      <c r="P1797" s="113">
        <f t="shared" si="230"/>
        <v>61</v>
      </c>
      <c r="Q1797" s="94" t="s">
        <v>9</v>
      </c>
      <c r="R1797" s="96">
        <v>29500891</v>
      </c>
      <c r="S1797" s="96">
        <v>6</v>
      </c>
      <c r="T1797" s="96">
        <v>61</v>
      </c>
      <c r="U1797" s="97">
        <v>44516</v>
      </c>
      <c r="V1797" s="99"/>
      <c r="W1797" s="96"/>
      <c r="X1797" s="101" t="str">
        <f>IFERROR(VLOOKUP(Abfalldokumentation!$R1797,Artikel!A:C,3,FALSE),Abfalldokumentation!$R1797)</f>
        <v>ABS PECO</v>
      </c>
      <c r="AA1797" s="2"/>
      <c r="AB1797" s="2"/>
      <c r="AC1797" s="2"/>
    </row>
    <row r="1798" spans="1:29" ht="30" customHeight="1" x14ac:dyDescent="0.25">
      <c r="A1798" s="103" t="str">
        <f>VLOOKUP(N1798,'Linien - BU'!A:B,2,FALSE)</f>
        <v>BU4</v>
      </c>
      <c r="B1798" s="105">
        <f t="shared" si="228"/>
        <v>5</v>
      </c>
      <c r="C1798" s="107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9" t="str">
        <f>IFERROR(VLOOKUP(Abfalldokumentation!$O1798,Artikel!A:C,3,FALSE),Abfalldokumentation!$O1798)</f>
        <v>ABS PECO</v>
      </c>
      <c r="F1798" s="109" t="str">
        <f>VLOOKUP(T1798,'Liste Gründe'!A:D,2,FALSE)</f>
        <v>keinen Verwendungszweck</v>
      </c>
      <c r="G1798" s="107" t="str">
        <f>IF(ISBLANK(V1798),VLOOKUP(Abfalldokumentation!$P1798,'Liste Gründe'!A:D,3,FALSE),V1798)</f>
        <v>keinen Verwendungszweck</v>
      </c>
      <c r="H1798" s="109" t="str">
        <f>IF(ISBLANK(Abfalldokumentation!$W1798),"-",Abfalldokumentation!$W1798)</f>
        <v>-</v>
      </c>
      <c r="I1798" s="109">
        <f t="shared" si="224"/>
        <v>46</v>
      </c>
      <c r="J1798" s="111" t="str">
        <f t="shared" si="225"/>
        <v>Produkte</v>
      </c>
      <c r="K1798" s="111" t="str">
        <f t="shared" si="226"/>
        <v>BUs</v>
      </c>
      <c r="L1798" s="111" t="str">
        <f t="shared" si="227"/>
        <v>Symptome</v>
      </c>
      <c r="M1798" s="109">
        <f>IFERROR(VLOOKUP(Abfalldokumentation!$O1798,Kennzahlen!S:U,3,FALSE)*Abfalldokumentation!$B1798,"0")</f>
        <v>7.3529411764705888</v>
      </c>
      <c r="N1798" s="109" t="str">
        <f>IF(ISBLANK(Q1798),VLOOKUP(Abfalldokumentation!$O1798,'Linien - BU'!R:S,2,FALSE),Q1798)</f>
        <v>BU4</v>
      </c>
      <c r="O1798" s="113">
        <f t="shared" si="229"/>
        <v>29500891</v>
      </c>
      <c r="P1798" s="113">
        <f t="shared" si="230"/>
        <v>61</v>
      </c>
      <c r="Q1798" s="94" t="s">
        <v>9</v>
      </c>
      <c r="R1798" s="96">
        <v>29500891</v>
      </c>
      <c r="S1798" s="96">
        <v>5</v>
      </c>
      <c r="T1798" s="96">
        <v>61</v>
      </c>
      <c r="U1798" s="97">
        <v>44516</v>
      </c>
      <c r="V1798" s="99"/>
      <c r="W1798" s="96"/>
      <c r="X1798" s="101" t="str">
        <f>IFERROR(VLOOKUP(Abfalldokumentation!$R1798,Artikel!A:C,3,FALSE),Abfalldokumentation!$R1798)</f>
        <v>ABS PECO</v>
      </c>
      <c r="AA1798" s="2"/>
      <c r="AB1798" s="2"/>
      <c r="AC1798" s="2"/>
    </row>
    <row r="1799" spans="1:29" ht="30" customHeight="1" x14ac:dyDescent="0.25">
      <c r="A1799" s="103" t="str">
        <f>VLOOKUP(N1799,'Linien - BU'!A:B,2,FALSE)</f>
        <v>BU4</v>
      </c>
      <c r="B1799" s="105">
        <f t="shared" si="228"/>
        <v>9</v>
      </c>
      <c r="C1799" s="107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9" t="str">
        <f>IFERROR(VLOOKUP(Abfalldokumentation!$O1799,Artikel!A:C,3,FALSE),Abfalldokumentation!$O1799)</f>
        <v>ABS TI-AD</v>
      </c>
      <c r="F1799" s="109" t="str">
        <f>VLOOKUP(T1799,'Liste Gründe'!A:D,2,FALSE)</f>
        <v>Schimmel</v>
      </c>
      <c r="G1799" s="107" t="str">
        <f>IF(ISBLANK(V1799),VLOOKUP(Abfalldokumentation!$P1799,'Liste Gründe'!A:D,3,FALSE),V1799)</f>
        <v>Schimmel</v>
      </c>
      <c r="H1799" s="109" t="str">
        <f>IF(ISBLANK(Abfalldokumentation!$W1799),"-",Abfalldokumentation!$W1799)</f>
        <v>-</v>
      </c>
      <c r="I1799" s="109">
        <f t="shared" si="224"/>
        <v>46</v>
      </c>
      <c r="J1799" s="111" t="str">
        <f t="shared" si="225"/>
        <v>Produkte</v>
      </c>
      <c r="K1799" s="111" t="str">
        <f t="shared" si="226"/>
        <v>BUs</v>
      </c>
      <c r="L1799" s="111" t="str">
        <f t="shared" si="227"/>
        <v>Symptome</v>
      </c>
      <c r="M1799" s="109">
        <f>IFERROR(VLOOKUP(Abfalldokumentation!$O1799,Kennzahlen!S:U,3,FALSE)*Abfalldokumentation!$B1799,"0")</f>
        <v>0.09</v>
      </c>
      <c r="N1799" s="109" t="str">
        <f>IF(ISBLANK(Q1799),VLOOKUP(Abfalldokumentation!$O1799,'Linien - BU'!R:S,2,FALSE),Q1799)</f>
        <v>BU4</v>
      </c>
      <c r="O1799" s="113">
        <f t="shared" si="229"/>
        <v>29500904</v>
      </c>
      <c r="P1799" s="113">
        <f t="shared" si="230"/>
        <v>12</v>
      </c>
      <c r="Q1799" s="94" t="s">
        <v>9</v>
      </c>
      <c r="R1799" s="96">
        <v>29500904</v>
      </c>
      <c r="S1799" s="96">
        <v>9</v>
      </c>
      <c r="T1799" s="96">
        <v>12</v>
      </c>
      <c r="U1799" s="97">
        <v>44516</v>
      </c>
      <c r="V1799" s="99"/>
      <c r="W1799" s="96"/>
      <c r="X1799" s="101" t="str">
        <f>IFERROR(VLOOKUP(Abfalldokumentation!$R1799,Artikel!A:C,3,FALSE),Abfalldokumentation!$R1799)</f>
        <v>ABS TI-AD</v>
      </c>
      <c r="AA1799" s="2"/>
      <c r="AB1799" s="2"/>
      <c r="AC1799" s="2"/>
    </row>
    <row r="1800" spans="1:29" ht="30" customHeight="1" x14ac:dyDescent="0.25">
      <c r="A1800" s="103" t="str">
        <f>VLOOKUP(N1800,'Linien - BU'!A:B,2,FALSE)</f>
        <v>BU4</v>
      </c>
      <c r="B1800" s="105">
        <f t="shared" si="228"/>
        <v>12</v>
      </c>
      <c r="C1800" s="107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9" t="str">
        <f>IFERROR(VLOOKUP(Abfalldokumentation!$O1800,Artikel!A:C,3,FALSE),Abfalldokumentation!$O1800)</f>
        <v>ABS TI-AD</v>
      </c>
      <c r="F1800" s="109" t="str">
        <f>VLOOKUP(T1800,'Liste Gründe'!A:D,2,FALSE)</f>
        <v>Schimmel</v>
      </c>
      <c r="G1800" s="107" t="str">
        <f>IF(ISBLANK(V1800),VLOOKUP(Abfalldokumentation!$P1800,'Liste Gründe'!A:D,3,FALSE),V1800)</f>
        <v>Schimmel</v>
      </c>
      <c r="H1800" s="109" t="str">
        <f>IF(ISBLANK(Abfalldokumentation!$W1800),"-",Abfalldokumentation!$W1800)</f>
        <v>-</v>
      </c>
      <c r="I1800" s="109">
        <f t="shared" si="224"/>
        <v>46</v>
      </c>
      <c r="J1800" s="111" t="str">
        <f t="shared" si="225"/>
        <v>Produkte</v>
      </c>
      <c r="K1800" s="111" t="str">
        <f t="shared" si="226"/>
        <v>BUs</v>
      </c>
      <c r="L1800" s="111" t="str">
        <f t="shared" si="227"/>
        <v>Symptome</v>
      </c>
      <c r="M1800" s="109">
        <f>IFERROR(VLOOKUP(Abfalldokumentation!$O1800,Kennzahlen!S:U,3,FALSE)*Abfalldokumentation!$B1800,"0")</f>
        <v>0.12</v>
      </c>
      <c r="N1800" s="109" t="str">
        <f>IF(ISBLANK(Q1800),VLOOKUP(Abfalldokumentation!$O1800,'Linien - BU'!R:S,2,FALSE),Q1800)</f>
        <v>BU4</v>
      </c>
      <c r="O1800" s="113">
        <f t="shared" si="229"/>
        <v>29500904</v>
      </c>
      <c r="P1800" s="113">
        <f t="shared" si="230"/>
        <v>12</v>
      </c>
      <c r="Q1800" s="94" t="s">
        <v>9</v>
      </c>
      <c r="R1800" s="96">
        <v>29500904</v>
      </c>
      <c r="S1800" s="96">
        <v>12</v>
      </c>
      <c r="T1800" s="96">
        <v>12</v>
      </c>
      <c r="U1800" s="97">
        <v>44516</v>
      </c>
      <c r="V1800" s="99"/>
      <c r="W1800" s="96"/>
      <c r="X1800" s="101" t="str">
        <f>IFERROR(VLOOKUP(Abfalldokumentation!$R1800,Artikel!A:C,3,FALSE),Abfalldokumentation!$R1800)</f>
        <v>ABS TI-AD</v>
      </c>
      <c r="AA1800" s="2"/>
      <c r="AB1800" s="2"/>
      <c r="AC1800" s="2"/>
    </row>
    <row r="1801" spans="1:29" ht="30" customHeight="1" x14ac:dyDescent="0.25">
      <c r="A1801" s="103" t="str">
        <f>VLOOKUP(N1801,'Linien - BU'!A:B,2,FALSE)</f>
        <v>BU4</v>
      </c>
      <c r="B1801" s="105">
        <f t="shared" si="228"/>
        <v>17</v>
      </c>
      <c r="C1801" s="107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9" t="str">
        <f>IFERROR(VLOOKUP(Abfalldokumentation!$O1801,Artikel!A:C,3,FALSE),Abfalldokumentation!$O1801)</f>
        <v>ABS TI-AD</v>
      </c>
      <c r="F1801" s="109" t="str">
        <f>VLOOKUP(T1801,'Liste Gründe'!A:D,2,FALSE)</f>
        <v>Schimmel</v>
      </c>
      <c r="G1801" s="107" t="str">
        <f>IF(ISBLANK(V1801),VLOOKUP(Abfalldokumentation!$P1801,'Liste Gründe'!A:D,3,FALSE),V1801)</f>
        <v>Schimmel</v>
      </c>
      <c r="H1801" s="109" t="str">
        <f>IF(ISBLANK(Abfalldokumentation!$W1801),"-",Abfalldokumentation!$W1801)</f>
        <v>-</v>
      </c>
      <c r="I1801" s="109">
        <f t="shared" si="224"/>
        <v>46</v>
      </c>
      <c r="J1801" s="111" t="str">
        <f t="shared" si="225"/>
        <v>Produkte</v>
      </c>
      <c r="K1801" s="111" t="str">
        <f t="shared" si="226"/>
        <v>BUs</v>
      </c>
      <c r="L1801" s="111" t="str">
        <f t="shared" si="227"/>
        <v>Symptome</v>
      </c>
      <c r="M1801" s="109">
        <f>IFERROR(VLOOKUP(Abfalldokumentation!$O1801,Kennzahlen!S:U,3,FALSE)*Abfalldokumentation!$B1801,"0")</f>
        <v>0.17</v>
      </c>
      <c r="N1801" s="109" t="str">
        <f>IF(ISBLANK(Q1801),VLOOKUP(Abfalldokumentation!$O1801,'Linien - BU'!R:S,2,FALSE),Q1801)</f>
        <v>BU4</v>
      </c>
      <c r="O1801" s="113">
        <f t="shared" si="229"/>
        <v>29500904</v>
      </c>
      <c r="P1801" s="113">
        <f t="shared" si="230"/>
        <v>12</v>
      </c>
      <c r="Q1801" s="94" t="s">
        <v>9</v>
      </c>
      <c r="R1801" s="96">
        <v>29500904</v>
      </c>
      <c r="S1801" s="96">
        <v>17</v>
      </c>
      <c r="T1801" s="96">
        <v>12</v>
      </c>
      <c r="U1801" s="97">
        <v>44516</v>
      </c>
      <c r="V1801" s="99"/>
      <c r="W1801" s="96"/>
      <c r="X1801" s="101" t="str">
        <f>IFERROR(VLOOKUP(Abfalldokumentation!$R1801,Artikel!A:C,3,FALSE),Abfalldokumentation!$R1801)</f>
        <v>ABS TI-AD</v>
      </c>
      <c r="AA1801" s="2"/>
      <c r="AB1801" s="2"/>
      <c r="AC1801" s="2"/>
    </row>
    <row r="1802" spans="1:29" ht="30" customHeight="1" x14ac:dyDescent="0.25">
      <c r="A1802" s="103" t="str">
        <f>VLOOKUP(N1802,'Linien - BU'!A:B,2,FALSE)</f>
        <v>BU4</v>
      </c>
      <c r="B1802" s="105">
        <f t="shared" si="228"/>
        <v>4</v>
      </c>
      <c r="C1802" s="107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9" t="str">
        <f>IFERROR(VLOOKUP(Abfalldokumentation!$O1802,Artikel!A:C,3,FALSE),Abfalldokumentation!$O1802)</f>
        <v>ABS TI-AD</v>
      </c>
      <c r="F1802" s="109" t="str">
        <f>VLOOKUP(T1802,'Liste Gründe'!A:D,2,FALSE)</f>
        <v>Schimmel</v>
      </c>
      <c r="G1802" s="107" t="str">
        <f>IF(ISBLANK(V1802),VLOOKUP(Abfalldokumentation!$P1802,'Liste Gründe'!A:D,3,FALSE),V1802)</f>
        <v>Schimmel</v>
      </c>
      <c r="H1802" s="109" t="str">
        <f>IF(ISBLANK(Abfalldokumentation!$W1802),"-",Abfalldokumentation!$W1802)</f>
        <v>-</v>
      </c>
      <c r="I1802" s="109">
        <f t="shared" si="224"/>
        <v>46</v>
      </c>
      <c r="J1802" s="111" t="str">
        <f t="shared" si="225"/>
        <v>Produkte</v>
      </c>
      <c r="K1802" s="111" t="str">
        <f t="shared" si="226"/>
        <v>BUs</v>
      </c>
      <c r="L1802" s="111" t="str">
        <f t="shared" si="227"/>
        <v>Symptome</v>
      </c>
      <c r="M1802" s="109">
        <f>IFERROR(VLOOKUP(Abfalldokumentation!$O1802,Kennzahlen!S:U,3,FALSE)*Abfalldokumentation!$B1802,"0")</f>
        <v>0.04</v>
      </c>
      <c r="N1802" s="109" t="str">
        <f>IF(ISBLANK(Q1802),VLOOKUP(Abfalldokumentation!$O1802,'Linien - BU'!R:S,2,FALSE),Q1802)</f>
        <v>BU4</v>
      </c>
      <c r="O1802" s="113">
        <f t="shared" si="229"/>
        <v>29500904</v>
      </c>
      <c r="P1802" s="113">
        <f t="shared" si="230"/>
        <v>12</v>
      </c>
      <c r="Q1802" s="94" t="s">
        <v>9</v>
      </c>
      <c r="R1802" s="96">
        <v>29500904</v>
      </c>
      <c r="S1802" s="96">
        <v>4</v>
      </c>
      <c r="T1802" s="96">
        <v>12</v>
      </c>
      <c r="U1802" s="97">
        <v>44516</v>
      </c>
      <c r="V1802" s="99"/>
      <c r="W1802" s="96"/>
      <c r="X1802" s="101" t="str">
        <f>IFERROR(VLOOKUP(Abfalldokumentation!$R1802,Artikel!A:C,3,FALSE),Abfalldokumentation!$R1802)</f>
        <v>ABS TI-AD</v>
      </c>
      <c r="AA1802" s="2"/>
      <c r="AB1802" s="2"/>
      <c r="AC1802" s="2"/>
    </row>
    <row r="1803" spans="1:29" ht="30" customHeight="1" x14ac:dyDescent="0.25">
      <c r="A1803" s="103" t="str">
        <f>VLOOKUP(N1803,'Linien - BU'!A:B,2,FALSE)</f>
        <v>BU4</v>
      </c>
      <c r="B1803" s="105">
        <f t="shared" si="228"/>
        <v>20</v>
      </c>
      <c r="C1803" s="107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9" t="str">
        <f>IFERROR(VLOOKUP(Abfalldokumentation!$O1803,Artikel!A:C,3,FALSE),Abfalldokumentation!$O1803)</f>
        <v>ABS SCH-PAUL</v>
      </c>
      <c r="F1803" s="109" t="str">
        <f>VLOOKUP(T1803,'Liste Gründe'!A:D,2,FALSE)</f>
        <v>keinen Verwendungszweck</v>
      </c>
      <c r="G1803" s="107" t="str">
        <f>IF(ISBLANK(V1803),VLOOKUP(Abfalldokumentation!$P1803,'Liste Gründe'!A:D,3,FALSE),V1803)</f>
        <v>keinen Verwendungszweck</v>
      </c>
      <c r="H1803" s="109" t="str">
        <f>IF(ISBLANK(Abfalldokumentation!$W1803),"-",Abfalldokumentation!$W1803)</f>
        <v>-</v>
      </c>
      <c r="I1803" s="109">
        <f t="shared" si="224"/>
        <v>46</v>
      </c>
      <c r="J1803" s="111" t="str">
        <f t="shared" si="225"/>
        <v>Produkte</v>
      </c>
      <c r="K1803" s="111" t="str">
        <f t="shared" si="226"/>
        <v>BUs</v>
      </c>
      <c r="L1803" s="111" t="str">
        <f t="shared" si="227"/>
        <v>Symptome</v>
      </c>
      <c r="M1803" s="109">
        <f>IFERROR(VLOOKUP(Abfalldokumentation!$O1803,Kennzahlen!S:U,3,FALSE)*Abfalldokumentation!$B1803,"0")</f>
        <v>0.2</v>
      </c>
      <c r="N1803" s="109" t="str">
        <f>IF(ISBLANK(Q1803),VLOOKUP(Abfalldokumentation!$O1803,'Linien - BU'!R:S,2,FALSE),Q1803)</f>
        <v>BU4</v>
      </c>
      <c r="O1803" s="113">
        <f t="shared" si="229"/>
        <v>29500906</v>
      </c>
      <c r="P1803" s="113">
        <f t="shared" si="230"/>
        <v>61</v>
      </c>
      <c r="Q1803" s="94" t="s">
        <v>9</v>
      </c>
      <c r="R1803" s="96">
        <v>29500906</v>
      </c>
      <c r="S1803" s="96">
        <v>20</v>
      </c>
      <c r="T1803" s="96">
        <v>61</v>
      </c>
      <c r="U1803" s="97">
        <v>44516</v>
      </c>
      <c r="V1803" s="99"/>
      <c r="W1803" s="96"/>
      <c r="X1803" s="101" t="str">
        <f>IFERROR(VLOOKUP(Abfalldokumentation!$R1803,Artikel!A:C,3,FALSE),Abfalldokumentation!$R1803)</f>
        <v>ABS SCH-PAUL</v>
      </c>
      <c r="AA1803" s="2"/>
      <c r="AB1803" s="2"/>
      <c r="AC1803" s="2"/>
    </row>
    <row r="1804" spans="1:29" ht="30" customHeight="1" x14ac:dyDescent="0.25">
      <c r="A1804" s="103" t="str">
        <f>VLOOKUP(N1804,'Linien - BU'!A:B,2,FALSE)</f>
        <v>BU4</v>
      </c>
      <c r="B1804" s="105">
        <f t="shared" si="228"/>
        <v>14</v>
      </c>
      <c r="C1804" s="107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9" t="str">
        <f>IFERROR(VLOOKUP(Abfalldokumentation!$O1804,Artikel!A:C,3,FALSE),Abfalldokumentation!$O1804)</f>
        <v>ABS SCH-PAUL</v>
      </c>
      <c r="F1804" s="109" t="str">
        <f>VLOOKUP(T1804,'Liste Gründe'!A:D,2,FALSE)</f>
        <v>keinen Verwendungszweck</v>
      </c>
      <c r="G1804" s="107" t="str">
        <f>IF(ISBLANK(V1804),VLOOKUP(Abfalldokumentation!$P1804,'Liste Gründe'!A:D,3,FALSE),V1804)</f>
        <v>keinen Verwendungszweck</v>
      </c>
      <c r="H1804" s="109" t="str">
        <f>IF(ISBLANK(Abfalldokumentation!$W1804),"-",Abfalldokumentation!$W1804)</f>
        <v>-</v>
      </c>
      <c r="I1804" s="109">
        <f t="shared" si="224"/>
        <v>46</v>
      </c>
      <c r="J1804" s="111" t="str">
        <f t="shared" si="225"/>
        <v>Produkte</v>
      </c>
      <c r="K1804" s="111" t="str">
        <f t="shared" si="226"/>
        <v>BUs</v>
      </c>
      <c r="L1804" s="111" t="str">
        <f t="shared" si="227"/>
        <v>Symptome</v>
      </c>
      <c r="M1804" s="109">
        <f>IFERROR(VLOOKUP(Abfalldokumentation!$O1804,Kennzahlen!S:U,3,FALSE)*Abfalldokumentation!$B1804,"0")</f>
        <v>0.14000000000000001</v>
      </c>
      <c r="N1804" s="109" t="str">
        <f>IF(ISBLANK(Q1804),VLOOKUP(Abfalldokumentation!$O1804,'Linien - BU'!R:S,2,FALSE),Q1804)</f>
        <v>BU4</v>
      </c>
      <c r="O1804" s="113">
        <f t="shared" si="229"/>
        <v>29500906</v>
      </c>
      <c r="P1804" s="113">
        <f t="shared" si="230"/>
        <v>61</v>
      </c>
      <c r="Q1804" s="94" t="s">
        <v>9</v>
      </c>
      <c r="R1804" s="96">
        <v>29500906</v>
      </c>
      <c r="S1804" s="96">
        <v>14</v>
      </c>
      <c r="T1804" s="96">
        <v>61</v>
      </c>
      <c r="U1804" s="97">
        <v>44516</v>
      </c>
      <c r="V1804" s="99"/>
      <c r="W1804" s="96"/>
      <c r="X1804" s="101" t="str">
        <f>IFERROR(VLOOKUP(Abfalldokumentation!$R1804,Artikel!A:C,3,FALSE),Abfalldokumentation!$R1804)</f>
        <v>ABS SCH-PAUL</v>
      </c>
      <c r="AA1804" s="2"/>
      <c r="AB1804" s="2"/>
      <c r="AC1804" s="2"/>
    </row>
    <row r="1805" spans="1:29" ht="30" customHeight="1" x14ac:dyDescent="0.25">
      <c r="A1805" s="103" t="str">
        <f>VLOOKUP(N1805,'Linien - BU'!A:B,2,FALSE)</f>
        <v>BU4</v>
      </c>
      <c r="B1805" s="105">
        <f t="shared" si="228"/>
        <v>21</v>
      </c>
      <c r="C1805" s="107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9" t="str">
        <f>IFERROR(VLOOKUP(Abfalldokumentation!$O1805,Artikel!A:C,3,FALSE),Abfalldokumentation!$O1805)</f>
        <v>ABS SCH-PAUL</v>
      </c>
      <c r="F1805" s="109" t="str">
        <f>VLOOKUP(T1805,'Liste Gründe'!A:D,2,FALSE)</f>
        <v>keinen Verwendungszweck</v>
      </c>
      <c r="G1805" s="107" t="str">
        <f>IF(ISBLANK(V1805),VLOOKUP(Abfalldokumentation!$P1805,'Liste Gründe'!A:D,3,FALSE),V1805)</f>
        <v>keinen Verwendungszweck</v>
      </c>
      <c r="H1805" s="109" t="str">
        <f>IF(ISBLANK(Abfalldokumentation!$W1805),"-",Abfalldokumentation!$W1805)</f>
        <v>-</v>
      </c>
      <c r="I1805" s="109">
        <f t="shared" si="224"/>
        <v>46</v>
      </c>
      <c r="J1805" s="111" t="str">
        <f t="shared" si="225"/>
        <v>Produkte</v>
      </c>
      <c r="K1805" s="111" t="str">
        <f t="shared" si="226"/>
        <v>BUs</v>
      </c>
      <c r="L1805" s="111" t="str">
        <f t="shared" si="227"/>
        <v>Symptome</v>
      </c>
      <c r="M1805" s="109">
        <f>IFERROR(VLOOKUP(Abfalldokumentation!$O1805,Kennzahlen!S:U,3,FALSE)*Abfalldokumentation!$B1805,"0")</f>
        <v>0.21</v>
      </c>
      <c r="N1805" s="109" t="str">
        <f>IF(ISBLANK(Q1805),VLOOKUP(Abfalldokumentation!$O1805,'Linien - BU'!R:S,2,FALSE),Q1805)</f>
        <v>BU4</v>
      </c>
      <c r="O1805" s="113">
        <f t="shared" si="229"/>
        <v>29500906</v>
      </c>
      <c r="P1805" s="113">
        <f t="shared" si="230"/>
        <v>61</v>
      </c>
      <c r="Q1805" s="94" t="s">
        <v>9</v>
      </c>
      <c r="R1805" s="96">
        <v>29500906</v>
      </c>
      <c r="S1805" s="96">
        <v>21</v>
      </c>
      <c r="T1805" s="96">
        <v>61</v>
      </c>
      <c r="U1805" s="97">
        <v>44516</v>
      </c>
      <c r="V1805" s="99"/>
      <c r="W1805" s="96"/>
      <c r="X1805" s="101" t="str">
        <f>IFERROR(VLOOKUP(Abfalldokumentation!$R1805,Artikel!A:C,3,FALSE),Abfalldokumentation!$R1805)</f>
        <v>ABS SCH-PAUL</v>
      </c>
      <c r="AA1805" s="2"/>
      <c r="AB1805" s="2"/>
      <c r="AC1805" s="2"/>
    </row>
    <row r="1806" spans="1:29" ht="30" customHeight="1" x14ac:dyDescent="0.25">
      <c r="A1806" s="103" t="str">
        <f>VLOOKUP(N1806,'Linien - BU'!A:B,2,FALSE)</f>
        <v>BU4</v>
      </c>
      <c r="B1806" s="105">
        <f t="shared" si="228"/>
        <v>6</v>
      </c>
      <c r="C1806" s="107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9" t="str">
        <f>IFERROR(VLOOKUP(Abfalldokumentation!$O1806,Artikel!A:C,3,FALSE),Abfalldokumentation!$O1806)</f>
        <v>ABS GRUY</v>
      </c>
      <c r="F1806" s="109" t="str">
        <f>VLOOKUP(T1806,'Liste Gründe'!A:D,2,FALSE)</f>
        <v>Schimmel</v>
      </c>
      <c r="G1806" s="107" t="str">
        <f>IF(ISBLANK(V1806),VLOOKUP(Abfalldokumentation!$P1806,'Liste Gründe'!A:D,3,FALSE),V1806)</f>
        <v>Schimmel</v>
      </c>
      <c r="H1806" s="109" t="str">
        <f>IF(ISBLANK(Abfalldokumentation!$W1806),"-",Abfalldokumentation!$W1806)</f>
        <v>-</v>
      </c>
      <c r="I1806" s="109">
        <f t="shared" si="224"/>
        <v>46</v>
      </c>
      <c r="J1806" s="111" t="str">
        <f t="shared" si="225"/>
        <v>Produkte</v>
      </c>
      <c r="K1806" s="111" t="str">
        <f t="shared" si="226"/>
        <v>BUs</v>
      </c>
      <c r="L1806" s="111" t="str">
        <f t="shared" si="227"/>
        <v>Symptome</v>
      </c>
      <c r="M1806" s="109">
        <f>IFERROR(VLOOKUP(Abfalldokumentation!$O1806,Kennzahlen!S:U,3,FALSE)*Abfalldokumentation!$B1806,"0")</f>
        <v>3</v>
      </c>
      <c r="N1806" s="109" t="str">
        <f>IF(ISBLANK(Q1806),VLOOKUP(Abfalldokumentation!$O1806,'Linien - BU'!R:S,2,FALSE),Q1806)</f>
        <v>BU4</v>
      </c>
      <c r="O1806" s="113">
        <f t="shared" si="229"/>
        <v>29500908</v>
      </c>
      <c r="P1806" s="113">
        <f t="shared" si="230"/>
        <v>12</v>
      </c>
      <c r="Q1806" s="94" t="s">
        <v>9</v>
      </c>
      <c r="R1806" s="96">
        <v>29500908</v>
      </c>
      <c r="S1806" s="96">
        <v>6</v>
      </c>
      <c r="T1806" s="96">
        <v>12</v>
      </c>
      <c r="U1806" s="97">
        <v>44516</v>
      </c>
      <c r="V1806" s="99"/>
      <c r="W1806" s="96"/>
      <c r="X1806" s="101" t="str">
        <f>IFERROR(VLOOKUP(Abfalldokumentation!$R1806,Artikel!A:C,3,FALSE),Abfalldokumentation!$R1806)</f>
        <v>ABS GRUY</v>
      </c>
      <c r="AA1806" s="2"/>
      <c r="AB1806" s="2"/>
      <c r="AC1806" s="2"/>
    </row>
    <row r="1807" spans="1:29" ht="30" customHeight="1" x14ac:dyDescent="0.25">
      <c r="A1807" s="103" t="str">
        <f>VLOOKUP(N1807,'Linien - BU'!A:B,2,FALSE)</f>
        <v>BU4</v>
      </c>
      <c r="B1807" s="105">
        <f t="shared" si="228"/>
        <v>18</v>
      </c>
      <c r="C1807" s="107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9" t="str">
        <f>IFERROR(VLOOKUP(Abfalldokumentation!$O1807,Artikel!A:C,3,FALSE),Abfalldokumentation!$O1807)</f>
        <v>ABS GRUY</v>
      </c>
      <c r="F1807" s="109" t="str">
        <f>VLOOKUP(T1807,'Liste Gründe'!A:D,2,FALSE)</f>
        <v>Schimmel</v>
      </c>
      <c r="G1807" s="107" t="str">
        <f>IF(ISBLANK(V1807),VLOOKUP(Abfalldokumentation!$P1807,'Liste Gründe'!A:D,3,FALSE),V1807)</f>
        <v>Schimmel</v>
      </c>
      <c r="H1807" s="109" t="str">
        <f>IF(ISBLANK(Abfalldokumentation!$W1807),"-",Abfalldokumentation!$W1807)</f>
        <v>-</v>
      </c>
      <c r="I1807" s="109">
        <f t="shared" si="224"/>
        <v>46</v>
      </c>
      <c r="J1807" s="111" t="str">
        <f t="shared" si="225"/>
        <v>Produkte</v>
      </c>
      <c r="K1807" s="111" t="str">
        <f t="shared" si="226"/>
        <v>BUs</v>
      </c>
      <c r="L1807" s="111" t="str">
        <f t="shared" si="227"/>
        <v>Symptome</v>
      </c>
      <c r="M1807" s="109">
        <f>IFERROR(VLOOKUP(Abfalldokumentation!$O1807,Kennzahlen!S:U,3,FALSE)*Abfalldokumentation!$B1807,"0")</f>
        <v>9</v>
      </c>
      <c r="N1807" s="109" t="str">
        <f>IF(ISBLANK(Q1807),VLOOKUP(Abfalldokumentation!$O1807,'Linien - BU'!R:S,2,FALSE),Q1807)</f>
        <v>BU4</v>
      </c>
      <c r="O1807" s="113">
        <f t="shared" si="229"/>
        <v>29500908</v>
      </c>
      <c r="P1807" s="113">
        <f t="shared" si="230"/>
        <v>12</v>
      </c>
      <c r="Q1807" s="94" t="s">
        <v>9</v>
      </c>
      <c r="R1807" s="96">
        <v>29500908</v>
      </c>
      <c r="S1807" s="96">
        <v>18</v>
      </c>
      <c r="T1807" s="96">
        <v>12</v>
      </c>
      <c r="U1807" s="97">
        <v>44516</v>
      </c>
      <c r="V1807" s="99"/>
      <c r="W1807" s="96"/>
      <c r="X1807" s="101" t="str">
        <f>IFERROR(VLOOKUP(Abfalldokumentation!$R1807,Artikel!A:C,3,FALSE),Abfalldokumentation!$R1807)</f>
        <v>ABS GRUY</v>
      </c>
      <c r="AA1807" s="2"/>
      <c r="AB1807" s="2"/>
      <c r="AC1807" s="2"/>
    </row>
    <row r="1808" spans="1:29" ht="30" customHeight="1" x14ac:dyDescent="0.25">
      <c r="A1808" s="103" t="str">
        <f>VLOOKUP(N1808,'Linien - BU'!A:B,2,FALSE)</f>
        <v>BU4</v>
      </c>
      <c r="B1808" s="105">
        <f t="shared" si="228"/>
        <v>3</v>
      </c>
      <c r="C1808" s="107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9" t="str">
        <f>IFERROR(VLOOKUP(Abfalldokumentation!$O1808,Artikel!A:C,3,FALSE),Abfalldokumentation!$O1808)</f>
        <v>ABS GRUY</v>
      </c>
      <c r="F1808" s="109" t="str">
        <f>VLOOKUP(T1808,'Liste Gründe'!A:D,2,FALSE)</f>
        <v>Schimmel</v>
      </c>
      <c r="G1808" s="107" t="str">
        <f>IF(ISBLANK(V1808),VLOOKUP(Abfalldokumentation!$P1808,'Liste Gründe'!A:D,3,FALSE),V1808)</f>
        <v>Schimmel</v>
      </c>
      <c r="H1808" s="109" t="str">
        <f>IF(ISBLANK(Abfalldokumentation!$W1808),"-",Abfalldokumentation!$W1808)</f>
        <v>-</v>
      </c>
      <c r="I1808" s="109">
        <f t="shared" si="224"/>
        <v>46</v>
      </c>
      <c r="J1808" s="111" t="str">
        <f t="shared" si="225"/>
        <v>Produkte</v>
      </c>
      <c r="K1808" s="111" t="str">
        <f t="shared" si="226"/>
        <v>BUs</v>
      </c>
      <c r="L1808" s="111" t="str">
        <f t="shared" si="227"/>
        <v>Symptome</v>
      </c>
      <c r="M1808" s="109">
        <f>IFERROR(VLOOKUP(Abfalldokumentation!$O1808,Kennzahlen!S:U,3,FALSE)*Abfalldokumentation!$B1808,"0")</f>
        <v>1.5</v>
      </c>
      <c r="N1808" s="109" t="str">
        <f>IF(ISBLANK(Q1808),VLOOKUP(Abfalldokumentation!$O1808,'Linien - BU'!R:S,2,FALSE),Q1808)</f>
        <v>BU4</v>
      </c>
      <c r="O1808" s="113">
        <f t="shared" si="229"/>
        <v>29500908</v>
      </c>
      <c r="P1808" s="113">
        <f t="shared" si="230"/>
        <v>12</v>
      </c>
      <c r="Q1808" s="94" t="s">
        <v>9</v>
      </c>
      <c r="R1808" s="96">
        <v>29500908</v>
      </c>
      <c r="S1808" s="96">
        <v>3</v>
      </c>
      <c r="T1808" s="96">
        <v>12</v>
      </c>
      <c r="U1808" s="97">
        <v>44516</v>
      </c>
      <c r="V1808" s="99"/>
      <c r="W1808" s="96"/>
      <c r="X1808" s="101" t="str">
        <f>IFERROR(VLOOKUP(Abfalldokumentation!$R1808,Artikel!A:C,3,FALSE),Abfalldokumentation!$R1808)</f>
        <v>ABS GRUY</v>
      </c>
      <c r="AA1808" s="2"/>
      <c r="AB1808" s="2"/>
      <c r="AC1808" s="2"/>
    </row>
    <row r="1809" spans="1:29" ht="30" customHeight="1" x14ac:dyDescent="0.25">
      <c r="A1809" s="103" t="str">
        <f>VLOOKUP(N1809,'Linien - BU'!A:B,2,FALSE)</f>
        <v>BU4</v>
      </c>
      <c r="B1809" s="105">
        <f t="shared" si="228"/>
        <v>13</v>
      </c>
      <c r="C1809" s="107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9" t="str">
        <f>IFERROR(VLOOKUP(Abfalldokumentation!$O1809,Artikel!A:C,3,FALSE),Abfalldokumentation!$O1809)</f>
        <v>ABS GRUY</v>
      </c>
      <c r="F1809" s="109" t="str">
        <f>VLOOKUP(T1809,'Liste Gründe'!A:D,2,FALSE)</f>
        <v>Schimmel</v>
      </c>
      <c r="G1809" s="107" t="str">
        <f>IF(ISBLANK(V1809),VLOOKUP(Abfalldokumentation!$P1809,'Liste Gründe'!A:D,3,FALSE),V1809)</f>
        <v>Schimmel</v>
      </c>
      <c r="H1809" s="109" t="str">
        <f>IF(ISBLANK(Abfalldokumentation!$W1809),"-",Abfalldokumentation!$W1809)</f>
        <v>-</v>
      </c>
      <c r="I1809" s="109">
        <f t="shared" si="224"/>
        <v>46</v>
      </c>
      <c r="J1809" s="111" t="str">
        <f t="shared" si="225"/>
        <v>Produkte</v>
      </c>
      <c r="K1809" s="111" t="str">
        <f t="shared" si="226"/>
        <v>BUs</v>
      </c>
      <c r="L1809" s="111" t="str">
        <f t="shared" si="227"/>
        <v>Symptome</v>
      </c>
      <c r="M1809" s="109">
        <f>IFERROR(VLOOKUP(Abfalldokumentation!$O1809,Kennzahlen!S:U,3,FALSE)*Abfalldokumentation!$B1809,"0")</f>
        <v>6.5</v>
      </c>
      <c r="N1809" s="109" t="str">
        <f>IF(ISBLANK(Q1809),VLOOKUP(Abfalldokumentation!$O1809,'Linien - BU'!R:S,2,FALSE),Q1809)</f>
        <v>BU4</v>
      </c>
      <c r="O1809" s="113">
        <f t="shared" si="229"/>
        <v>29500908</v>
      </c>
      <c r="P1809" s="113">
        <f t="shared" si="230"/>
        <v>12</v>
      </c>
      <c r="Q1809" s="94" t="s">
        <v>9</v>
      </c>
      <c r="R1809" s="96">
        <v>29500908</v>
      </c>
      <c r="S1809" s="96">
        <v>13</v>
      </c>
      <c r="T1809" s="96">
        <v>12</v>
      </c>
      <c r="U1809" s="97">
        <v>44516</v>
      </c>
      <c r="V1809" s="99"/>
      <c r="W1809" s="96"/>
      <c r="X1809" s="101" t="str">
        <f>IFERROR(VLOOKUP(Abfalldokumentation!$R1809,Artikel!A:C,3,FALSE),Abfalldokumentation!$R1809)</f>
        <v>ABS GRUY</v>
      </c>
      <c r="AA1809" s="2"/>
      <c r="AB1809" s="2"/>
      <c r="AC1809" s="2"/>
    </row>
    <row r="1810" spans="1:29" ht="30" customHeight="1" x14ac:dyDescent="0.25">
      <c r="A1810" s="103" t="str">
        <f>VLOOKUP(N1810,'Linien - BU'!A:B,2,FALSE)</f>
        <v>BU4</v>
      </c>
      <c r="B1810" s="105">
        <f t="shared" si="228"/>
        <v>16</v>
      </c>
      <c r="C1810" s="107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9" t="str">
        <f>IFERROR(VLOOKUP(Abfalldokumentation!$O1810,Artikel!A:C,3,FALSE),Abfalldokumentation!$O1810)</f>
        <v>ABS GRUY</v>
      </c>
      <c r="F1810" s="109" t="str">
        <f>VLOOKUP(T1810,'Liste Gründe'!A:D,2,FALSE)</f>
        <v>Schimmel</v>
      </c>
      <c r="G1810" s="107" t="str">
        <f>IF(ISBLANK(V1810),VLOOKUP(Abfalldokumentation!$P1810,'Liste Gründe'!A:D,3,FALSE),V1810)</f>
        <v>Schimmel</v>
      </c>
      <c r="H1810" s="109" t="str">
        <f>IF(ISBLANK(Abfalldokumentation!$W1810),"-",Abfalldokumentation!$W1810)</f>
        <v>-</v>
      </c>
      <c r="I1810" s="109">
        <f t="shared" si="224"/>
        <v>46</v>
      </c>
      <c r="J1810" s="111" t="str">
        <f t="shared" si="225"/>
        <v>Produkte</v>
      </c>
      <c r="K1810" s="111" t="str">
        <f t="shared" si="226"/>
        <v>BUs</v>
      </c>
      <c r="L1810" s="111" t="str">
        <f t="shared" si="227"/>
        <v>Symptome</v>
      </c>
      <c r="M1810" s="109">
        <f>IFERROR(VLOOKUP(Abfalldokumentation!$O1810,Kennzahlen!S:U,3,FALSE)*Abfalldokumentation!$B1810,"0")</f>
        <v>8</v>
      </c>
      <c r="N1810" s="109" t="str">
        <f>IF(ISBLANK(Q1810),VLOOKUP(Abfalldokumentation!$O1810,'Linien - BU'!R:S,2,FALSE),Q1810)</f>
        <v>BU4</v>
      </c>
      <c r="O1810" s="113">
        <f t="shared" si="229"/>
        <v>29500908</v>
      </c>
      <c r="P1810" s="113">
        <f t="shared" si="230"/>
        <v>12</v>
      </c>
      <c r="Q1810" s="94" t="s">
        <v>9</v>
      </c>
      <c r="R1810" s="96">
        <v>29500908</v>
      </c>
      <c r="S1810" s="96">
        <v>16</v>
      </c>
      <c r="T1810" s="96">
        <v>12</v>
      </c>
      <c r="U1810" s="97">
        <v>44516</v>
      </c>
      <c r="V1810" s="99"/>
      <c r="W1810" s="96"/>
      <c r="X1810" s="101" t="str">
        <f>IFERROR(VLOOKUP(Abfalldokumentation!$R1810,Artikel!A:C,3,FALSE),Abfalldokumentation!$R1810)</f>
        <v>ABS GRUY</v>
      </c>
      <c r="AA1810" s="2"/>
      <c r="AB1810" s="2"/>
      <c r="AC1810" s="2"/>
    </row>
    <row r="1811" spans="1:29" ht="30" customHeight="1" x14ac:dyDescent="0.25">
      <c r="A1811" s="103" t="str">
        <f>VLOOKUP(N1811,'Linien - BU'!A:B,2,FALSE)</f>
        <v>BU4</v>
      </c>
      <c r="B1811" s="105">
        <f t="shared" si="228"/>
        <v>12</v>
      </c>
      <c r="C1811" s="107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9" t="str">
        <f>IFERROR(VLOOKUP(Abfalldokumentation!$O1811,Artikel!A:C,3,FALSE),Abfalldokumentation!$O1811)</f>
        <v>ABS GRUY</v>
      </c>
      <c r="F1811" s="109" t="str">
        <f>VLOOKUP(T1811,'Liste Gründe'!A:D,2,FALSE)</f>
        <v>Schimmel</v>
      </c>
      <c r="G1811" s="107" t="str">
        <f>IF(ISBLANK(V1811),VLOOKUP(Abfalldokumentation!$P1811,'Liste Gründe'!A:D,3,FALSE),V1811)</f>
        <v>Schimmel</v>
      </c>
      <c r="H1811" s="109" t="str">
        <f>IF(ISBLANK(Abfalldokumentation!$W1811),"-",Abfalldokumentation!$W1811)</f>
        <v>-</v>
      </c>
      <c r="I1811" s="109">
        <f t="shared" si="224"/>
        <v>46</v>
      </c>
      <c r="J1811" s="111" t="str">
        <f t="shared" si="225"/>
        <v>Produkte</v>
      </c>
      <c r="K1811" s="111" t="str">
        <f t="shared" si="226"/>
        <v>BUs</v>
      </c>
      <c r="L1811" s="111" t="str">
        <f t="shared" si="227"/>
        <v>Symptome</v>
      </c>
      <c r="M1811" s="109">
        <f>IFERROR(VLOOKUP(Abfalldokumentation!$O1811,Kennzahlen!S:U,3,FALSE)*Abfalldokumentation!$B1811,"0")</f>
        <v>6</v>
      </c>
      <c r="N1811" s="109" t="str">
        <f>IF(ISBLANK(Q1811),VLOOKUP(Abfalldokumentation!$O1811,'Linien - BU'!R:S,2,FALSE),Q1811)</f>
        <v>BU4</v>
      </c>
      <c r="O1811" s="113">
        <f t="shared" si="229"/>
        <v>29500908</v>
      </c>
      <c r="P1811" s="113">
        <f t="shared" si="230"/>
        <v>12</v>
      </c>
      <c r="Q1811" s="94" t="s">
        <v>9</v>
      </c>
      <c r="R1811" s="96">
        <v>29500908</v>
      </c>
      <c r="S1811" s="96">
        <v>12</v>
      </c>
      <c r="T1811" s="96">
        <v>12</v>
      </c>
      <c r="U1811" s="97">
        <v>44516</v>
      </c>
      <c r="V1811" s="99"/>
      <c r="W1811" s="96"/>
      <c r="X1811" s="101" t="str">
        <f>IFERROR(VLOOKUP(Abfalldokumentation!$R1811,Artikel!A:C,3,FALSE),Abfalldokumentation!$R1811)</f>
        <v>ABS GRUY</v>
      </c>
      <c r="AA1811" s="2"/>
      <c r="AB1811" s="2"/>
      <c r="AC1811" s="2"/>
    </row>
    <row r="1812" spans="1:29" ht="30" customHeight="1" x14ac:dyDescent="0.25">
      <c r="A1812" s="103" t="str">
        <f>VLOOKUP(N1812,'Linien - BU'!A:B,2,FALSE)</f>
        <v>BU4</v>
      </c>
      <c r="B1812" s="105">
        <f t="shared" si="228"/>
        <v>14</v>
      </c>
      <c r="C1812" s="107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9" t="str">
        <f>IFERROR(VLOOKUP(Abfalldokumentation!$O1812,Artikel!A:C,3,FALSE),Abfalldokumentation!$O1812)</f>
        <v>ABS GRUY</v>
      </c>
      <c r="F1812" s="109" t="str">
        <f>VLOOKUP(T1812,'Liste Gründe'!A:D,2,FALSE)</f>
        <v>Schimmel</v>
      </c>
      <c r="G1812" s="107" t="str">
        <f>IF(ISBLANK(V1812),VLOOKUP(Abfalldokumentation!$P1812,'Liste Gründe'!A:D,3,FALSE),V1812)</f>
        <v>Schimmel</v>
      </c>
      <c r="H1812" s="109" t="str">
        <f>IF(ISBLANK(Abfalldokumentation!$W1812),"-",Abfalldokumentation!$W1812)</f>
        <v>-</v>
      </c>
      <c r="I1812" s="109">
        <f t="shared" si="224"/>
        <v>46</v>
      </c>
      <c r="J1812" s="111" t="str">
        <f t="shared" si="225"/>
        <v>Produkte</v>
      </c>
      <c r="K1812" s="111" t="str">
        <f t="shared" si="226"/>
        <v>BUs</v>
      </c>
      <c r="L1812" s="111" t="str">
        <f t="shared" si="227"/>
        <v>Symptome</v>
      </c>
      <c r="M1812" s="109">
        <f>IFERROR(VLOOKUP(Abfalldokumentation!$O1812,Kennzahlen!S:U,3,FALSE)*Abfalldokumentation!$B1812,"0")</f>
        <v>7</v>
      </c>
      <c r="N1812" s="109" t="str">
        <f>IF(ISBLANK(Q1812),VLOOKUP(Abfalldokumentation!$O1812,'Linien - BU'!R:S,2,FALSE),Q1812)</f>
        <v>BU4</v>
      </c>
      <c r="O1812" s="113">
        <f t="shared" si="229"/>
        <v>29500908</v>
      </c>
      <c r="P1812" s="113">
        <f t="shared" si="230"/>
        <v>12</v>
      </c>
      <c r="Q1812" s="94" t="s">
        <v>9</v>
      </c>
      <c r="R1812" s="96">
        <v>29500908</v>
      </c>
      <c r="S1812" s="96">
        <v>14</v>
      </c>
      <c r="T1812" s="96">
        <v>12</v>
      </c>
      <c r="U1812" s="97">
        <v>44516</v>
      </c>
      <c r="V1812" s="99"/>
      <c r="W1812" s="96"/>
      <c r="X1812" s="101" t="str">
        <f>IFERROR(VLOOKUP(Abfalldokumentation!$R1812,Artikel!A:C,3,FALSE),Abfalldokumentation!$R1812)</f>
        <v>ABS GRUY</v>
      </c>
      <c r="AA1812" s="2"/>
      <c r="AB1812" s="2"/>
      <c r="AC1812" s="2"/>
    </row>
    <row r="1813" spans="1:29" ht="30" customHeight="1" x14ac:dyDescent="0.25">
      <c r="A1813" s="103" t="str">
        <f>VLOOKUP(N1813,'Linien - BU'!A:B,2,FALSE)</f>
        <v>BU4</v>
      </c>
      <c r="B1813" s="105">
        <f t="shared" si="228"/>
        <v>16</v>
      </c>
      <c r="C1813" s="107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9" t="str">
        <f>IFERROR(VLOOKUP(Abfalldokumentation!$O1813,Artikel!A:C,3,FALSE),Abfalldokumentation!$O1813)</f>
        <v>ABS GRUY</v>
      </c>
      <c r="F1813" s="109" t="str">
        <f>VLOOKUP(T1813,'Liste Gründe'!A:D,2,FALSE)</f>
        <v>Schimmel</v>
      </c>
      <c r="G1813" s="107" t="str">
        <f>IF(ISBLANK(V1813),VLOOKUP(Abfalldokumentation!$P1813,'Liste Gründe'!A:D,3,FALSE),V1813)</f>
        <v>Schimmel</v>
      </c>
      <c r="H1813" s="109" t="str">
        <f>IF(ISBLANK(Abfalldokumentation!$W1813),"-",Abfalldokumentation!$W1813)</f>
        <v>-</v>
      </c>
      <c r="I1813" s="109">
        <f t="shared" si="224"/>
        <v>46</v>
      </c>
      <c r="J1813" s="111" t="str">
        <f t="shared" si="225"/>
        <v>Produkte</v>
      </c>
      <c r="K1813" s="111" t="str">
        <f t="shared" si="226"/>
        <v>BUs</v>
      </c>
      <c r="L1813" s="111" t="str">
        <f t="shared" si="227"/>
        <v>Symptome</v>
      </c>
      <c r="M1813" s="109">
        <f>IFERROR(VLOOKUP(Abfalldokumentation!$O1813,Kennzahlen!S:U,3,FALSE)*Abfalldokumentation!$B1813,"0")</f>
        <v>8</v>
      </c>
      <c r="N1813" s="109" t="str">
        <f>IF(ISBLANK(Q1813),VLOOKUP(Abfalldokumentation!$O1813,'Linien - BU'!R:S,2,FALSE),Q1813)</f>
        <v>BU4</v>
      </c>
      <c r="O1813" s="113">
        <f t="shared" si="229"/>
        <v>29500908</v>
      </c>
      <c r="P1813" s="113">
        <f t="shared" si="230"/>
        <v>12</v>
      </c>
      <c r="Q1813" s="94" t="s">
        <v>9</v>
      </c>
      <c r="R1813" s="96">
        <v>29500908</v>
      </c>
      <c r="S1813" s="96">
        <v>16</v>
      </c>
      <c r="T1813" s="96">
        <v>12</v>
      </c>
      <c r="U1813" s="97">
        <v>44516</v>
      </c>
      <c r="V1813" s="99"/>
      <c r="W1813" s="96"/>
      <c r="X1813" s="101" t="str">
        <f>IFERROR(VLOOKUP(Abfalldokumentation!$R1813,Artikel!A:C,3,FALSE),Abfalldokumentation!$R1813)</f>
        <v>ABS GRUY</v>
      </c>
      <c r="AA1813" s="2"/>
      <c r="AB1813" s="2"/>
      <c r="AC1813" s="2"/>
    </row>
    <row r="1814" spans="1:29" ht="30" customHeight="1" x14ac:dyDescent="0.25">
      <c r="A1814" s="103" t="str">
        <f>VLOOKUP(N1814,'Linien - BU'!A:B,2,FALSE)</f>
        <v>BU4</v>
      </c>
      <c r="B1814" s="105">
        <f t="shared" si="228"/>
        <v>16</v>
      </c>
      <c r="C1814" s="107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9" t="str">
        <f>IFERROR(VLOOKUP(Abfalldokumentation!$O1814,Artikel!A:C,3,FALSE),Abfalldokumentation!$O1814)</f>
        <v>ABS GRUY</v>
      </c>
      <c r="F1814" s="109" t="str">
        <f>VLOOKUP(T1814,'Liste Gründe'!A:D,2,FALSE)</f>
        <v>Schimmel</v>
      </c>
      <c r="G1814" s="107" t="str">
        <f>IF(ISBLANK(V1814),VLOOKUP(Abfalldokumentation!$P1814,'Liste Gründe'!A:D,3,FALSE),V1814)</f>
        <v>Schimmel</v>
      </c>
      <c r="H1814" s="109" t="str">
        <f>IF(ISBLANK(Abfalldokumentation!$W1814),"-",Abfalldokumentation!$W1814)</f>
        <v>-</v>
      </c>
      <c r="I1814" s="109">
        <f t="shared" si="224"/>
        <v>46</v>
      </c>
      <c r="J1814" s="111" t="str">
        <f t="shared" si="225"/>
        <v>Produkte</v>
      </c>
      <c r="K1814" s="111" t="str">
        <f t="shared" si="226"/>
        <v>BUs</v>
      </c>
      <c r="L1814" s="111" t="str">
        <f t="shared" si="227"/>
        <v>Symptome</v>
      </c>
      <c r="M1814" s="109">
        <f>IFERROR(VLOOKUP(Abfalldokumentation!$O1814,Kennzahlen!S:U,3,FALSE)*Abfalldokumentation!$B1814,"0")</f>
        <v>8</v>
      </c>
      <c r="N1814" s="109" t="str">
        <f>IF(ISBLANK(Q1814),VLOOKUP(Abfalldokumentation!$O1814,'Linien - BU'!R:S,2,FALSE),Q1814)</f>
        <v>BU4</v>
      </c>
      <c r="O1814" s="113">
        <f t="shared" si="229"/>
        <v>29500908</v>
      </c>
      <c r="P1814" s="113">
        <f t="shared" si="230"/>
        <v>12</v>
      </c>
      <c r="Q1814" s="94" t="s">
        <v>9</v>
      </c>
      <c r="R1814" s="96">
        <v>29500908</v>
      </c>
      <c r="S1814" s="96">
        <v>16</v>
      </c>
      <c r="T1814" s="96">
        <v>12</v>
      </c>
      <c r="U1814" s="97">
        <v>44516</v>
      </c>
      <c r="V1814" s="99"/>
      <c r="W1814" s="96"/>
      <c r="X1814" s="101" t="str">
        <f>IFERROR(VLOOKUP(Abfalldokumentation!$R1814,Artikel!A:C,3,FALSE),Abfalldokumentation!$R1814)</f>
        <v>ABS GRUY</v>
      </c>
      <c r="AA1814" s="2"/>
      <c r="AB1814" s="2"/>
      <c r="AC1814" s="2"/>
    </row>
    <row r="1815" spans="1:29" ht="30" customHeight="1" x14ac:dyDescent="0.25">
      <c r="A1815" s="103" t="str">
        <f>VLOOKUP(N1815,'Linien - BU'!A:B,2,FALSE)</f>
        <v>BU4</v>
      </c>
      <c r="B1815" s="105">
        <f t="shared" si="228"/>
        <v>15</v>
      </c>
      <c r="C1815" s="107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9" t="str">
        <f>IFERROR(VLOOKUP(Abfalldokumentation!$O1815,Artikel!A:C,3,FALSE),Abfalldokumentation!$O1815)</f>
        <v>ABS GRUY</v>
      </c>
      <c r="F1815" s="109" t="str">
        <f>VLOOKUP(T1815,'Liste Gründe'!A:D,2,FALSE)</f>
        <v>Schimmel</v>
      </c>
      <c r="G1815" s="107" t="str">
        <f>IF(ISBLANK(V1815),VLOOKUP(Abfalldokumentation!$P1815,'Liste Gründe'!A:D,3,FALSE),V1815)</f>
        <v>Schimmel</v>
      </c>
      <c r="H1815" s="109" t="str">
        <f>IF(ISBLANK(Abfalldokumentation!$W1815),"-",Abfalldokumentation!$W1815)</f>
        <v>-</v>
      </c>
      <c r="I1815" s="109">
        <f t="shared" si="224"/>
        <v>46</v>
      </c>
      <c r="J1815" s="111" t="str">
        <f t="shared" si="225"/>
        <v>Produkte</v>
      </c>
      <c r="K1815" s="111" t="str">
        <f t="shared" si="226"/>
        <v>BUs</v>
      </c>
      <c r="L1815" s="111" t="str">
        <f t="shared" si="227"/>
        <v>Symptome</v>
      </c>
      <c r="M1815" s="109">
        <f>IFERROR(VLOOKUP(Abfalldokumentation!$O1815,Kennzahlen!S:U,3,FALSE)*Abfalldokumentation!$B1815,"0")</f>
        <v>7.5</v>
      </c>
      <c r="N1815" s="109" t="str">
        <f>IF(ISBLANK(Q1815),VLOOKUP(Abfalldokumentation!$O1815,'Linien - BU'!R:S,2,FALSE),Q1815)</f>
        <v>BU4</v>
      </c>
      <c r="O1815" s="113">
        <f t="shared" si="229"/>
        <v>29500908</v>
      </c>
      <c r="P1815" s="113">
        <f t="shared" si="230"/>
        <v>12</v>
      </c>
      <c r="Q1815" s="94" t="s">
        <v>9</v>
      </c>
      <c r="R1815" s="96">
        <v>29500908</v>
      </c>
      <c r="S1815" s="96">
        <v>15</v>
      </c>
      <c r="T1815" s="96">
        <v>12</v>
      </c>
      <c r="U1815" s="97">
        <v>44516</v>
      </c>
      <c r="V1815" s="99"/>
      <c r="W1815" s="96"/>
      <c r="X1815" s="101" t="str">
        <f>IFERROR(VLOOKUP(Abfalldokumentation!$R1815,Artikel!A:C,3,FALSE),Abfalldokumentation!$R1815)</f>
        <v>ABS GRUY</v>
      </c>
      <c r="AA1815" s="2"/>
      <c r="AB1815" s="2"/>
      <c r="AC1815" s="2"/>
    </row>
    <row r="1816" spans="1:29" ht="30" customHeight="1" x14ac:dyDescent="0.25">
      <c r="A1816" s="103" t="str">
        <f>VLOOKUP(N1816,'Linien - BU'!A:B,2,FALSE)</f>
        <v>BU4</v>
      </c>
      <c r="B1816" s="105">
        <f t="shared" si="228"/>
        <v>6</v>
      </c>
      <c r="C1816" s="107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9" t="str">
        <f>IFERROR(VLOOKUP(Abfalldokumentation!$O1816,Artikel!A:C,3,FALSE),Abfalldokumentation!$O1816)</f>
        <v>ABS GRUY</v>
      </c>
      <c r="F1816" s="109" t="str">
        <f>VLOOKUP(T1816,'Liste Gründe'!A:D,2,FALSE)</f>
        <v>Schimmel</v>
      </c>
      <c r="G1816" s="107" t="str">
        <f>IF(ISBLANK(V1816),VLOOKUP(Abfalldokumentation!$P1816,'Liste Gründe'!A:D,3,FALSE),V1816)</f>
        <v>Schimmel</v>
      </c>
      <c r="H1816" s="109" t="str">
        <f>IF(ISBLANK(Abfalldokumentation!$W1816),"-",Abfalldokumentation!$W1816)</f>
        <v>-</v>
      </c>
      <c r="I1816" s="109">
        <f t="shared" si="224"/>
        <v>46</v>
      </c>
      <c r="J1816" s="111" t="str">
        <f t="shared" si="225"/>
        <v>Produkte</v>
      </c>
      <c r="K1816" s="111" t="str">
        <f t="shared" si="226"/>
        <v>BUs</v>
      </c>
      <c r="L1816" s="111" t="str">
        <f t="shared" si="227"/>
        <v>Symptome</v>
      </c>
      <c r="M1816" s="109">
        <f>IFERROR(VLOOKUP(Abfalldokumentation!$O1816,Kennzahlen!S:U,3,FALSE)*Abfalldokumentation!$B1816,"0")</f>
        <v>3</v>
      </c>
      <c r="N1816" s="109" t="str">
        <f>IF(ISBLANK(Q1816),VLOOKUP(Abfalldokumentation!$O1816,'Linien - BU'!R:S,2,FALSE),Q1816)</f>
        <v>BU4</v>
      </c>
      <c r="O1816" s="113">
        <f t="shared" si="229"/>
        <v>29500908</v>
      </c>
      <c r="P1816" s="113">
        <f t="shared" si="230"/>
        <v>12</v>
      </c>
      <c r="Q1816" s="94" t="s">
        <v>9</v>
      </c>
      <c r="R1816" s="96">
        <v>29500908</v>
      </c>
      <c r="S1816" s="96">
        <v>6</v>
      </c>
      <c r="T1816" s="96">
        <v>12</v>
      </c>
      <c r="U1816" s="97">
        <v>44516</v>
      </c>
      <c r="V1816" s="99"/>
      <c r="W1816" s="96"/>
      <c r="X1816" s="101" t="str">
        <f>IFERROR(VLOOKUP(Abfalldokumentation!$R1816,Artikel!A:C,3,FALSE),Abfalldokumentation!$R1816)</f>
        <v>ABS GRUY</v>
      </c>
      <c r="AA1816" s="2"/>
      <c r="AB1816" s="2"/>
      <c r="AC1816" s="2"/>
    </row>
    <row r="1817" spans="1:29" ht="30" customHeight="1" x14ac:dyDescent="0.25">
      <c r="A1817" s="103" t="str">
        <f>VLOOKUP(N1817,'Linien - BU'!A:B,2,FALSE)</f>
        <v>BU4</v>
      </c>
      <c r="B1817" s="105">
        <f t="shared" si="228"/>
        <v>15</v>
      </c>
      <c r="C1817" s="107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9" t="str">
        <f>IFERROR(VLOOKUP(Abfalldokumentation!$O1817,Artikel!A:C,3,FALSE),Abfalldokumentation!$O1817)</f>
        <v>ABS GRUY</v>
      </c>
      <c r="F1817" s="109" t="str">
        <f>VLOOKUP(T1817,'Liste Gründe'!A:D,2,FALSE)</f>
        <v>Schimmel</v>
      </c>
      <c r="G1817" s="107" t="str">
        <f>IF(ISBLANK(V1817),VLOOKUP(Abfalldokumentation!$P1817,'Liste Gründe'!A:D,3,FALSE),V1817)</f>
        <v>Schimmel</v>
      </c>
      <c r="H1817" s="109" t="str">
        <f>IF(ISBLANK(Abfalldokumentation!$W1817),"-",Abfalldokumentation!$W1817)</f>
        <v>-</v>
      </c>
      <c r="I1817" s="109">
        <f t="shared" si="224"/>
        <v>46</v>
      </c>
      <c r="J1817" s="111" t="str">
        <f t="shared" si="225"/>
        <v>Produkte</v>
      </c>
      <c r="K1817" s="111" t="str">
        <f t="shared" si="226"/>
        <v>BUs</v>
      </c>
      <c r="L1817" s="111" t="str">
        <f t="shared" si="227"/>
        <v>Symptome</v>
      </c>
      <c r="M1817" s="109">
        <f>IFERROR(VLOOKUP(Abfalldokumentation!$O1817,Kennzahlen!S:U,3,FALSE)*Abfalldokumentation!$B1817,"0")</f>
        <v>7.5</v>
      </c>
      <c r="N1817" s="109" t="str">
        <f>IF(ISBLANK(Q1817),VLOOKUP(Abfalldokumentation!$O1817,'Linien - BU'!R:S,2,FALSE),Q1817)</f>
        <v>BU4</v>
      </c>
      <c r="O1817" s="113">
        <f t="shared" si="229"/>
        <v>29500908</v>
      </c>
      <c r="P1817" s="113">
        <f t="shared" si="230"/>
        <v>12</v>
      </c>
      <c r="Q1817" s="94" t="s">
        <v>9</v>
      </c>
      <c r="R1817" s="96">
        <v>29500908</v>
      </c>
      <c r="S1817" s="96">
        <v>15</v>
      </c>
      <c r="T1817" s="96">
        <v>12</v>
      </c>
      <c r="U1817" s="97">
        <v>44516</v>
      </c>
      <c r="V1817" s="99"/>
      <c r="W1817" s="96"/>
      <c r="X1817" s="101" t="str">
        <f>IFERROR(VLOOKUP(Abfalldokumentation!$R1817,Artikel!A:C,3,FALSE),Abfalldokumentation!$R1817)</f>
        <v>ABS GRUY</v>
      </c>
      <c r="AA1817" s="2"/>
      <c r="AB1817" s="2"/>
      <c r="AC1817" s="2"/>
    </row>
    <row r="1818" spans="1:29" ht="30" customHeight="1" x14ac:dyDescent="0.25">
      <c r="A1818" s="103" t="str">
        <f>VLOOKUP(N1818,'Linien - BU'!A:B,2,FALSE)</f>
        <v>BU4</v>
      </c>
      <c r="B1818" s="105">
        <f t="shared" si="228"/>
        <v>9</v>
      </c>
      <c r="C1818" s="107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9" t="str">
        <f>IFERROR(VLOOKUP(Abfalldokumentation!$O1818,Artikel!A:C,3,FALSE),Abfalldokumentation!$O1818)</f>
        <v>ABS GRUY</v>
      </c>
      <c r="F1818" s="109" t="str">
        <f>VLOOKUP(T1818,'Liste Gründe'!A:D,2,FALSE)</f>
        <v>Schimmel</v>
      </c>
      <c r="G1818" s="107" t="str">
        <f>IF(ISBLANK(V1818),VLOOKUP(Abfalldokumentation!$P1818,'Liste Gründe'!A:D,3,FALSE),V1818)</f>
        <v>Schimmel</v>
      </c>
      <c r="H1818" s="109" t="str">
        <f>IF(ISBLANK(Abfalldokumentation!$W1818),"-",Abfalldokumentation!$W1818)</f>
        <v>-</v>
      </c>
      <c r="I1818" s="109">
        <f t="shared" si="224"/>
        <v>46</v>
      </c>
      <c r="J1818" s="111" t="str">
        <f t="shared" si="225"/>
        <v>Produkte</v>
      </c>
      <c r="K1818" s="111" t="str">
        <f t="shared" si="226"/>
        <v>BUs</v>
      </c>
      <c r="L1818" s="111" t="str">
        <f t="shared" si="227"/>
        <v>Symptome</v>
      </c>
      <c r="M1818" s="109">
        <f>IFERROR(VLOOKUP(Abfalldokumentation!$O1818,Kennzahlen!S:U,3,FALSE)*Abfalldokumentation!$B1818,"0")</f>
        <v>4.5</v>
      </c>
      <c r="N1818" s="109" t="str">
        <f>IF(ISBLANK(Q1818),VLOOKUP(Abfalldokumentation!$O1818,'Linien - BU'!R:S,2,FALSE),Q1818)</f>
        <v>BU4</v>
      </c>
      <c r="O1818" s="113">
        <f t="shared" si="229"/>
        <v>29500908</v>
      </c>
      <c r="P1818" s="113">
        <f t="shared" si="230"/>
        <v>12</v>
      </c>
      <c r="Q1818" s="94" t="s">
        <v>9</v>
      </c>
      <c r="R1818" s="96">
        <v>29500908</v>
      </c>
      <c r="S1818" s="96">
        <v>9</v>
      </c>
      <c r="T1818" s="96">
        <v>12</v>
      </c>
      <c r="U1818" s="97">
        <v>44516</v>
      </c>
      <c r="V1818" s="99"/>
      <c r="W1818" s="96"/>
      <c r="X1818" s="101" t="str">
        <f>IFERROR(VLOOKUP(Abfalldokumentation!$R1818,Artikel!A:C,3,FALSE),Abfalldokumentation!$R1818)</f>
        <v>ABS GRUY</v>
      </c>
      <c r="AA1818" s="2"/>
      <c r="AB1818" s="2"/>
      <c r="AC1818" s="2"/>
    </row>
    <row r="1819" spans="1:29" ht="30" customHeight="1" x14ac:dyDescent="0.25">
      <c r="A1819" s="103" t="str">
        <f>VLOOKUP(N1819,'Linien - BU'!A:B,2,FALSE)</f>
        <v>BU4</v>
      </c>
      <c r="B1819" s="105">
        <f t="shared" si="228"/>
        <v>13</v>
      </c>
      <c r="C1819" s="107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9" t="str">
        <f>IFERROR(VLOOKUP(Abfalldokumentation!$O1819,Artikel!A:C,3,FALSE),Abfalldokumentation!$O1819)</f>
        <v>ABS GRUY</v>
      </c>
      <c r="F1819" s="109" t="str">
        <f>VLOOKUP(T1819,'Liste Gründe'!A:D,2,FALSE)</f>
        <v>Schimmel</v>
      </c>
      <c r="G1819" s="107" t="str">
        <f>IF(ISBLANK(V1819),VLOOKUP(Abfalldokumentation!$P1819,'Liste Gründe'!A:D,3,FALSE),V1819)</f>
        <v>Schimmel</v>
      </c>
      <c r="H1819" s="109" t="str">
        <f>IF(ISBLANK(Abfalldokumentation!$W1819),"-",Abfalldokumentation!$W1819)</f>
        <v>-</v>
      </c>
      <c r="I1819" s="109">
        <f t="shared" si="224"/>
        <v>46</v>
      </c>
      <c r="J1819" s="111" t="str">
        <f t="shared" si="225"/>
        <v>Produkte</v>
      </c>
      <c r="K1819" s="111" t="str">
        <f t="shared" si="226"/>
        <v>BUs</v>
      </c>
      <c r="L1819" s="111" t="str">
        <f t="shared" si="227"/>
        <v>Symptome</v>
      </c>
      <c r="M1819" s="109">
        <f>IFERROR(VLOOKUP(Abfalldokumentation!$O1819,Kennzahlen!S:U,3,FALSE)*Abfalldokumentation!$B1819,"0")</f>
        <v>6.5</v>
      </c>
      <c r="N1819" s="109" t="str">
        <f>IF(ISBLANK(Q1819),VLOOKUP(Abfalldokumentation!$O1819,'Linien - BU'!R:S,2,FALSE),Q1819)</f>
        <v>BU4</v>
      </c>
      <c r="O1819" s="113">
        <f t="shared" si="229"/>
        <v>29500908</v>
      </c>
      <c r="P1819" s="113">
        <f t="shared" si="230"/>
        <v>12</v>
      </c>
      <c r="Q1819" s="94" t="s">
        <v>9</v>
      </c>
      <c r="R1819" s="96">
        <v>29500908</v>
      </c>
      <c r="S1819" s="96">
        <v>13</v>
      </c>
      <c r="T1819" s="96">
        <v>12</v>
      </c>
      <c r="U1819" s="97">
        <v>44516</v>
      </c>
      <c r="V1819" s="99"/>
      <c r="W1819" s="96"/>
      <c r="X1819" s="101" t="str">
        <f>IFERROR(VLOOKUP(Abfalldokumentation!$R1819,Artikel!A:C,3,FALSE),Abfalldokumentation!$R1819)</f>
        <v>ABS GRUY</v>
      </c>
      <c r="AA1819" s="2"/>
      <c r="AB1819" s="2"/>
      <c r="AC1819" s="2"/>
    </row>
    <row r="1820" spans="1:29" ht="30" customHeight="1" x14ac:dyDescent="0.25">
      <c r="A1820" s="103" t="str">
        <f>VLOOKUP(N1820,'Linien - BU'!A:B,2,FALSE)</f>
        <v>BU4</v>
      </c>
      <c r="B1820" s="105">
        <f t="shared" si="228"/>
        <v>13</v>
      </c>
      <c r="C1820" s="107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9" t="str">
        <f>IFERROR(VLOOKUP(Abfalldokumentation!$O1820,Artikel!A:C,3,FALSE),Abfalldokumentation!$O1820)</f>
        <v>ABS GRUY</v>
      </c>
      <c r="F1820" s="109" t="str">
        <f>VLOOKUP(T1820,'Liste Gründe'!A:D,2,FALSE)</f>
        <v>Schimmel</v>
      </c>
      <c r="G1820" s="107" t="str">
        <f>IF(ISBLANK(V1820),VLOOKUP(Abfalldokumentation!$P1820,'Liste Gründe'!A:D,3,FALSE),V1820)</f>
        <v>Schimmel</v>
      </c>
      <c r="H1820" s="109" t="str">
        <f>IF(ISBLANK(Abfalldokumentation!$W1820),"-",Abfalldokumentation!$W1820)</f>
        <v>-</v>
      </c>
      <c r="I1820" s="109">
        <f t="shared" si="224"/>
        <v>46</v>
      </c>
      <c r="J1820" s="111" t="str">
        <f t="shared" si="225"/>
        <v>Produkte</v>
      </c>
      <c r="K1820" s="111" t="str">
        <f t="shared" si="226"/>
        <v>BUs</v>
      </c>
      <c r="L1820" s="111" t="str">
        <f t="shared" si="227"/>
        <v>Symptome</v>
      </c>
      <c r="M1820" s="109">
        <f>IFERROR(VLOOKUP(Abfalldokumentation!$O1820,Kennzahlen!S:U,3,FALSE)*Abfalldokumentation!$B1820,"0")</f>
        <v>6.5</v>
      </c>
      <c r="N1820" s="109" t="str">
        <f>IF(ISBLANK(Q1820),VLOOKUP(Abfalldokumentation!$O1820,'Linien - BU'!R:S,2,FALSE),Q1820)</f>
        <v>BU4</v>
      </c>
      <c r="O1820" s="113">
        <f t="shared" si="229"/>
        <v>29500908</v>
      </c>
      <c r="P1820" s="113">
        <f t="shared" si="230"/>
        <v>12</v>
      </c>
      <c r="Q1820" s="94" t="s">
        <v>9</v>
      </c>
      <c r="R1820" s="96">
        <v>29500908</v>
      </c>
      <c r="S1820" s="96">
        <v>13</v>
      </c>
      <c r="T1820" s="96">
        <v>12</v>
      </c>
      <c r="U1820" s="97">
        <v>44516</v>
      </c>
      <c r="V1820" s="99"/>
      <c r="W1820" s="96"/>
      <c r="X1820" s="101" t="str">
        <f>IFERROR(VLOOKUP(Abfalldokumentation!$R1820,Artikel!A:C,3,FALSE),Abfalldokumentation!$R1820)</f>
        <v>ABS GRUY</v>
      </c>
      <c r="AA1820" s="2"/>
      <c r="AB1820" s="2"/>
      <c r="AC1820" s="2"/>
    </row>
    <row r="1821" spans="1:29" ht="30" customHeight="1" x14ac:dyDescent="0.25">
      <c r="A1821" s="103" t="str">
        <f>VLOOKUP(N1821,'Linien - BU'!A:B,2,FALSE)</f>
        <v>BU4</v>
      </c>
      <c r="B1821" s="105">
        <f t="shared" si="228"/>
        <v>10</v>
      </c>
      <c r="C1821" s="107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9" t="str">
        <f>IFERROR(VLOOKUP(Abfalldokumentation!$O1821,Artikel!A:C,3,FALSE),Abfalldokumentation!$O1821)</f>
        <v>ABS GRUY</v>
      </c>
      <c r="F1821" s="109" t="str">
        <f>VLOOKUP(T1821,'Liste Gründe'!A:D,2,FALSE)</f>
        <v>Schimmel</v>
      </c>
      <c r="G1821" s="107" t="str">
        <f>IF(ISBLANK(V1821),VLOOKUP(Abfalldokumentation!$P1821,'Liste Gründe'!A:D,3,FALSE),V1821)</f>
        <v>Schimmel</v>
      </c>
      <c r="H1821" s="109" t="str">
        <f>IF(ISBLANK(Abfalldokumentation!$W1821),"-",Abfalldokumentation!$W1821)</f>
        <v>-</v>
      </c>
      <c r="I1821" s="109">
        <f t="shared" ref="I1821:I1854" si="231">_xlfn.ISOWEEKNUM(C1821)</f>
        <v>46</v>
      </c>
      <c r="J1821" s="111" t="str">
        <f t="shared" ref="J1821:J1854" si="232">"Produkte"</f>
        <v>Produkte</v>
      </c>
      <c r="K1821" s="111" t="str">
        <f t="shared" ref="K1821:K1854" si="233">"BUs"</f>
        <v>BUs</v>
      </c>
      <c r="L1821" s="111" t="str">
        <f t="shared" ref="L1821:L1854" si="234">"Symptome"</f>
        <v>Symptome</v>
      </c>
      <c r="M1821" s="109">
        <f>IFERROR(VLOOKUP(Abfalldokumentation!$O1821,Kennzahlen!S:U,3,FALSE)*Abfalldokumentation!$B1821,"0")</f>
        <v>5</v>
      </c>
      <c r="N1821" s="109" t="str">
        <f>IF(ISBLANK(Q1821),VLOOKUP(Abfalldokumentation!$O1821,'Linien - BU'!R:S,2,FALSE),Q1821)</f>
        <v>BU4</v>
      </c>
      <c r="O1821" s="113">
        <f t="shared" si="229"/>
        <v>29500908</v>
      </c>
      <c r="P1821" s="113">
        <f t="shared" si="230"/>
        <v>12</v>
      </c>
      <c r="Q1821" s="94" t="s">
        <v>9</v>
      </c>
      <c r="R1821" s="96">
        <v>29500908</v>
      </c>
      <c r="S1821" s="96">
        <v>10</v>
      </c>
      <c r="T1821" s="96">
        <v>12</v>
      </c>
      <c r="U1821" s="97">
        <v>44516</v>
      </c>
      <c r="V1821" s="99"/>
      <c r="W1821" s="96"/>
      <c r="X1821" s="101" t="str">
        <f>IFERROR(VLOOKUP(Abfalldokumentation!$R1821,Artikel!A:C,3,FALSE),Abfalldokumentation!$R1821)</f>
        <v>ABS GRUY</v>
      </c>
      <c r="AA1821" s="2"/>
      <c r="AB1821" s="2"/>
      <c r="AC1821" s="2"/>
    </row>
    <row r="1822" spans="1:29" ht="30" customHeight="1" x14ac:dyDescent="0.25">
      <c r="A1822" s="103" t="str">
        <f>VLOOKUP(N1822,'Linien - BU'!A:B,2,FALSE)</f>
        <v>BU4</v>
      </c>
      <c r="B1822" s="105">
        <f t="shared" si="228"/>
        <v>10</v>
      </c>
      <c r="C1822" s="107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9" t="str">
        <f>IFERROR(VLOOKUP(Abfalldokumentation!$O1822,Artikel!A:C,3,FALSE),Abfalldokumentation!$O1822)</f>
        <v>ABS GRUY</v>
      </c>
      <c r="F1822" s="109" t="str">
        <f>VLOOKUP(T1822,'Liste Gründe'!A:D,2,FALSE)</f>
        <v>Schimmel</v>
      </c>
      <c r="G1822" s="107" t="str">
        <f>IF(ISBLANK(V1822),VLOOKUP(Abfalldokumentation!$P1822,'Liste Gründe'!A:D,3,FALSE),V1822)</f>
        <v>Schimmel</v>
      </c>
      <c r="H1822" s="109" t="str">
        <f>IF(ISBLANK(Abfalldokumentation!$W1822),"-",Abfalldokumentation!$W1822)</f>
        <v>-</v>
      </c>
      <c r="I1822" s="109">
        <f t="shared" si="231"/>
        <v>46</v>
      </c>
      <c r="J1822" s="111" t="str">
        <f t="shared" si="232"/>
        <v>Produkte</v>
      </c>
      <c r="K1822" s="111" t="str">
        <f t="shared" si="233"/>
        <v>BUs</v>
      </c>
      <c r="L1822" s="111" t="str">
        <f t="shared" si="234"/>
        <v>Symptome</v>
      </c>
      <c r="M1822" s="109">
        <f>IFERROR(VLOOKUP(Abfalldokumentation!$O1822,Kennzahlen!S:U,3,FALSE)*Abfalldokumentation!$B1822,"0")</f>
        <v>5</v>
      </c>
      <c r="N1822" s="109" t="str">
        <f>IF(ISBLANK(Q1822),VLOOKUP(Abfalldokumentation!$O1822,'Linien - BU'!R:S,2,FALSE),Q1822)</f>
        <v>BU4</v>
      </c>
      <c r="O1822" s="113">
        <f t="shared" si="229"/>
        <v>29500908</v>
      </c>
      <c r="P1822" s="113">
        <f t="shared" si="230"/>
        <v>12</v>
      </c>
      <c r="Q1822" s="94" t="s">
        <v>9</v>
      </c>
      <c r="R1822" s="96">
        <v>29500908</v>
      </c>
      <c r="S1822" s="96">
        <v>10</v>
      </c>
      <c r="T1822" s="96">
        <v>12</v>
      </c>
      <c r="U1822" s="97">
        <v>44516</v>
      </c>
      <c r="V1822" s="99"/>
      <c r="W1822" s="96"/>
      <c r="X1822" s="101" t="str">
        <f>IFERROR(VLOOKUP(Abfalldokumentation!$R1822,Artikel!A:C,3,FALSE),Abfalldokumentation!$R1822)</f>
        <v>ABS GRUY</v>
      </c>
      <c r="AA1822" s="2"/>
      <c r="AB1822" s="2"/>
      <c r="AC1822" s="2"/>
    </row>
    <row r="1823" spans="1:29" ht="30" customHeight="1" x14ac:dyDescent="0.25">
      <c r="A1823" s="103" t="str">
        <f>VLOOKUP(N1823,'Linien - BU'!A:B,2,FALSE)</f>
        <v>BU4</v>
      </c>
      <c r="B1823" s="105">
        <f t="shared" si="228"/>
        <v>13</v>
      </c>
      <c r="C1823" s="107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9" t="str">
        <f>IFERROR(VLOOKUP(Abfalldokumentation!$O1823,Artikel!A:C,3,FALSE),Abfalldokumentation!$O1823)</f>
        <v>ABS GRUY</v>
      </c>
      <c r="F1823" s="109" t="str">
        <f>VLOOKUP(T1823,'Liste Gründe'!A:D,2,FALSE)</f>
        <v>Schimmel</v>
      </c>
      <c r="G1823" s="107" t="str">
        <f>IF(ISBLANK(V1823),VLOOKUP(Abfalldokumentation!$P1823,'Liste Gründe'!A:D,3,FALSE),V1823)</f>
        <v>Schimmel</v>
      </c>
      <c r="H1823" s="109" t="str">
        <f>IF(ISBLANK(Abfalldokumentation!$W1823),"-",Abfalldokumentation!$W1823)</f>
        <v>-</v>
      </c>
      <c r="I1823" s="109">
        <f t="shared" si="231"/>
        <v>46</v>
      </c>
      <c r="J1823" s="111" t="str">
        <f t="shared" si="232"/>
        <v>Produkte</v>
      </c>
      <c r="K1823" s="111" t="str">
        <f t="shared" si="233"/>
        <v>BUs</v>
      </c>
      <c r="L1823" s="111" t="str">
        <f t="shared" si="234"/>
        <v>Symptome</v>
      </c>
      <c r="M1823" s="109">
        <f>IFERROR(VLOOKUP(Abfalldokumentation!$O1823,Kennzahlen!S:U,3,FALSE)*Abfalldokumentation!$B1823,"0")</f>
        <v>6.5</v>
      </c>
      <c r="N1823" s="109" t="str">
        <f>IF(ISBLANK(Q1823),VLOOKUP(Abfalldokumentation!$O1823,'Linien - BU'!R:S,2,FALSE),Q1823)</f>
        <v>BU4</v>
      </c>
      <c r="O1823" s="113">
        <f t="shared" si="229"/>
        <v>29500908</v>
      </c>
      <c r="P1823" s="113">
        <f t="shared" si="230"/>
        <v>12</v>
      </c>
      <c r="Q1823" s="94" t="s">
        <v>9</v>
      </c>
      <c r="R1823" s="96">
        <v>29500908</v>
      </c>
      <c r="S1823" s="96">
        <v>13</v>
      </c>
      <c r="T1823" s="96">
        <v>12</v>
      </c>
      <c r="U1823" s="97">
        <v>44516</v>
      </c>
      <c r="V1823" s="99"/>
      <c r="W1823" s="96"/>
      <c r="X1823" s="101" t="str">
        <f>IFERROR(VLOOKUP(Abfalldokumentation!$R1823,Artikel!A:C,3,FALSE),Abfalldokumentation!$R1823)</f>
        <v>ABS GRUY</v>
      </c>
      <c r="AA1823" s="2"/>
      <c r="AB1823" s="2"/>
      <c r="AC1823" s="2"/>
    </row>
    <row r="1824" spans="1:29" ht="30" customHeight="1" x14ac:dyDescent="0.25">
      <c r="A1824" s="103" t="str">
        <f>VLOOKUP(N1824,'Linien - BU'!A:B,2,FALSE)</f>
        <v>BU4</v>
      </c>
      <c r="B1824" s="105">
        <f t="shared" si="228"/>
        <v>17</v>
      </c>
      <c r="C1824" s="107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9" t="str">
        <f>IFERROR(VLOOKUP(Abfalldokumentation!$O1824,Artikel!A:C,3,FALSE),Abfalldokumentation!$O1824)</f>
        <v>ABS GRÜN-PESTO</v>
      </c>
      <c r="F1824" s="109" t="str">
        <f>VLOOKUP(T1824,'Liste Gründe'!A:D,2,FALSE)</f>
        <v>keinen Verwendungszweck</v>
      </c>
      <c r="G1824" s="107" t="str">
        <f>IF(ISBLANK(V1824),VLOOKUP(Abfalldokumentation!$P1824,'Liste Gründe'!A:D,3,FALSE),V1824)</f>
        <v>keinen Verwendungszweck</v>
      </c>
      <c r="H1824" s="109" t="str">
        <f>IF(ISBLANK(Abfalldokumentation!$W1824),"-",Abfalldokumentation!$W1824)</f>
        <v>-</v>
      </c>
      <c r="I1824" s="109">
        <f t="shared" si="231"/>
        <v>46</v>
      </c>
      <c r="J1824" s="111" t="str">
        <f t="shared" si="232"/>
        <v>Produkte</v>
      </c>
      <c r="K1824" s="111" t="str">
        <f t="shared" si="233"/>
        <v>BUs</v>
      </c>
      <c r="L1824" s="111" t="str">
        <f t="shared" si="234"/>
        <v>Symptome</v>
      </c>
      <c r="M1824" s="109">
        <f>IFERROR(VLOOKUP(Abfalldokumentation!$O1824,Kennzahlen!S:U,3,FALSE)*Abfalldokumentation!$B1824,"0")</f>
        <v>25.5</v>
      </c>
      <c r="N1824" s="109" t="str">
        <f>IF(ISBLANK(Q1824),VLOOKUP(Abfalldokumentation!$O1824,'Linien - BU'!R:S,2,FALSE),Q1824)</f>
        <v>BU4</v>
      </c>
      <c r="O1824" s="113">
        <f t="shared" si="229"/>
        <v>29500952</v>
      </c>
      <c r="P1824" s="113">
        <f t="shared" si="230"/>
        <v>61</v>
      </c>
      <c r="Q1824" s="94" t="s">
        <v>9</v>
      </c>
      <c r="R1824" s="96">
        <v>29500952</v>
      </c>
      <c r="S1824" s="96">
        <v>17</v>
      </c>
      <c r="T1824" s="96">
        <v>61</v>
      </c>
      <c r="U1824" s="97">
        <v>44516</v>
      </c>
      <c r="V1824" s="99"/>
      <c r="W1824" s="96"/>
      <c r="X1824" s="101" t="str">
        <f>IFERROR(VLOOKUP(Abfalldokumentation!$R1824,Artikel!A:C,3,FALSE),Abfalldokumentation!$R1824)</f>
        <v>ABS GRÜN-PESTO</v>
      </c>
      <c r="AA1824" s="2"/>
      <c r="AB1824" s="2"/>
      <c r="AC1824" s="2"/>
    </row>
    <row r="1825" spans="1:29" ht="30" customHeight="1" x14ac:dyDescent="0.25">
      <c r="A1825" s="103" t="str">
        <f>VLOOKUP(N1825,'Linien - BU'!A:B,2,FALSE)</f>
        <v>BU4</v>
      </c>
      <c r="B1825" s="105">
        <f t="shared" si="228"/>
        <v>10</v>
      </c>
      <c r="C1825" s="107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9" t="str">
        <f>IFERROR(VLOOKUP(Abfalldokumentation!$O1825,Artikel!A:C,3,FALSE),Abfalldokumentation!$O1825)</f>
        <v>ABS GRÜN-PESTO</v>
      </c>
      <c r="F1825" s="109" t="str">
        <f>VLOOKUP(T1825,'Liste Gründe'!A:D,2,FALSE)</f>
        <v>keinen Verwendungszweck</v>
      </c>
      <c r="G1825" s="107" t="str">
        <f>IF(ISBLANK(V1825),VLOOKUP(Abfalldokumentation!$P1825,'Liste Gründe'!A:D,3,FALSE),V1825)</f>
        <v>keinen Verwendungszweck</v>
      </c>
      <c r="H1825" s="109" t="str">
        <f>IF(ISBLANK(Abfalldokumentation!$W1825),"-",Abfalldokumentation!$W1825)</f>
        <v>-</v>
      </c>
      <c r="I1825" s="109">
        <f t="shared" si="231"/>
        <v>46</v>
      </c>
      <c r="J1825" s="111" t="str">
        <f t="shared" si="232"/>
        <v>Produkte</v>
      </c>
      <c r="K1825" s="111" t="str">
        <f t="shared" si="233"/>
        <v>BUs</v>
      </c>
      <c r="L1825" s="111" t="str">
        <f t="shared" si="234"/>
        <v>Symptome</v>
      </c>
      <c r="M1825" s="109">
        <f>IFERROR(VLOOKUP(Abfalldokumentation!$O1825,Kennzahlen!S:U,3,FALSE)*Abfalldokumentation!$B1825,"0")</f>
        <v>15</v>
      </c>
      <c r="N1825" s="109" t="str">
        <f>IF(ISBLANK(Q1825),VLOOKUP(Abfalldokumentation!$O1825,'Linien - BU'!R:S,2,FALSE),Q1825)</f>
        <v>BU4</v>
      </c>
      <c r="O1825" s="113">
        <f t="shared" si="229"/>
        <v>29500952</v>
      </c>
      <c r="P1825" s="113">
        <f t="shared" si="230"/>
        <v>61</v>
      </c>
      <c r="Q1825" s="94" t="s">
        <v>9</v>
      </c>
      <c r="R1825" s="96">
        <v>29500952</v>
      </c>
      <c r="S1825" s="96">
        <v>10</v>
      </c>
      <c r="T1825" s="96">
        <v>61</v>
      </c>
      <c r="U1825" s="97">
        <v>44516</v>
      </c>
      <c r="V1825" s="99"/>
      <c r="W1825" s="96"/>
      <c r="X1825" s="101" t="str">
        <f>IFERROR(VLOOKUP(Abfalldokumentation!$R1825,Artikel!A:C,3,FALSE),Abfalldokumentation!$R1825)</f>
        <v>ABS GRÜN-PESTO</v>
      </c>
      <c r="AA1825" s="2"/>
      <c r="AB1825" s="2"/>
      <c r="AC1825" s="2"/>
    </row>
    <row r="1826" spans="1:29" ht="30" customHeight="1" x14ac:dyDescent="0.25">
      <c r="A1826" s="103" t="str">
        <f>VLOOKUP(N1826,'Linien - BU'!A:B,2,FALSE)</f>
        <v>BU4</v>
      </c>
      <c r="B1826" s="105">
        <f t="shared" si="228"/>
        <v>9</v>
      </c>
      <c r="C1826" s="107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9" t="str">
        <f>IFERROR(VLOOKUP(Abfalldokumentation!$O1826,Artikel!A:C,3,FALSE),Abfalldokumentation!$O1826)</f>
        <v>ABS KELLERGEIST</v>
      </c>
      <c r="F1826" s="109" t="str">
        <f>VLOOKUP(T1826,'Liste Gründe'!A:D,2,FALSE)</f>
        <v>keinen Verwendungszweck</v>
      </c>
      <c r="G1826" s="107" t="str">
        <f>IF(ISBLANK(V1826),VLOOKUP(Abfalldokumentation!$P1826,'Liste Gründe'!A:D,3,FALSE),V1826)</f>
        <v>keinen Verwendungszweck</v>
      </c>
      <c r="H1826" s="109" t="str">
        <f>IF(ISBLANK(Abfalldokumentation!$W1826),"-",Abfalldokumentation!$W1826)</f>
        <v>-</v>
      </c>
      <c r="I1826" s="109">
        <f t="shared" si="231"/>
        <v>46</v>
      </c>
      <c r="J1826" s="111" t="str">
        <f t="shared" si="232"/>
        <v>Produkte</v>
      </c>
      <c r="K1826" s="111" t="str">
        <f t="shared" si="233"/>
        <v>BUs</v>
      </c>
      <c r="L1826" s="111" t="str">
        <f t="shared" si="234"/>
        <v>Symptome</v>
      </c>
      <c r="M1826" s="109">
        <f>IFERROR(VLOOKUP(Abfalldokumentation!$O1826,Kennzahlen!S:U,3,FALSE)*Abfalldokumentation!$B1826,"0")</f>
        <v>9.0000000000000008E-4</v>
      </c>
      <c r="N1826" s="109" t="str">
        <f>IF(ISBLANK(Q1826),VLOOKUP(Abfalldokumentation!$O1826,'Linien - BU'!R:S,2,FALSE),Q1826)</f>
        <v>BU4</v>
      </c>
      <c r="O1826" s="113">
        <f t="shared" si="229"/>
        <v>29501028</v>
      </c>
      <c r="P1826" s="113">
        <f t="shared" si="230"/>
        <v>61</v>
      </c>
      <c r="Q1826" s="94" t="s">
        <v>9</v>
      </c>
      <c r="R1826" s="96">
        <v>29501028</v>
      </c>
      <c r="S1826" s="96">
        <v>9</v>
      </c>
      <c r="T1826" s="96">
        <v>61</v>
      </c>
      <c r="U1826" s="97">
        <v>44516</v>
      </c>
      <c r="V1826" s="99"/>
      <c r="W1826" s="96"/>
      <c r="X1826" s="101" t="str">
        <f>IFERROR(VLOOKUP(Abfalldokumentation!$R1826,Artikel!A:C,3,FALSE),Abfalldokumentation!$R1826)</f>
        <v>ABS KELLERGEIST</v>
      </c>
      <c r="AA1826" s="2"/>
      <c r="AB1826" s="2"/>
      <c r="AC1826" s="2"/>
    </row>
    <row r="1827" spans="1:29" ht="30" customHeight="1" x14ac:dyDescent="0.25">
      <c r="A1827" s="103" t="str">
        <f>VLOOKUP(N1827,'Linien - BU'!A:B,2,FALSE)</f>
        <v>BU4</v>
      </c>
      <c r="B1827" s="105">
        <f t="shared" si="228"/>
        <v>10</v>
      </c>
      <c r="C1827" s="107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9" t="str">
        <f>IFERROR(VLOOKUP(Abfalldokumentation!$O1827,Artikel!A:C,3,FALSE),Abfalldokumentation!$O1827)</f>
        <v>ABS BRUSCHETTA</v>
      </c>
      <c r="F1827" s="109" t="str">
        <f>VLOOKUP(T1827,'Liste Gründe'!A:D,2,FALSE)</f>
        <v>keinen Verwendungszweck</v>
      </c>
      <c r="G1827" s="107" t="str">
        <f>IF(ISBLANK(V1827),VLOOKUP(Abfalldokumentation!$P1827,'Liste Gründe'!A:D,3,FALSE),V1827)</f>
        <v>keinen Verwendungszweck</v>
      </c>
      <c r="H1827" s="109" t="str">
        <f>IF(ISBLANK(Abfalldokumentation!$W1827),"-",Abfalldokumentation!$W1827)</f>
        <v>-</v>
      </c>
      <c r="I1827" s="109">
        <f t="shared" si="231"/>
        <v>46</v>
      </c>
      <c r="J1827" s="111" t="str">
        <f t="shared" si="232"/>
        <v>Produkte</v>
      </c>
      <c r="K1827" s="111" t="str">
        <f t="shared" si="233"/>
        <v>BUs</v>
      </c>
      <c r="L1827" s="111" t="str">
        <f t="shared" si="234"/>
        <v>Symptome</v>
      </c>
      <c r="M1827" s="109">
        <f>IFERROR(VLOOKUP(Abfalldokumentation!$O1827,Kennzahlen!S:U,3,FALSE)*Abfalldokumentation!$B1827,"0")</f>
        <v>15</v>
      </c>
      <c r="N1827" s="109" t="str">
        <f>IF(ISBLANK(Q1827),VLOOKUP(Abfalldokumentation!$O1827,'Linien - BU'!R:S,2,FALSE),Q1827)</f>
        <v>BU4</v>
      </c>
      <c r="O1827" s="113">
        <f t="shared" si="229"/>
        <v>29501029</v>
      </c>
      <c r="P1827" s="113">
        <f t="shared" si="230"/>
        <v>61</v>
      </c>
      <c r="Q1827" s="94" t="s">
        <v>9</v>
      </c>
      <c r="R1827" s="96">
        <v>29501029</v>
      </c>
      <c r="S1827" s="96">
        <v>10</v>
      </c>
      <c r="T1827" s="96">
        <v>61</v>
      </c>
      <c r="U1827" s="97">
        <v>44516</v>
      </c>
      <c r="V1827" s="99"/>
      <c r="W1827" s="96"/>
      <c r="X1827" s="101" t="str">
        <f>IFERROR(VLOOKUP(Abfalldokumentation!$R1827,Artikel!A:C,3,FALSE),Abfalldokumentation!$R1827)</f>
        <v>ABS BRUSCHETTA</v>
      </c>
      <c r="AA1827" s="2"/>
      <c r="AB1827" s="2"/>
      <c r="AC1827" s="2"/>
    </row>
    <row r="1828" spans="1:29" ht="30" customHeight="1" x14ac:dyDescent="0.25">
      <c r="A1828" s="103" t="str">
        <f>VLOOKUP(N1828,'Linien - BU'!A:B,2,FALSE)</f>
        <v>BU4</v>
      </c>
      <c r="B1828" s="105">
        <f t="shared" si="228"/>
        <v>18</v>
      </c>
      <c r="C1828" s="107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9" t="str">
        <f>IFERROR(VLOOKUP(Abfalldokumentation!$O1828,Artikel!A:C,3,FALSE),Abfalldokumentation!$O1828)</f>
        <v>ABS OLD-AMSTERDAM</v>
      </c>
      <c r="F1828" s="109" t="str">
        <f>VLOOKUP(T1828,'Liste Gründe'!A:D,2,FALSE)</f>
        <v>keinen Verwendungszweck</v>
      </c>
      <c r="G1828" s="107" t="str">
        <f>IF(ISBLANK(V1828),VLOOKUP(Abfalldokumentation!$P1828,'Liste Gründe'!A:D,3,FALSE),V1828)</f>
        <v>keinen Verwendungszweck</v>
      </c>
      <c r="H1828" s="109" t="str">
        <f>IF(ISBLANK(Abfalldokumentation!$W1828),"-",Abfalldokumentation!$W1828)</f>
        <v>-</v>
      </c>
      <c r="I1828" s="109">
        <f t="shared" si="231"/>
        <v>46</v>
      </c>
      <c r="J1828" s="111" t="str">
        <f t="shared" si="232"/>
        <v>Produkte</v>
      </c>
      <c r="K1828" s="111" t="str">
        <f t="shared" si="233"/>
        <v>BUs</v>
      </c>
      <c r="L1828" s="111" t="str">
        <f t="shared" si="234"/>
        <v>Symptome</v>
      </c>
      <c r="M1828" s="109">
        <f>IFERROR(VLOOKUP(Abfalldokumentation!$O1828,Kennzahlen!S:U,3,FALSE)*Abfalldokumentation!$B1828,"0")</f>
        <v>1.8000000000000002E-3</v>
      </c>
      <c r="N1828" s="109" t="str">
        <f>IF(ISBLANK(Q1828),VLOOKUP(Abfalldokumentation!$O1828,'Linien - BU'!R:S,2,FALSE),Q1828)</f>
        <v>BU4</v>
      </c>
      <c r="O1828" s="113">
        <f t="shared" si="229"/>
        <v>29501039</v>
      </c>
      <c r="P1828" s="113">
        <f t="shared" si="230"/>
        <v>61</v>
      </c>
      <c r="Q1828" s="94" t="s">
        <v>9</v>
      </c>
      <c r="R1828" s="96">
        <v>29501039</v>
      </c>
      <c r="S1828" s="96">
        <v>18</v>
      </c>
      <c r="T1828" s="96">
        <v>61</v>
      </c>
      <c r="U1828" s="97">
        <v>44516</v>
      </c>
      <c r="V1828" s="99"/>
      <c r="W1828" s="96"/>
      <c r="X1828" s="101" t="str">
        <f>IFERROR(VLOOKUP(Abfalldokumentation!$R1828,Artikel!A:C,3,FALSE),Abfalldokumentation!$R1828)</f>
        <v>ABS OLD-AMSTERDAM</v>
      </c>
      <c r="AA1828" s="2"/>
      <c r="AB1828" s="2"/>
      <c r="AC1828" s="2"/>
    </row>
    <row r="1829" spans="1:29" ht="30" customHeight="1" x14ac:dyDescent="0.25">
      <c r="A1829" s="103" t="str">
        <f>VLOOKUP(N1829,'Linien - BU'!A:B,2,FALSE)</f>
        <v>BU4</v>
      </c>
      <c r="B1829" s="105">
        <f t="shared" si="228"/>
        <v>23</v>
      </c>
      <c r="C1829" s="107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9" t="str">
        <f>IFERROR(VLOOKUP(Abfalldokumentation!$O1829,Artikel!A:C,3,FALSE),Abfalldokumentation!$O1829)</f>
        <v>ABS OLD-AMSTERDAM</v>
      </c>
      <c r="F1829" s="109" t="str">
        <f>VLOOKUP(T1829,'Liste Gründe'!A:D,2,FALSE)</f>
        <v>keinen Verwendungszweck</v>
      </c>
      <c r="G1829" s="107" t="str">
        <f>IF(ISBLANK(V1829),VLOOKUP(Abfalldokumentation!$P1829,'Liste Gründe'!A:D,3,FALSE),V1829)</f>
        <v>keinen Verwendungszweck</v>
      </c>
      <c r="H1829" s="109" t="str">
        <f>IF(ISBLANK(Abfalldokumentation!$W1829),"-",Abfalldokumentation!$W1829)</f>
        <v>-</v>
      </c>
      <c r="I1829" s="109">
        <f t="shared" si="231"/>
        <v>46</v>
      </c>
      <c r="J1829" s="111" t="str">
        <f t="shared" si="232"/>
        <v>Produkte</v>
      </c>
      <c r="K1829" s="111" t="str">
        <f t="shared" si="233"/>
        <v>BUs</v>
      </c>
      <c r="L1829" s="111" t="str">
        <f t="shared" si="234"/>
        <v>Symptome</v>
      </c>
      <c r="M1829" s="109">
        <f>IFERROR(VLOOKUP(Abfalldokumentation!$O1829,Kennzahlen!S:U,3,FALSE)*Abfalldokumentation!$B1829,"0")</f>
        <v>2.3E-3</v>
      </c>
      <c r="N1829" s="109" t="str">
        <f>IF(ISBLANK(Q1829),VLOOKUP(Abfalldokumentation!$O1829,'Linien - BU'!R:S,2,FALSE),Q1829)</f>
        <v>BU4</v>
      </c>
      <c r="O1829" s="113">
        <f t="shared" si="229"/>
        <v>29501039</v>
      </c>
      <c r="P1829" s="113">
        <f t="shared" si="230"/>
        <v>61</v>
      </c>
      <c r="Q1829" s="94" t="s">
        <v>9</v>
      </c>
      <c r="R1829" s="96">
        <v>29501039</v>
      </c>
      <c r="S1829" s="96">
        <v>23</v>
      </c>
      <c r="T1829" s="96">
        <v>61</v>
      </c>
      <c r="U1829" s="97">
        <v>44516</v>
      </c>
      <c r="V1829" s="99"/>
      <c r="W1829" s="96"/>
      <c r="X1829" s="101" t="str">
        <f>IFERROR(VLOOKUP(Abfalldokumentation!$R1829,Artikel!A:C,3,FALSE),Abfalldokumentation!$R1829)</f>
        <v>ABS OLD-AMSTERDAM</v>
      </c>
      <c r="AA1829" s="2"/>
      <c r="AB1829" s="2"/>
      <c r="AC1829" s="2"/>
    </row>
    <row r="1830" spans="1:29" ht="30" customHeight="1" x14ac:dyDescent="0.25">
      <c r="A1830" s="103" t="str">
        <f>VLOOKUP(N1830,'Linien - BU'!A:B,2,FALSE)</f>
        <v>BU4</v>
      </c>
      <c r="B1830" s="105">
        <f t="shared" si="228"/>
        <v>23</v>
      </c>
      <c r="C1830" s="107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9" t="str">
        <f>IFERROR(VLOOKUP(Abfalldokumentation!$O1830,Artikel!A:C,3,FALSE),Abfalldokumentation!$O1830)</f>
        <v>ABS OLD-AMSTERDAM</v>
      </c>
      <c r="F1830" s="109" t="str">
        <f>VLOOKUP(T1830,'Liste Gründe'!A:D,2,FALSE)</f>
        <v>keinen Verwendungszweck</v>
      </c>
      <c r="G1830" s="107" t="str">
        <f>IF(ISBLANK(V1830),VLOOKUP(Abfalldokumentation!$P1830,'Liste Gründe'!A:D,3,FALSE),V1830)</f>
        <v>keinen Verwendungszweck</v>
      </c>
      <c r="H1830" s="109" t="str">
        <f>IF(ISBLANK(Abfalldokumentation!$W1830),"-",Abfalldokumentation!$W1830)</f>
        <v>-</v>
      </c>
      <c r="I1830" s="109">
        <f t="shared" si="231"/>
        <v>46</v>
      </c>
      <c r="J1830" s="111" t="str">
        <f t="shared" si="232"/>
        <v>Produkte</v>
      </c>
      <c r="K1830" s="111" t="str">
        <f t="shared" si="233"/>
        <v>BUs</v>
      </c>
      <c r="L1830" s="111" t="str">
        <f t="shared" si="234"/>
        <v>Symptome</v>
      </c>
      <c r="M1830" s="109">
        <f>IFERROR(VLOOKUP(Abfalldokumentation!$O1830,Kennzahlen!S:U,3,FALSE)*Abfalldokumentation!$B1830,"0")</f>
        <v>2.3E-3</v>
      </c>
      <c r="N1830" s="109" t="str">
        <f>IF(ISBLANK(Q1830),VLOOKUP(Abfalldokumentation!$O1830,'Linien - BU'!R:S,2,FALSE),Q1830)</f>
        <v>BU4</v>
      </c>
      <c r="O1830" s="113">
        <f t="shared" si="229"/>
        <v>29501039</v>
      </c>
      <c r="P1830" s="113">
        <f t="shared" si="230"/>
        <v>61</v>
      </c>
      <c r="Q1830" s="94" t="s">
        <v>9</v>
      </c>
      <c r="R1830" s="96">
        <v>29501039</v>
      </c>
      <c r="S1830" s="96">
        <v>23</v>
      </c>
      <c r="T1830" s="96">
        <v>61</v>
      </c>
      <c r="U1830" s="97">
        <v>44516</v>
      </c>
      <c r="V1830" s="99"/>
      <c r="W1830" s="96"/>
      <c r="X1830" s="101" t="str">
        <f>IFERROR(VLOOKUP(Abfalldokumentation!$R1830,Artikel!A:C,3,FALSE),Abfalldokumentation!$R1830)</f>
        <v>ABS OLD-AMSTERDAM</v>
      </c>
      <c r="AA1830" s="2"/>
      <c r="AB1830" s="2"/>
      <c r="AC1830" s="2"/>
    </row>
    <row r="1831" spans="1:29" ht="30" customHeight="1" x14ac:dyDescent="0.25">
      <c r="A1831" s="103" t="str">
        <f>VLOOKUP(N1831,'Linien - BU'!A:B,2,FALSE)</f>
        <v>BU4</v>
      </c>
      <c r="B1831" s="105">
        <f t="shared" si="228"/>
        <v>10</v>
      </c>
      <c r="C1831" s="107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9" t="str">
        <f>IFERROR(VLOOKUP(Abfalldokumentation!$O1831,Artikel!A:C,3,FALSE),Abfalldokumentation!$O1831)</f>
        <v>ABS OLD-AMSTERDAM</v>
      </c>
      <c r="F1831" s="109" t="str">
        <f>VLOOKUP(T1831,'Liste Gründe'!A:D,2,FALSE)</f>
        <v>keinen Verwendungszweck</v>
      </c>
      <c r="G1831" s="107" t="str">
        <f>IF(ISBLANK(V1831),VLOOKUP(Abfalldokumentation!$P1831,'Liste Gründe'!A:D,3,FALSE),V1831)</f>
        <v>keinen Verwendungszweck</v>
      </c>
      <c r="H1831" s="109" t="str">
        <f>IF(ISBLANK(Abfalldokumentation!$W1831),"-",Abfalldokumentation!$W1831)</f>
        <v>-</v>
      </c>
      <c r="I1831" s="109">
        <f t="shared" si="231"/>
        <v>46</v>
      </c>
      <c r="J1831" s="111" t="str">
        <f t="shared" si="232"/>
        <v>Produkte</v>
      </c>
      <c r="K1831" s="111" t="str">
        <f t="shared" si="233"/>
        <v>BUs</v>
      </c>
      <c r="L1831" s="111" t="str">
        <f t="shared" si="234"/>
        <v>Symptome</v>
      </c>
      <c r="M1831" s="109">
        <f>IFERROR(VLOOKUP(Abfalldokumentation!$O1831,Kennzahlen!S:U,3,FALSE)*Abfalldokumentation!$B1831,"0")</f>
        <v>1E-3</v>
      </c>
      <c r="N1831" s="109" t="str">
        <f>IF(ISBLANK(Q1831),VLOOKUP(Abfalldokumentation!$O1831,'Linien - BU'!R:S,2,FALSE),Q1831)</f>
        <v>BU4</v>
      </c>
      <c r="O1831" s="113">
        <f t="shared" si="229"/>
        <v>29501039</v>
      </c>
      <c r="P1831" s="113">
        <f t="shared" si="230"/>
        <v>61</v>
      </c>
      <c r="Q1831" s="94" t="s">
        <v>9</v>
      </c>
      <c r="R1831" s="96">
        <v>29501039</v>
      </c>
      <c r="S1831" s="96">
        <v>10</v>
      </c>
      <c r="T1831" s="96">
        <v>61</v>
      </c>
      <c r="U1831" s="97">
        <v>44516</v>
      </c>
      <c r="V1831" s="99"/>
      <c r="W1831" s="96"/>
      <c r="X1831" s="101" t="str">
        <f>IFERROR(VLOOKUP(Abfalldokumentation!$R1831,Artikel!A:C,3,FALSE),Abfalldokumentation!$R1831)</f>
        <v>ABS OLD-AMSTERDAM</v>
      </c>
      <c r="AA1831" s="2"/>
      <c r="AB1831" s="2"/>
      <c r="AC1831" s="2"/>
    </row>
    <row r="1832" spans="1:29" ht="30" customHeight="1" x14ac:dyDescent="0.25">
      <c r="A1832" s="103" t="str">
        <f>VLOOKUP(N1832,'Linien - BU'!A:B,2,FALSE)</f>
        <v>BU4</v>
      </c>
      <c r="B1832" s="105">
        <f t="shared" si="228"/>
        <v>25</v>
      </c>
      <c r="C1832" s="107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9" t="str">
        <f>IFERROR(VLOOKUP(Abfalldokumentation!$O1832,Artikel!A:C,3,FALSE),Abfalldokumentation!$O1832)</f>
        <v>ABS OLD-AMSTERDAM</v>
      </c>
      <c r="F1832" s="109" t="str">
        <f>VLOOKUP(T1832,'Liste Gründe'!A:D,2,FALSE)</f>
        <v>keinen Verwendungszweck</v>
      </c>
      <c r="G1832" s="107" t="str">
        <f>IF(ISBLANK(V1832),VLOOKUP(Abfalldokumentation!$P1832,'Liste Gründe'!A:D,3,FALSE),V1832)</f>
        <v>keinen Verwendungszweck</v>
      </c>
      <c r="H1832" s="109" t="str">
        <f>IF(ISBLANK(Abfalldokumentation!$W1832),"-",Abfalldokumentation!$W1832)</f>
        <v>-</v>
      </c>
      <c r="I1832" s="109">
        <f t="shared" si="231"/>
        <v>46</v>
      </c>
      <c r="J1832" s="111" t="str">
        <f t="shared" si="232"/>
        <v>Produkte</v>
      </c>
      <c r="K1832" s="111" t="str">
        <f t="shared" si="233"/>
        <v>BUs</v>
      </c>
      <c r="L1832" s="111" t="str">
        <f t="shared" si="234"/>
        <v>Symptome</v>
      </c>
      <c r="M1832" s="109">
        <f>IFERROR(VLOOKUP(Abfalldokumentation!$O1832,Kennzahlen!S:U,3,FALSE)*Abfalldokumentation!$B1832,"0")</f>
        <v>2.5000000000000001E-3</v>
      </c>
      <c r="N1832" s="109" t="str">
        <f>IF(ISBLANK(Q1832),VLOOKUP(Abfalldokumentation!$O1832,'Linien - BU'!R:S,2,FALSE),Q1832)</f>
        <v>BU4</v>
      </c>
      <c r="O1832" s="113">
        <f t="shared" si="229"/>
        <v>29501039</v>
      </c>
      <c r="P1832" s="113">
        <f t="shared" si="230"/>
        <v>61</v>
      </c>
      <c r="Q1832" s="94" t="s">
        <v>9</v>
      </c>
      <c r="R1832" s="96">
        <v>29501039</v>
      </c>
      <c r="S1832" s="96">
        <v>25</v>
      </c>
      <c r="T1832" s="96">
        <v>61</v>
      </c>
      <c r="U1832" s="97">
        <v>44516</v>
      </c>
      <c r="V1832" s="99"/>
      <c r="W1832" s="96"/>
      <c r="X1832" s="101" t="str">
        <f>IFERROR(VLOOKUP(Abfalldokumentation!$R1832,Artikel!A:C,3,FALSE),Abfalldokumentation!$R1832)</f>
        <v>ABS OLD-AMSTERDAM</v>
      </c>
      <c r="AA1832" s="2"/>
      <c r="AB1832" s="2"/>
      <c r="AC1832" s="2"/>
    </row>
    <row r="1833" spans="1:29" ht="30" customHeight="1" x14ac:dyDescent="0.25">
      <c r="A1833" s="103" t="str">
        <f>VLOOKUP(N1833,'Linien - BU'!A:B,2,FALSE)</f>
        <v>BU4</v>
      </c>
      <c r="B1833" s="105">
        <f t="shared" si="228"/>
        <v>5</v>
      </c>
      <c r="C1833" s="107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9" t="str">
        <f>IFERROR(VLOOKUP(Abfalldokumentation!$O1833,Artikel!A:C,3,FALSE),Abfalldokumentation!$O1833)</f>
        <v>ABS MUNSTER</v>
      </c>
      <c r="F1833" s="109" t="str">
        <f>VLOOKUP(T1833,'Liste Gründe'!A:D,2,FALSE)</f>
        <v>Schimmel</v>
      </c>
      <c r="G1833" s="107" t="str">
        <f>IF(ISBLANK(V1833),VLOOKUP(Abfalldokumentation!$P1833,'Liste Gründe'!A:D,3,FALSE),V1833)</f>
        <v>Schimmel</v>
      </c>
      <c r="H1833" s="109" t="str">
        <f>IF(ISBLANK(Abfalldokumentation!$W1833),"-",Abfalldokumentation!$W1833)</f>
        <v>-</v>
      </c>
      <c r="I1833" s="109">
        <f t="shared" si="231"/>
        <v>46</v>
      </c>
      <c r="J1833" s="111" t="str">
        <f t="shared" si="232"/>
        <v>Produkte</v>
      </c>
      <c r="K1833" s="111" t="str">
        <f t="shared" si="233"/>
        <v>BUs</v>
      </c>
      <c r="L1833" s="111" t="str">
        <f t="shared" si="234"/>
        <v>Symptome</v>
      </c>
      <c r="M1833" s="109">
        <f>IFERROR(VLOOKUP(Abfalldokumentation!$O1833,Kennzahlen!S:U,3,FALSE)*Abfalldokumentation!$B1833,"0")</f>
        <v>5.0000000000000001E-4</v>
      </c>
      <c r="N1833" s="109" t="str">
        <f>IF(ISBLANK(Q1833),VLOOKUP(Abfalldokumentation!$O1833,'Linien - BU'!R:S,2,FALSE),Q1833)</f>
        <v>BU4</v>
      </c>
      <c r="O1833" s="113">
        <f t="shared" si="229"/>
        <v>29501040</v>
      </c>
      <c r="P1833" s="113">
        <f t="shared" si="230"/>
        <v>12</v>
      </c>
      <c r="Q1833" s="94" t="s">
        <v>9</v>
      </c>
      <c r="R1833" s="96">
        <v>29501040</v>
      </c>
      <c r="S1833" s="96">
        <v>5</v>
      </c>
      <c r="T1833" s="96">
        <v>12</v>
      </c>
      <c r="U1833" s="97">
        <v>44516</v>
      </c>
      <c r="V1833" s="99"/>
      <c r="W1833" s="96"/>
      <c r="X1833" s="101" t="str">
        <f>IFERROR(VLOOKUP(Abfalldokumentation!$R1833,Artikel!A:C,3,FALSE),Abfalldokumentation!$R1833)</f>
        <v>ABS MUNSTER</v>
      </c>
      <c r="AA1833" s="2"/>
      <c r="AB1833" s="2"/>
      <c r="AC1833" s="2"/>
    </row>
    <row r="1834" spans="1:29" ht="30" customHeight="1" x14ac:dyDescent="0.25">
      <c r="A1834" s="103" t="str">
        <f>VLOOKUP(N1834,'Linien - BU'!A:B,2,FALSE)</f>
        <v>BU4</v>
      </c>
      <c r="B1834" s="105">
        <f t="shared" si="228"/>
        <v>5</v>
      </c>
      <c r="C1834" s="107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109" t="str">
        <f>IFERROR(VLOOKUP(Abfalldokumentation!$O1834,Artikel!A:C,3,FALSE),Abfalldokumentation!$O1834)</f>
        <v>ABS MUNSTER</v>
      </c>
      <c r="F1834" s="109" t="str">
        <f>VLOOKUP(T1834,'Liste Gründe'!A:D,2,FALSE)</f>
        <v>Schimmel</v>
      </c>
      <c r="G1834" s="107" t="str">
        <f>IF(ISBLANK(V1834),VLOOKUP(Abfalldokumentation!$P1834,'Liste Gründe'!A:D,3,FALSE),V1834)</f>
        <v>Schimmel</v>
      </c>
      <c r="H1834" s="109" t="str">
        <f>IF(ISBLANK(Abfalldokumentation!$W1834),"-",Abfalldokumentation!$W1834)</f>
        <v>-</v>
      </c>
      <c r="I1834" s="109">
        <f t="shared" si="231"/>
        <v>46</v>
      </c>
      <c r="J1834" s="111" t="str">
        <f t="shared" si="232"/>
        <v>Produkte</v>
      </c>
      <c r="K1834" s="111" t="str">
        <f t="shared" si="233"/>
        <v>BUs</v>
      </c>
      <c r="L1834" s="111" t="str">
        <f t="shared" si="234"/>
        <v>Symptome</v>
      </c>
      <c r="M1834" s="109">
        <f>IFERROR(VLOOKUP(Abfalldokumentation!$O1834,Kennzahlen!S:U,3,FALSE)*Abfalldokumentation!$B1834,"0")</f>
        <v>5.0000000000000001E-4</v>
      </c>
      <c r="N1834" s="109" t="str">
        <f>IF(ISBLANK(Q1834),VLOOKUP(Abfalldokumentation!$O1834,'Linien - BU'!R:S,2,FALSE),Q1834)</f>
        <v>BU4</v>
      </c>
      <c r="O1834" s="113">
        <f t="shared" si="229"/>
        <v>29501040</v>
      </c>
      <c r="P1834" s="113">
        <f t="shared" si="230"/>
        <v>12</v>
      </c>
      <c r="Q1834" s="94" t="s">
        <v>9</v>
      </c>
      <c r="R1834" s="96">
        <v>29501040</v>
      </c>
      <c r="S1834" s="96">
        <v>5</v>
      </c>
      <c r="T1834" s="96">
        <v>12</v>
      </c>
      <c r="U1834" s="97">
        <v>44516</v>
      </c>
      <c r="V1834" s="99"/>
      <c r="W1834" s="96"/>
      <c r="X1834" s="101" t="str">
        <f>IFERROR(VLOOKUP(Abfalldokumentation!$R1834,Artikel!A:C,3,FALSE),Abfalldokumentation!$R1834)</f>
        <v>ABS MUNSTER</v>
      </c>
      <c r="AA1834" s="2"/>
      <c r="AB1834" s="2"/>
      <c r="AC1834" s="2"/>
    </row>
    <row r="1835" spans="1:29" ht="30" customHeight="1" x14ac:dyDescent="0.25">
      <c r="A1835" s="103" t="str">
        <f>VLOOKUP(N1835,'Linien - BU'!A:B,2,FALSE)</f>
        <v>BU4</v>
      </c>
      <c r="B1835" s="105">
        <f t="shared" si="228"/>
        <v>4</v>
      </c>
      <c r="C1835" s="107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109" t="str">
        <f>IFERROR(VLOOKUP(Abfalldokumentation!$O1835,Artikel!A:C,3,FALSE),Abfalldokumentation!$O1835)</f>
        <v>ABS MUNSTER</v>
      </c>
      <c r="F1835" s="109" t="str">
        <f>VLOOKUP(T1835,'Liste Gründe'!A:D,2,FALSE)</f>
        <v>Schimmel</v>
      </c>
      <c r="G1835" s="107" t="str">
        <f>IF(ISBLANK(V1835),VLOOKUP(Abfalldokumentation!$P1835,'Liste Gründe'!A:D,3,FALSE),V1835)</f>
        <v>Schimmel</v>
      </c>
      <c r="H1835" s="109" t="str">
        <f>IF(ISBLANK(Abfalldokumentation!$W1835),"-",Abfalldokumentation!$W1835)</f>
        <v>-</v>
      </c>
      <c r="I1835" s="109">
        <f t="shared" si="231"/>
        <v>46</v>
      </c>
      <c r="J1835" s="111" t="str">
        <f t="shared" si="232"/>
        <v>Produkte</v>
      </c>
      <c r="K1835" s="111" t="str">
        <f t="shared" si="233"/>
        <v>BUs</v>
      </c>
      <c r="L1835" s="111" t="str">
        <f t="shared" si="234"/>
        <v>Symptome</v>
      </c>
      <c r="M1835" s="109">
        <f>IFERROR(VLOOKUP(Abfalldokumentation!$O1835,Kennzahlen!S:U,3,FALSE)*Abfalldokumentation!$B1835,"0")</f>
        <v>4.0000000000000002E-4</v>
      </c>
      <c r="N1835" s="109" t="str">
        <f>IF(ISBLANK(Q1835),VLOOKUP(Abfalldokumentation!$O1835,'Linien - BU'!R:S,2,FALSE),Q1835)</f>
        <v>BU4</v>
      </c>
      <c r="O1835" s="113">
        <f t="shared" si="229"/>
        <v>29501040</v>
      </c>
      <c r="P1835" s="113">
        <f t="shared" si="230"/>
        <v>12</v>
      </c>
      <c r="Q1835" s="94" t="s">
        <v>9</v>
      </c>
      <c r="R1835" s="96">
        <v>29501040</v>
      </c>
      <c r="S1835" s="96">
        <v>4</v>
      </c>
      <c r="T1835" s="96">
        <v>12</v>
      </c>
      <c r="U1835" s="97">
        <v>44516</v>
      </c>
      <c r="V1835" s="99"/>
      <c r="W1835" s="96"/>
      <c r="X1835" s="101" t="str">
        <f>IFERROR(VLOOKUP(Abfalldokumentation!$R1835,Artikel!A:C,3,FALSE),Abfalldokumentation!$R1835)</f>
        <v>ABS MUNSTER</v>
      </c>
      <c r="AA1835" s="2"/>
      <c r="AB1835" s="2"/>
      <c r="AC1835" s="2"/>
    </row>
    <row r="1836" spans="1:29" ht="30" customHeight="1" x14ac:dyDescent="0.25">
      <c r="A1836" s="103" t="str">
        <f>VLOOKUP(N1836,'Linien - BU'!A:B,2,FALSE)</f>
        <v>BU4</v>
      </c>
      <c r="B1836" s="105">
        <f t="shared" si="228"/>
        <v>2</v>
      </c>
      <c r="C1836" s="107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109" t="str">
        <f>IFERROR(VLOOKUP(Abfalldokumentation!$O1836,Artikel!A:C,3,FALSE),Abfalldokumentation!$O1836)</f>
        <v>ABS MUNSTER</v>
      </c>
      <c r="F1836" s="109" t="str">
        <f>VLOOKUP(T1836,'Liste Gründe'!A:D,2,FALSE)</f>
        <v>Schimmel</v>
      </c>
      <c r="G1836" s="107" t="str">
        <f>IF(ISBLANK(V1836),VLOOKUP(Abfalldokumentation!$P1836,'Liste Gründe'!A:D,3,FALSE),V1836)</f>
        <v>Schimmel</v>
      </c>
      <c r="H1836" s="109" t="str">
        <f>IF(ISBLANK(Abfalldokumentation!$W1836),"-",Abfalldokumentation!$W1836)</f>
        <v>-</v>
      </c>
      <c r="I1836" s="109">
        <f t="shared" si="231"/>
        <v>46</v>
      </c>
      <c r="J1836" s="111" t="str">
        <f t="shared" si="232"/>
        <v>Produkte</v>
      </c>
      <c r="K1836" s="111" t="str">
        <f t="shared" si="233"/>
        <v>BUs</v>
      </c>
      <c r="L1836" s="111" t="str">
        <f t="shared" si="234"/>
        <v>Symptome</v>
      </c>
      <c r="M1836" s="109">
        <f>IFERROR(VLOOKUP(Abfalldokumentation!$O1836,Kennzahlen!S:U,3,FALSE)*Abfalldokumentation!$B1836,"0")</f>
        <v>2.0000000000000001E-4</v>
      </c>
      <c r="N1836" s="109" t="str">
        <f>IF(ISBLANK(Q1836),VLOOKUP(Abfalldokumentation!$O1836,'Linien - BU'!R:S,2,FALSE),Q1836)</f>
        <v>BU4</v>
      </c>
      <c r="O1836" s="113">
        <f t="shared" si="229"/>
        <v>29501040</v>
      </c>
      <c r="P1836" s="113">
        <f t="shared" si="230"/>
        <v>12</v>
      </c>
      <c r="Q1836" s="94" t="s">
        <v>9</v>
      </c>
      <c r="R1836" s="96">
        <v>29501040</v>
      </c>
      <c r="S1836" s="96">
        <v>2</v>
      </c>
      <c r="T1836" s="96">
        <v>12</v>
      </c>
      <c r="U1836" s="97">
        <v>44516</v>
      </c>
      <c r="V1836" s="99"/>
      <c r="W1836" s="96"/>
      <c r="X1836" s="101" t="str">
        <f>IFERROR(VLOOKUP(Abfalldokumentation!$R1836,Artikel!A:C,3,FALSE),Abfalldokumentation!$R1836)</f>
        <v>ABS MUNSTER</v>
      </c>
      <c r="AA1836" s="2"/>
      <c r="AB1836" s="2"/>
      <c r="AC1836" s="2"/>
    </row>
    <row r="1837" spans="1:29" ht="30" customHeight="1" x14ac:dyDescent="0.25">
      <c r="A1837" s="103" t="str">
        <f>VLOOKUP(N1837,'Linien - BU'!A:B,2,FALSE)</f>
        <v>BU4</v>
      </c>
      <c r="B1837" s="105">
        <f t="shared" si="228"/>
        <v>5</v>
      </c>
      <c r="C1837" s="107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109" t="str">
        <f>IFERROR(VLOOKUP(Abfalldokumentation!$O1837,Artikel!A:C,3,FALSE),Abfalldokumentation!$O1837)</f>
        <v>ABS MUNSTER</v>
      </c>
      <c r="F1837" s="109" t="str">
        <f>VLOOKUP(T1837,'Liste Gründe'!A:D,2,FALSE)</f>
        <v>Schimmel</v>
      </c>
      <c r="G1837" s="107" t="str">
        <f>IF(ISBLANK(V1837),VLOOKUP(Abfalldokumentation!$P1837,'Liste Gründe'!A:D,3,FALSE),V1837)</f>
        <v>Schimmel</v>
      </c>
      <c r="H1837" s="109" t="str">
        <f>IF(ISBLANK(Abfalldokumentation!$W1837),"-",Abfalldokumentation!$W1837)</f>
        <v>-</v>
      </c>
      <c r="I1837" s="109">
        <f t="shared" si="231"/>
        <v>46</v>
      </c>
      <c r="J1837" s="111" t="str">
        <f t="shared" si="232"/>
        <v>Produkte</v>
      </c>
      <c r="K1837" s="111" t="str">
        <f t="shared" si="233"/>
        <v>BUs</v>
      </c>
      <c r="L1837" s="111" t="str">
        <f t="shared" si="234"/>
        <v>Symptome</v>
      </c>
      <c r="M1837" s="109">
        <f>IFERROR(VLOOKUP(Abfalldokumentation!$O1837,Kennzahlen!S:U,3,FALSE)*Abfalldokumentation!$B1837,"0")</f>
        <v>5.0000000000000001E-4</v>
      </c>
      <c r="N1837" s="109" t="str">
        <f>IF(ISBLANK(Q1837),VLOOKUP(Abfalldokumentation!$O1837,'Linien - BU'!R:S,2,FALSE),Q1837)</f>
        <v>BU4</v>
      </c>
      <c r="O1837" s="113">
        <f t="shared" si="229"/>
        <v>29501040</v>
      </c>
      <c r="P1837" s="113">
        <f t="shared" si="230"/>
        <v>12</v>
      </c>
      <c r="Q1837" s="94" t="s">
        <v>9</v>
      </c>
      <c r="R1837" s="96">
        <v>29501040</v>
      </c>
      <c r="S1837" s="96">
        <v>5</v>
      </c>
      <c r="T1837" s="96">
        <v>12</v>
      </c>
      <c r="U1837" s="97">
        <v>44516</v>
      </c>
      <c r="V1837" s="99"/>
      <c r="W1837" s="96"/>
      <c r="X1837" s="101" t="str">
        <f>IFERROR(VLOOKUP(Abfalldokumentation!$R1837,Artikel!A:C,3,FALSE),Abfalldokumentation!$R1837)</f>
        <v>ABS MUNSTER</v>
      </c>
      <c r="AA1837" s="2"/>
      <c r="AB1837" s="2"/>
      <c r="AC1837" s="2"/>
    </row>
    <row r="1838" spans="1:29" ht="30" customHeight="1" x14ac:dyDescent="0.25">
      <c r="A1838" s="103" t="str">
        <f>VLOOKUP(N1838,'Linien - BU'!A:B,2,FALSE)</f>
        <v>BU4</v>
      </c>
      <c r="B1838" s="105">
        <f t="shared" si="228"/>
        <v>7</v>
      </c>
      <c r="C1838" s="107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109" t="str">
        <f>IFERROR(VLOOKUP(Abfalldokumentation!$O1838,Artikel!A:C,3,FALSE),Abfalldokumentation!$O1838)</f>
        <v>ABS MUNSTER</v>
      </c>
      <c r="F1838" s="109" t="str">
        <f>VLOOKUP(T1838,'Liste Gründe'!A:D,2,FALSE)</f>
        <v>Schimmel</v>
      </c>
      <c r="G1838" s="107" t="str">
        <f>IF(ISBLANK(V1838),VLOOKUP(Abfalldokumentation!$P1838,'Liste Gründe'!A:D,3,FALSE),V1838)</f>
        <v>Schimmel</v>
      </c>
      <c r="H1838" s="109" t="str">
        <f>IF(ISBLANK(Abfalldokumentation!$W1838),"-",Abfalldokumentation!$W1838)</f>
        <v>-</v>
      </c>
      <c r="I1838" s="109">
        <f t="shared" si="231"/>
        <v>46</v>
      </c>
      <c r="J1838" s="111" t="str">
        <f t="shared" si="232"/>
        <v>Produkte</v>
      </c>
      <c r="K1838" s="111" t="str">
        <f t="shared" si="233"/>
        <v>BUs</v>
      </c>
      <c r="L1838" s="111" t="str">
        <f t="shared" si="234"/>
        <v>Symptome</v>
      </c>
      <c r="M1838" s="109">
        <f>IFERROR(VLOOKUP(Abfalldokumentation!$O1838,Kennzahlen!S:U,3,FALSE)*Abfalldokumentation!$B1838,"0")</f>
        <v>6.9999999999999999E-4</v>
      </c>
      <c r="N1838" s="109" t="str">
        <f>IF(ISBLANK(Q1838),VLOOKUP(Abfalldokumentation!$O1838,'Linien - BU'!R:S,2,FALSE),Q1838)</f>
        <v>BU4</v>
      </c>
      <c r="O1838" s="113">
        <f t="shared" si="229"/>
        <v>29501040</v>
      </c>
      <c r="P1838" s="113">
        <f t="shared" si="230"/>
        <v>12</v>
      </c>
      <c r="Q1838" s="94" t="s">
        <v>9</v>
      </c>
      <c r="R1838" s="96">
        <v>29501040</v>
      </c>
      <c r="S1838" s="96">
        <v>7</v>
      </c>
      <c r="T1838" s="96">
        <v>12</v>
      </c>
      <c r="U1838" s="97">
        <v>44516</v>
      </c>
      <c r="V1838" s="99"/>
      <c r="W1838" s="96"/>
      <c r="X1838" s="101" t="str">
        <f>IFERROR(VLOOKUP(Abfalldokumentation!$R1838,Artikel!A:C,3,FALSE),Abfalldokumentation!$R1838)</f>
        <v>ABS MUNSTER</v>
      </c>
      <c r="AA1838" s="2"/>
      <c r="AB1838" s="2"/>
      <c r="AC1838" s="2"/>
    </row>
    <row r="1839" spans="1:29" ht="30" customHeight="1" x14ac:dyDescent="0.25">
      <c r="A1839" s="103" t="str">
        <f>VLOOKUP(N1839,'Linien - BU'!A:B,2,FALSE)</f>
        <v>BU4</v>
      </c>
      <c r="B1839" s="105">
        <f t="shared" si="228"/>
        <v>11</v>
      </c>
      <c r="C1839" s="107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109" t="str">
        <f>IFERROR(VLOOKUP(Abfalldokumentation!$O1839,Artikel!A:C,3,FALSE),Abfalldokumentation!$O1839)</f>
        <v>ABS MUNSTER</v>
      </c>
      <c r="F1839" s="109" t="str">
        <f>VLOOKUP(T1839,'Liste Gründe'!A:D,2,FALSE)</f>
        <v>Schimmel</v>
      </c>
      <c r="G1839" s="107" t="str">
        <f>IF(ISBLANK(V1839),VLOOKUP(Abfalldokumentation!$P1839,'Liste Gründe'!A:D,3,FALSE),V1839)</f>
        <v>Schimmel</v>
      </c>
      <c r="H1839" s="109" t="str">
        <f>IF(ISBLANK(Abfalldokumentation!$W1839),"-",Abfalldokumentation!$W1839)</f>
        <v>-</v>
      </c>
      <c r="I1839" s="109">
        <f t="shared" si="231"/>
        <v>46</v>
      </c>
      <c r="J1839" s="111" t="str">
        <f t="shared" si="232"/>
        <v>Produkte</v>
      </c>
      <c r="K1839" s="111" t="str">
        <f t="shared" si="233"/>
        <v>BUs</v>
      </c>
      <c r="L1839" s="111" t="str">
        <f t="shared" si="234"/>
        <v>Symptome</v>
      </c>
      <c r="M1839" s="109">
        <f>IFERROR(VLOOKUP(Abfalldokumentation!$O1839,Kennzahlen!S:U,3,FALSE)*Abfalldokumentation!$B1839,"0")</f>
        <v>1.1000000000000001E-3</v>
      </c>
      <c r="N1839" s="109" t="str">
        <f>IF(ISBLANK(Q1839),VLOOKUP(Abfalldokumentation!$O1839,'Linien - BU'!R:S,2,FALSE),Q1839)</f>
        <v>BU4</v>
      </c>
      <c r="O1839" s="113">
        <f t="shared" si="229"/>
        <v>29501040</v>
      </c>
      <c r="P1839" s="113">
        <f t="shared" si="230"/>
        <v>12</v>
      </c>
      <c r="Q1839" s="94" t="s">
        <v>9</v>
      </c>
      <c r="R1839" s="96">
        <v>29501040</v>
      </c>
      <c r="S1839" s="96">
        <v>11</v>
      </c>
      <c r="T1839" s="96">
        <v>12</v>
      </c>
      <c r="U1839" s="97">
        <v>44516</v>
      </c>
      <c r="V1839" s="99"/>
      <c r="W1839" s="96"/>
      <c r="X1839" s="101" t="str">
        <f>IFERROR(VLOOKUP(Abfalldokumentation!$R1839,Artikel!A:C,3,FALSE),Abfalldokumentation!$R1839)</f>
        <v>ABS MUNSTER</v>
      </c>
      <c r="AA1839" s="2"/>
      <c r="AB1839" s="2"/>
      <c r="AC1839" s="2"/>
    </row>
    <row r="1840" spans="1:29" ht="30" customHeight="1" x14ac:dyDescent="0.25">
      <c r="A1840" s="103" t="str">
        <f>VLOOKUP(N1840,'Linien - BU'!A:B,2,FALSE)</f>
        <v>BU4</v>
      </c>
      <c r="B1840" s="105">
        <f t="shared" si="228"/>
        <v>3</v>
      </c>
      <c r="C1840" s="107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109" t="str">
        <f>IFERROR(VLOOKUP(Abfalldokumentation!$O1840,Artikel!A:C,3,FALSE),Abfalldokumentation!$O1840)</f>
        <v>ABS MUNSTER</v>
      </c>
      <c r="F1840" s="109" t="str">
        <f>VLOOKUP(T1840,'Liste Gründe'!A:D,2,FALSE)</f>
        <v>Schimmel</v>
      </c>
      <c r="G1840" s="107" t="str">
        <f>IF(ISBLANK(V1840),VLOOKUP(Abfalldokumentation!$P1840,'Liste Gründe'!A:D,3,FALSE),V1840)</f>
        <v>Schimmel</v>
      </c>
      <c r="H1840" s="109" t="str">
        <f>IF(ISBLANK(Abfalldokumentation!$W1840),"-",Abfalldokumentation!$W1840)</f>
        <v>-</v>
      </c>
      <c r="I1840" s="109">
        <f t="shared" si="231"/>
        <v>46</v>
      </c>
      <c r="J1840" s="111" t="str">
        <f t="shared" si="232"/>
        <v>Produkte</v>
      </c>
      <c r="K1840" s="111" t="str">
        <f t="shared" si="233"/>
        <v>BUs</v>
      </c>
      <c r="L1840" s="111" t="str">
        <f t="shared" si="234"/>
        <v>Symptome</v>
      </c>
      <c r="M1840" s="109">
        <f>IFERROR(VLOOKUP(Abfalldokumentation!$O1840,Kennzahlen!S:U,3,FALSE)*Abfalldokumentation!$B1840,"0")</f>
        <v>3.0000000000000003E-4</v>
      </c>
      <c r="N1840" s="109" t="str">
        <f>IF(ISBLANK(Q1840),VLOOKUP(Abfalldokumentation!$O1840,'Linien - BU'!R:S,2,FALSE),Q1840)</f>
        <v>BU4</v>
      </c>
      <c r="O1840" s="113">
        <f t="shared" si="229"/>
        <v>29501040</v>
      </c>
      <c r="P1840" s="113">
        <f t="shared" si="230"/>
        <v>12</v>
      </c>
      <c r="Q1840" s="94" t="s">
        <v>9</v>
      </c>
      <c r="R1840" s="96">
        <v>29501040</v>
      </c>
      <c r="S1840" s="96">
        <v>3</v>
      </c>
      <c r="T1840" s="96">
        <v>12</v>
      </c>
      <c r="U1840" s="97">
        <v>44516</v>
      </c>
      <c r="V1840" s="99"/>
      <c r="W1840" s="96"/>
      <c r="X1840" s="101" t="str">
        <f>IFERROR(VLOOKUP(Abfalldokumentation!$R1840,Artikel!A:C,3,FALSE),Abfalldokumentation!$R1840)</f>
        <v>ABS MUNSTER</v>
      </c>
      <c r="AA1840" s="2"/>
      <c r="AB1840" s="2"/>
      <c r="AC1840" s="2"/>
    </row>
    <row r="1841" spans="1:29" ht="30" customHeight="1" x14ac:dyDescent="0.25">
      <c r="A1841" s="103" t="str">
        <f>VLOOKUP(N1841,'Linien - BU'!A:B,2,FALSE)</f>
        <v>BU1</v>
      </c>
      <c r="B1841" s="105" t="str">
        <f t="shared" si="228"/>
        <v>20</v>
      </c>
      <c r="C1841" s="107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109" t="str">
        <f>IFERROR(VLOOKUP(Abfalldokumentation!$O1841,Artikel!A:C,3,FALSE),Abfalldokumentation!$O1841)</f>
        <v>32000236</v>
      </c>
      <c r="F1841" s="109" t="str">
        <f>VLOOKUP(T1841,'Liste Gründe'!A:D,2,FALSE)</f>
        <v>Linienbezogen</v>
      </c>
      <c r="G1841" s="107" t="str">
        <f>IF(ISBLANK(V1841),VLOOKUP(Abfalldokumentation!$P1841,'Liste Gründe'!A:D,3,FALSE),V1841)</f>
        <v>Reinigung</v>
      </c>
      <c r="H1841" s="109" t="str">
        <f>IF(ISBLANK(Abfalldokumentation!$W1841),"-",Abfalldokumentation!$W1841)</f>
        <v>-</v>
      </c>
      <c r="I1841" s="109">
        <f t="shared" si="231"/>
        <v>46</v>
      </c>
      <c r="J1841" s="111" t="str">
        <f t="shared" si="232"/>
        <v>Produkte</v>
      </c>
      <c r="K1841" s="111" t="str">
        <f t="shared" si="233"/>
        <v>BUs</v>
      </c>
      <c r="L1841" s="111" t="str">
        <f t="shared" si="234"/>
        <v>Symptome</v>
      </c>
      <c r="M1841" s="109" t="str">
        <f>IFERROR(VLOOKUP(Abfalldokumentation!$O1841,Kennzahlen!S:U,3,FALSE)*Abfalldokumentation!$B1841,"0")</f>
        <v>0</v>
      </c>
      <c r="N1841" s="109" t="str">
        <f>IF(ISBLANK(Q1841),VLOOKUP(Abfalldokumentation!$O1841,'Linien - BU'!R:S,2,FALSE),Q1841)</f>
        <v>BU1</v>
      </c>
      <c r="O1841" s="113" t="str">
        <f t="shared" si="229"/>
        <v>32000236</v>
      </c>
      <c r="P1841" s="113">
        <f t="shared" si="230"/>
        <v>10</v>
      </c>
      <c r="Q1841" s="94" t="s">
        <v>6</v>
      </c>
      <c r="R1841" s="96" t="s">
        <v>16597</v>
      </c>
      <c r="S1841" s="96" t="s">
        <v>16598</v>
      </c>
      <c r="T1841" s="96">
        <v>10</v>
      </c>
      <c r="U1841" s="97">
        <v>44516</v>
      </c>
      <c r="V1841" s="99"/>
      <c r="W1841" s="96"/>
      <c r="X1841" s="101" t="str">
        <f>IFERROR(VLOOKUP(Abfalldokumentation!$R1841,Artikel!A:C,3,FALSE),Abfalldokumentation!$R1841)</f>
        <v>32000236</v>
      </c>
      <c r="AA1841" s="2"/>
      <c r="AB1841" s="2"/>
      <c r="AC1841" s="2"/>
    </row>
    <row r="1842" spans="1:29" ht="30" customHeight="1" x14ac:dyDescent="0.25">
      <c r="A1842" s="103" t="str">
        <f>VLOOKUP(N1842,'Linien - BU'!A:B,2,FALSE)</f>
        <v>BU1</v>
      </c>
      <c r="B1842" s="105" t="str">
        <f t="shared" si="228"/>
        <v>20</v>
      </c>
      <c r="C1842" s="107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-</v>
      </c>
      <c r="E1842" s="109" t="str">
        <f>IFERROR(VLOOKUP(Abfalldokumentation!$O1842,Artikel!A:C,3,FALSE),Abfalldokumentation!$O1842)</f>
        <v>32000070</v>
      </c>
      <c r="F1842" s="109" t="str">
        <f>VLOOKUP(T1842,'Liste Gründe'!A:D,2,FALSE)</f>
        <v>Linienbezogen</v>
      </c>
      <c r="G1842" s="107" t="str">
        <f>IF(ISBLANK(V1842),VLOOKUP(Abfalldokumentation!$P1842,'Liste Gründe'!A:D,3,FALSE),V1842)</f>
        <v>Darm geplatzt</v>
      </c>
      <c r="H1842" s="109" t="str">
        <f>IF(ISBLANK(Abfalldokumentation!$W1842),"-",Abfalldokumentation!$W1842)</f>
        <v>-</v>
      </c>
      <c r="I1842" s="109">
        <f t="shared" si="231"/>
        <v>46</v>
      </c>
      <c r="J1842" s="111" t="str">
        <f t="shared" si="232"/>
        <v>Produkte</v>
      </c>
      <c r="K1842" s="111" t="str">
        <f t="shared" si="233"/>
        <v>BUs</v>
      </c>
      <c r="L1842" s="111" t="str">
        <f t="shared" si="234"/>
        <v>Symptome</v>
      </c>
      <c r="M1842" s="109" t="str">
        <f>IFERROR(VLOOKUP(Abfalldokumentation!$O1842,Kennzahlen!S:U,3,FALSE)*Abfalldokumentation!$B1842,"0")</f>
        <v>0</v>
      </c>
      <c r="N1842" s="109" t="str">
        <f>IF(ISBLANK(Q1842),VLOOKUP(Abfalldokumentation!$O1842,'Linien - BU'!R:S,2,FALSE),Q1842)</f>
        <v>BU1</v>
      </c>
      <c r="O1842" s="113" t="str">
        <f t="shared" si="229"/>
        <v>32000070</v>
      </c>
      <c r="P1842" s="113">
        <f t="shared" si="230"/>
        <v>34</v>
      </c>
      <c r="Q1842" s="94" t="s">
        <v>6</v>
      </c>
      <c r="R1842" s="96" t="s">
        <v>16600</v>
      </c>
      <c r="S1842" s="96" t="s">
        <v>16598</v>
      </c>
      <c r="T1842" s="96">
        <v>34</v>
      </c>
      <c r="U1842" s="97">
        <v>44516</v>
      </c>
      <c r="V1842" s="99"/>
      <c r="W1842" s="96"/>
      <c r="X1842" s="101" t="str">
        <f>IFERROR(VLOOKUP(Abfalldokumentation!$R1842,Artikel!A:C,3,FALSE),Abfalldokumentation!$R1842)</f>
        <v>32000070</v>
      </c>
      <c r="AA1842" s="2"/>
      <c r="AB1842" s="2"/>
      <c r="AC1842" s="2"/>
    </row>
    <row r="1843" spans="1:29" ht="30" customHeight="1" x14ac:dyDescent="0.25">
      <c r="A1843" s="103" t="str">
        <f>VLOOKUP(N1843,'Linien - BU'!A:B,2,FALSE)</f>
        <v>BU1</v>
      </c>
      <c r="B1843" s="105" t="str">
        <f t="shared" si="228"/>
        <v>20</v>
      </c>
      <c r="C1843" s="107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109" t="str">
        <f>IFERROR(VLOOKUP(Abfalldokumentation!$O1843,Artikel!A:C,3,FALSE),Abfalldokumentation!$O1843)</f>
        <v>32000236</v>
      </c>
      <c r="F1843" s="109" t="str">
        <f>VLOOKUP(T1843,'Liste Gründe'!A:D,2,FALSE)</f>
        <v>Rest</v>
      </c>
      <c r="G1843" s="107" t="str">
        <f>IF(ISBLANK(V1843),VLOOKUP(Abfalldokumentation!$P1843,'Liste Gründe'!A:D,3,FALSE),V1843)</f>
        <v>Schmutz</v>
      </c>
      <c r="H1843" s="109" t="str">
        <f>IF(ISBLANK(Abfalldokumentation!$W1843),"-",Abfalldokumentation!$W1843)</f>
        <v>-</v>
      </c>
      <c r="I1843" s="109">
        <f t="shared" si="231"/>
        <v>46</v>
      </c>
      <c r="J1843" s="111" t="str">
        <f t="shared" si="232"/>
        <v>Produkte</v>
      </c>
      <c r="K1843" s="111" t="str">
        <f t="shared" si="233"/>
        <v>BUs</v>
      </c>
      <c r="L1843" s="111" t="str">
        <f t="shared" si="234"/>
        <v>Symptome</v>
      </c>
      <c r="M1843" s="109" t="str">
        <f>IFERROR(VLOOKUP(Abfalldokumentation!$O1843,Kennzahlen!S:U,3,FALSE)*Abfalldokumentation!$B1843,"0")</f>
        <v>0</v>
      </c>
      <c r="N1843" s="109" t="str">
        <f>IF(ISBLANK(Q1843),VLOOKUP(Abfalldokumentation!$O1843,'Linien - BU'!R:S,2,FALSE),Q1843)</f>
        <v>BU1</v>
      </c>
      <c r="O1843" s="113" t="str">
        <f t="shared" si="229"/>
        <v>32000236</v>
      </c>
      <c r="P1843" s="113">
        <f t="shared" si="230"/>
        <v>42</v>
      </c>
      <c r="Q1843" s="94" t="s">
        <v>6</v>
      </c>
      <c r="R1843" s="96" t="s">
        <v>16597</v>
      </c>
      <c r="S1843" s="96" t="s">
        <v>16598</v>
      </c>
      <c r="T1843" s="96">
        <v>42</v>
      </c>
      <c r="U1843" s="97">
        <v>44516</v>
      </c>
      <c r="V1843" s="99"/>
      <c r="W1843" s="96"/>
      <c r="X1843" s="101" t="str">
        <f>IFERROR(VLOOKUP(Abfalldokumentation!$R1843,Artikel!A:C,3,FALSE),Abfalldokumentation!$R1843)</f>
        <v>32000236</v>
      </c>
      <c r="AA1843" s="2"/>
      <c r="AB1843" s="2"/>
      <c r="AC1843" s="2"/>
    </row>
    <row r="1844" spans="1:29" ht="30" customHeight="1" x14ac:dyDescent="0.25">
      <c r="A1844" s="103" t="str">
        <f>VLOOKUP(N1844,'Linien - BU'!A:B,2,FALSE)</f>
        <v>BU1</v>
      </c>
      <c r="B1844" s="105" t="str">
        <f t="shared" si="228"/>
        <v>313</v>
      </c>
      <c r="C1844" s="107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109" t="str">
        <f>IFERROR(VLOOKUP(Abfalldokumentation!$O1844,Artikel!A:C,3,FALSE),Abfalldokumentation!$O1844)</f>
        <v>-</v>
      </c>
      <c r="F1844" s="109" t="str">
        <f>VLOOKUP(T1844,'Liste Gründe'!A:D,2,FALSE)</f>
        <v>Linienbezogen</v>
      </c>
      <c r="G1844" s="107" t="str">
        <f>IF(ISBLANK(V1844),VLOOKUP(Abfalldokumentation!$P1844,'Liste Gründe'!A:D,3,FALSE),V1844)</f>
        <v>Maschinenabfall</v>
      </c>
      <c r="H1844" s="109" t="str">
        <f>IF(ISBLANK(Abfalldokumentation!$W1844),"-",Abfalldokumentation!$W1844)</f>
        <v>-</v>
      </c>
      <c r="I1844" s="109">
        <f t="shared" si="231"/>
        <v>46</v>
      </c>
      <c r="J1844" s="111" t="str">
        <f t="shared" si="232"/>
        <v>Produkte</v>
      </c>
      <c r="K1844" s="111" t="str">
        <f t="shared" si="233"/>
        <v>BUs</v>
      </c>
      <c r="L1844" s="111" t="str">
        <f t="shared" si="234"/>
        <v>Symptome</v>
      </c>
      <c r="M1844" s="109" t="str">
        <f>IFERROR(VLOOKUP(Abfalldokumentation!$O1844,Kennzahlen!S:U,3,FALSE)*Abfalldokumentation!$B1844,"0")</f>
        <v>0</v>
      </c>
      <c r="N1844" s="109" t="str">
        <f>IF(ISBLANK(Q1844),VLOOKUP(Abfalldokumentation!$O1844,'Linien - BU'!R:S,2,FALSE),Q1844)</f>
        <v>BU1</v>
      </c>
      <c r="O1844" s="113" t="str">
        <f t="shared" si="229"/>
        <v>-</v>
      </c>
      <c r="P1844" s="113">
        <f t="shared" si="230"/>
        <v>30</v>
      </c>
      <c r="Q1844" s="94" t="s">
        <v>6</v>
      </c>
      <c r="R1844" s="96" t="s">
        <v>36</v>
      </c>
      <c r="S1844" s="96" t="s">
        <v>16603</v>
      </c>
      <c r="T1844" s="96">
        <v>30</v>
      </c>
      <c r="U1844" s="97">
        <v>44516</v>
      </c>
      <c r="V1844" s="99"/>
      <c r="W1844" s="96"/>
      <c r="X1844" s="101" t="str">
        <f>IFERROR(VLOOKUP(Abfalldokumentation!$R1844,Artikel!A:C,3,FALSE),Abfalldokumentation!$R1844)</f>
        <v>-</v>
      </c>
      <c r="AA1844" s="2"/>
      <c r="AB1844" s="2"/>
      <c r="AC1844" s="2"/>
    </row>
    <row r="1845" spans="1:29" ht="30" customHeight="1" x14ac:dyDescent="0.25">
      <c r="A1845" s="103" t="str">
        <f>VLOOKUP(N1845,'Linien - BU'!A:B,2,FALSE)</f>
        <v>BU1</v>
      </c>
      <c r="B1845" s="105" t="str">
        <f t="shared" si="228"/>
        <v>60</v>
      </c>
      <c r="C1845" s="107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109" t="str">
        <f>IFERROR(VLOOKUP(Abfalldokumentation!$O1845,Artikel!A:C,3,FALSE),Abfalldokumentation!$O1845)</f>
        <v>31000142</v>
      </c>
      <c r="F1845" s="109" t="str">
        <f>VLOOKUP(T1845,'Liste Gründe'!A:D,2,FALSE)</f>
        <v>Linienbezogen</v>
      </c>
      <c r="G1845" s="107" t="str">
        <f>IF(ISBLANK(V1845),VLOOKUP(Abfalldokumentation!$P1845,'Liste Gründe'!A:D,3,FALSE),V1845)</f>
        <v>Schlaufe gerissen</v>
      </c>
      <c r="H1845" s="109" t="str">
        <f>IF(ISBLANK(Abfalldokumentation!$W1845),"-",Abfalldokumentation!$W1845)</f>
        <v>-</v>
      </c>
      <c r="I1845" s="109">
        <f t="shared" si="231"/>
        <v>46</v>
      </c>
      <c r="J1845" s="111" t="str">
        <f t="shared" si="232"/>
        <v>Produkte</v>
      </c>
      <c r="K1845" s="111" t="str">
        <f t="shared" si="233"/>
        <v>BUs</v>
      </c>
      <c r="L1845" s="111" t="str">
        <f t="shared" si="234"/>
        <v>Symptome</v>
      </c>
      <c r="M1845" s="109" t="str">
        <f>IFERROR(VLOOKUP(Abfalldokumentation!$O1845,Kennzahlen!S:U,3,FALSE)*Abfalldokumentation!$B1845,"0")</f>
        <v>0</v>
      </c>
      <c r="N1845" s="109" t="str">
        <f>IF(ISBLANK(Q1845),VLOOKUP(Abfalldokumentation!$O1845,'Linien - BU'!R:S,2,FALSE),Q1845)</f>
        <v>BU1</v>
      </c>
      <c r="O1845" s="113" t="str">
        <f t="shared" si="229"/>
        <v>31000142</v>
      </c>
      <c r="P1845" s="113">
        <f t="shared" si="230"/>
        <v>33</v>
      </c>
      <c r="Q1845" s="94" t="s">
        <v>6</v>
      </c>
      <c r="R1845" s="96" t="s">
        <v>16605</v>
      </c>
      <c r="S1845" s="96" t="s">
        <v>16606</v>
      </c>
      <c r="T1845" s="96">
        <v>33</v>
      </c>
      <c r="U1845" s="97">
        <v>44516</v>
      </c>
      <c r="V1845" s="99"/>
      <c r="W1845" s="96"/>
      <c r="X1845" s="101" t="str">
        <f>IFERROR(VLOOKUP(Abfalldokumentation!$R1845,Artikel!A:C,3,FALSE),Abfalldokumentation!$R1845)</f>
        <v>31000142</v>
      </c>
      <c r="AA1845" s="2"/>
      <c r="AB1845" s="2"/>
      <c r="AC1845" s="2"/>
    </row>
    <row r="1846" spans="1:29" ht="30" customHeight="1" x14ac:dyDescent="0.25">
      <c r="A1846" s="103" t="str">
        <f>VLOOKUP(N1846,'Linien - BU'!A:B,2,FALSE)</f>
        <v>BU1</v>
      </c>
      <c r="B1846" s="105" t="str">
        <f t="shared" si="228"/>
        <v>20</v>
      </c>
      <c r="C1846" s="107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109" t="str">
        <f>IFERROR(VLOOKUP(Abfalldokumentation!$O1846,Artikel!A:C,3,FALSE),Abfalldokumentation!$O1846)</f>
        <v>31000162</v>
      </c>
      <c r="F1846" s="109" t="str">
        <f>VLOOKUP(T1846,'Liste Gründe'!A:D,2,FALSE)</f>
        <v>Linienbezogen</v>
      </c>
      <c r="G1846" s="107" t="str">
        <f>IF(ISBLANK(V1846),VLOOKUP(Abfalldokumentation!$P1846,'Liste Gründe'!A:D,3,FALSE),V1846)</f>
        <v>aus Hand gerutscht</v>
      </c>
      <c r="H1846" s="109" t="str">
        <f>IF(ISBLANK(Abfalldokumentation!$W1846),"-",Abfalldokumentation!$W1846)</f>
        <v>-</v>
      </c>
      <c r="I1846" s="109">
        <f t="shared" si="231"/>
        <v>46</v>
      </c>
      <c r="J1846" s="111" t="str">
        <f t="shared" si="232"/>
        <v>Produkte</v>
      </c>
      <c r="K1846" s="111" t="str">
        <f t="shared" si="233"/>
        <v>BUs</v>
      </c>
      <c r="L1846" s="111" t="str">
        <f t="shared" si="234"/>
        <v>Symptome</v>
      </c>
      <c r="M1846" s="109" t="str">
        <f>IFERROR(VLOOKUP(Abfalldokumentation!$O1846,Kennzahlen!S:U,3,FALSE)*Abfalldokumentation!$B1846,"0")</f>
        <v>0</v>
      </c>
      <c r="N1846" s="109" t="str">
        <f>IF(ISBLANK(Q1846),VLOOKUP(Abfalldokumentation!$O1846,'Linien - BU'!R:S,2,FALSE),Q1846)</f>
        <v>BU1</v>
      </c>
      <c r="O1846" s="113" t="str">
        <f t="shared" si="229"/>
        <v>31000162</v>
      </c>
      <c r="P1846" s="113">
        <f t="shared" si="230"/>
        <v>32</v>
      </c>
      <c r="Q1846" s="94" t="s">
        <v>6</v>
      </c>
      <c r="R1846" s="96" t="s">
        <v>16608</v>
      </c>
      <c r="S1846" s="96" t="s">
        <v>16598</v>
      </c>
      <c r="T1846" s="96">
        <v>32</v>
      </c>
      <c r="U1846" s="97">
        <v>44516</v>
      </c>
      <c r="V1846" s="99"/>
      <c r="W1846" s="96"/>
      <c r="X1846" s="101" t="str">
        <f>IFERROR(VLOOKUP(Abfalldokumentation!$R1846,Artikel!A:C,3,FALSE),Abfalldokumentation!$R1846)</f>
        <v>31000162</v>
      </c>
      <c r="AA1846" s="2"/>
      <c r="AB1846" s="2"/>
      <c r="AC1846" s="2"/>
    </row>
    <row r="1847" spans="1:29" ht="30" customHeight="1" x14ac:dyDescent="0.25">
      <c r="A1847" s="103" t="str">
        <f>VLOOKUP(N1847,'Linien - BU'!A:B,2,FALSE)</f>
        <v>BU1</v>
      </c>
      <c r="B1847" s="105" t="str">
        <f t="shared" si="228"/>
        <v>40</v>
      </c>
      <c r="C1847" s="107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109" t="str">
        <f>IFERROR(VLOOKUP(Abfalldokumentation!$O1847,Artikel!A:C,3,FALSE),Abfalldokumentation!$O1847)</f>
        <v>31000142</v>
      </c>
      <c r="F1847" s="109" t="str">
        <f>VLOOKUP(T1847,'Liste Gründe'!A:D,2,FALSE)</f>
        <v>Linienbezogen</v>
      </c>
      <c r="G1847" s="107" t="str">
        <f>IF(ISBLANK(V1847),VLOOKUP(Abfalldokumentation!$P1847,'Liste Gründe'!A:D,3,FALSE),V1847)</f>
        <v>Schlaufe gerissen</v>
      </c>
      <c r="H1847" s="109" t="str">
        <f>IF(ISBLANK(Abfalldokumentation!$W1847),"-",Abfalldokumentation!$W1847)</f>
        <v>-</v>
      </c>
      <c r="I1847" s="109">
        <f t="shared" si="231"/>
        <v>46</v>
      </c>
      <c r="J1847" s="111" t="str">
        <f t="shared" si="232"/>
        <v>Produkte</v>
      </c>
      <c r="K1847" s="111" t="str">
        <f t="shared" si="233"/>
        <v>BUs</v>
      </c>
      <c r="L1847" s="111" t="str">
        <f t="shared" si="234"/>
        <v>Symptome</v>
      </c>
      <c r="M1847" s="109" t="str">
        <f>IFERROR(VLOOKUP(Abfalldokumentation!$O1847,Kennzahlen!S:U,3,FALSE)*Abfalldokumentation!$B1847,"0")</f>
        <v>0</v>
      </c>
      <c r="N1847" s="109" t="str">
        <f>IF(ISBLANK(Q1847),VLOOKUP(Abfalldokumentation!$O1847,'Linien - BU'!R:S,2,FALSE),Q1847)</f>
        <v>BU1</v>
      </c>
      <c r="O1847" s="113" t="str">
        <f t="shared" si="229"/>
        <v>31000142</v>
      </c>
      <c r="P1847" s="113">
        <f t="shared" si="230"/>
        <v>33</v>
      </c>
      <c r="Q1847" s="94" t="s">
        <v>6</v>
      </c>
      <c r="R1847" s="96" t="s">
        <v>16605</v>
      </c>
      <c r="S1847" s="96" t="s">
        <v>16610</v>
      </c>
      <c r="T1847" s="96">
        <v>33</v>
      </c>
      <c r="U1847" s="97">
        <v>44516</v>
      </c>
      <c r="V1847" s="99"/>
      <c r="W1847" s="96"/>
      <c r="X1847" s="101" t="str">
        <f>IFERROR(VLOOKUP(Abfalldokumentation!$R1847,Artikel!A:C,3,FALSE),Abfalldokumentation!$R1847)</f>
        <v>31000142</v>
      </c>
      <c r="AA1847" s="2"/>
      <c r="AB1847" s="2"/>
      <c r="AC1847" s="2"/>
    </row>
    <row r="1848" spans="1:29" ht="30" customHeight="1" x14ac:dyDescent="0.25">
      <c r="A1848" s="103" t="str">
        <f>VLOOKUP(N1848,'Linien - BU'!A:B,2,FALSE)</f>
        <v>Rest</v>
      </c>
      <c r="B1848" s="105" t="str">
        <f t="shared" si="228"/>
        <v>8,4</v>
      </c>
      <c r="C1848" s="107">
        <f>Abfalldokumentation!$U1848</f>
        <v>44516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109" t="str">
        <f>IFERROR(VLOOKUP(Abfalldokumentation!$O1848,Artikel!A:C,3,FALSE),Abfalldokumentation!$O1848)</f>
        <v>-</v>
      </c>
      <c r="F1848" s="109" t="str">
        <f>VLOOKUP(T1848,'Liste Gründe'!A:D,2,FALSE)</f>
        <v>Qualitätssicherung</v>
      </c>
      <c r="G1848" s="107" t="str">
        <f>IF(ISBLANK(V1848),VLOOKUP(Abfalldokumentation!$P1848,'Liste Gründe'!A:D,3,FALSE),V1848)</f>
        <v>Sensorik</v>
      </c>
      <c r="H1848" s="109" t="str">
        <f>IF(ISBLANK(Abfalldokumentation!$W1848),"-",Abfalldokumentation!$W1848)</f>
        <v>-</v>
      </c>
      <c r="I1848" s="109">
        <f t="shared" si="231"/>
        <v>46</v>
      </c>
      <c r="J1848" s="111" t="str">
        <f t="shared" si="232"/>
        <v>Produkte</v>
      </c>
      <c r="K1848" s="111" t="str">
        <f t="shared" si="233"/>
        <v>BUs</v>
      </c>
      <c r="L1848" s="111" t="str">
        <f t="shared" si="234"/>
        <v>Symptome</v>
      </c>
      <c r="M1848" s="109" t="str">
        <f>IFERROR(VLOOKUP(Abfalldokumentation!$O1848,Kennzahlen!S:U,3,FALSE)*Abfalldokumentation!$B1848,"0")</f>
        <v>0</v>
      </c>
      <c r="N1848" s="109" t="str">
        <f>IF(ISBLANK(Q1848),VLOOKUP(Abfalldokumentation!$O1848,'Linien - BU'!R:S,2,FALSE),Q1848)</f>
        <v>QM</v>
      </c>
      <c r="O1848" s="113" t="str">
        <f t="shared" si="229"/>
        <v>-</v>
      </c>
      <c r="P1848" s="113">
        <f t="shared" si="230"/>
        <v>74</v>
      </c>
      <c r="Q1848" s="94" t="s">
        <v>89</v>
      </c>
      <c r="R1848" s="96" t="s">
        <v>36</v>
      </c>
      <c r="S1848" s="96" t="s">
        <v>16611</v>
      </c>
      <c r="T1848" s="96">
        <v>74</v>
      </c>
      <c r="U1848" s="97">
        <v>44516</v>
      </c>
      <c r="V1848" s="99"/>
      <c r="W1848" s="96"/>
      <c r="X1848" s="101" t="str">
        <f>IFERROR(VLOOKUP(Abfalldokumentation!$R1848,Artikel!A:C,3,FALSE),Abfalldokumentation!$R1848)</f>
        <v>-</v>
      </c>
      <c r="AA1848" s="2"/>
      <c r="AB1848" s="2"/>
      <c r="AC1848" s="2"/>
    </row>
    <row r="1849" spans="1:29" ht="30" customHeight="1" x14ac:dyDescent="0.25">
      <c r="A1849" s="103" t="str">
        <f>VLOOKUP(N1849,'Linien - BU'!A:B,2,FALSE)</f>
        <v>Rest</v>
      </c>
      <c r="B1849" s="105" t="str">
        <f t="shared" si="228"/>
        <v>2,4</v>
      </c>
      <c r="C1849" s="107">
        <f>Abfalldokumentation!$U1849</f>
        <v>44516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109" t="str">
        <f>IFERROR(VLOOKUP(Abfalldokumentation!$O1849,Artikel!A:C,3,FALSE),Abfalldokumentation!$O1849)</f>
        <v>-</v>
      </c>
      <c r="F1849" s="109" t="str">
        <f>VLOOKUP(T1849,'Liste Gründe'!A:D,2,FALSE)</f>
        <v>Qualitätssicherung</v>
      </c>
      <c r="G1849" s="107" t="str">
        <f>IF(ISBLANK(V1849),VLOOKUP(Abfalldokumentation!$P1849,'Liste Gründe'!A:D,3,FALSE),V1849)</f>
        <v>Laborproben</v>
      </c>
      <c r="H1849" s="109" t="str">
        <f>IF(ISBLANK(Abfalldokumentation!$W1849),"-",Abfalldokumentation!$W1849)</f>
        <v>-</v>
      </c>
      <c r="I1849" s="109">
        <f t="shared" si="231"/>
        <v>46</v>
      </c>
      <c r="J1849" s="111" t="str">
        <f t="shared" si="232"/>
        <v>Produkte</v>
      </c>
      <c r="K1849" s="111" t="str">
        <f t="shared" si="233"/>
        <v>BUs</v>
      </c>
      <c r="L1849" s="111" t="str">
        <f t="shared" si="234"/>
        <v>Symptome</v>
      </c>
      <c r="M1849" s="109" t="str">
        <f>IFERROR(VLOOKUP(Abfalldokumentation!$O1849,Kennzahlen!S:U,3,FALSE)*Abfalldokumentation!$B1849,"0")</f>
        <v>0</v>
      </c>
      <c r="N1849" s="109" t="str">
        <f>IF(ISBLANK(Q1849),VLOOKUP(Abfalldokumentation!$O1849,'Linien - BU'!R:S,2,FALSE),Q1849)</f>
        <v>Labor</v>
      </c>
      <c r="O1849" s="113" t="str">
        <f t="shared" si="229"/>
        <v>-</v>
      </c>
      <c r="P1849" s="113">
        <f t="shared" si="230"/>
        <v>73</v>
      </c>
      <c r="Q1849" s="94" t="s">
        <v>92</v>
      </c>
      <c r="R1849" s="96" t="s">
        <v>36</v>
      </c>
      <c r="S1849" s="96" t="s">
        <v>16613</v>
      </c>
      <c r="T1849" s="96">
        <v>73</v>
      </c>
      <c r="U1849" s="97">
        <v>44516</v>
      </c>
      <c r="V1849" s="99"/>
      <c r="W1849" s="96"/>
      <c r="X1849" s="101" t="str">
        <f>IFERROR(VLOOKUP(Abfalldokumentation!$R1849,Artikel!A:C,3,FALSE),Abfalldokumentation!$R1849)</f>
        <v>-</v>
      </c>
      <c r="AA1849" s="2"/>
      <c r="AB1849" s="2"/>
      <c r="AC1849" s="2"/>
    </row>
    <row r="1850" spans="1:29" ht="30" customHeight="1" x14ac:dyDescent="0.25">
      <c r="A1850" s="103" t="str">
        <f>VLOOKUP(N1850,'Linien - BU'!A:B,2,FALSE)</f>
        <v>Rest</v>
      </c>
      <c r="B1850" s="105" t="str">
        <f t="shared" si="228"/>
        <v>104,7</v>
      </c>
      <c r="C1850" s="107">
        <f>Abfalldokumentation!$U1850</f>
        <v>44516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109" t="str">
        <f>IFERROR(VLOOKUP(Abfalldokumentation!$O1850,Artikel!A:C,3,FALSE),Abfalldokumentation!$O1850)</f>
        <v>-</v>
      </c>
      <c r="F1850" s="109" t="str">
        <f>VLOOKUP(T1850,'Liste Gründe'!A:D,2,FALSE)</f>
        <v>Qualitätssicherung</v>
      </c>
      <c r="G1850" s="107" t="str">
        <f>IF(ISBLANK(V1850),VLOOKUP(Abfalldokumentation!$P1850,'Liste Gründe'!A:D,3,FALSE),V1850)</f>
        <v>Sensorik</v>
      </c>
      <c r="H1850" s="109" t="str">
        <f>IF(ISBLANK(Abfalldokumentation!$W1850),"-",Abfalldokumentation!$W1850)</f>
        <v>-</v>
      </c>
      <c r="I1850" s="109">
        <f t="shared" si="231"/>
        <v>46</v>
      </c>
      <c r="J1850" s="111" t="str">
        <f t="shared" si="232"/>
        <v>Produkte</v>
      </c>
      <c r="K1850" s="111" t="str">
        <f t="shared" si="233"/>
        <v>BUs</v>
      </c>
      <c r="L1850" s="111" t="str">
        <f t="shared" si="234"/>
        <v>Symptome</v>
      </c>
      <c r="M1850" s="109" t="str">
        <f>IFERROR(VLOOKUP(Abfalldokumentation!$O1850,Kennzahlen!S:U,3,FALSE)*Abfalldokumentation!$B1850,"0")</f>
        <v>0</v>
      </c>
      <c r="N1850" s="109" t="str">
        <f>IF(ISBLANK(Q1850),VLOOKUP(Abfalldokumentation!$O1850,'Linien - BU'!R:S,2,FALSE),Q1850)</f>
        <v>Labor</v>
      </c>
      <c r="O1850" s="113" t="str">
        <f t="shared" si="229"/>
        <v>-</v>
      </c>
      <c r="P1850" s="113">
        <f t="shared" si="230"/>
        <v>74</v>
      </c>
      <c r="Q1850" s="94" t="s">
        <v>92</v>
      </c>
      <c r="R1850" s="96" t="s">
        <v>36</v>
      </c>
      <c r="S1850" s="96" t="s">
        <v>16614</v>
      </c>
      <c r="T1850" s="96">
        <v>74</v>
      </c>
      <c r="U1850" s="97">
        <v>44516</v>
      </c>
      <c r="V1850" s="99"/>
      <c r="W1850" s="96"/>
      <c r="X1850" s="101" t="str">
        <f>IFERROR(VLOOKUP(Abfalldokumentation!$R1850,Artikel!A:C,3,FALSE),Abfalldokumentation!$R1850)</f>
        <v>-</v>
      </c>
      <c r="AA1850" s="2"/>
      <c r="AB1850" s="2"/>
      <c r="AC1850" s="2"/>
    </row>
    <row r="1851" spans="1:29" ht="30" customHeight="1" x14ac:dyDescent="0.25">
      <c r="A1851" s="103" t="str">
        <f>VLOOKUP(N1851,'Linien - BU'!A:B,2,FALSE)</f>
        <v>BU1</v>
      </c>
      <c r="B1851" s="105" t="str">
        <f t="shared" si="228"/>
        <v>112</v>
      </c>
      <c r="C1851" s="107">
        <f>Abfalldokumentation!$U1851</f>
        <v>44516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-</v>
      </c>
      <c r="E1851" s="109" t="str">
        <f>IFERROR(VLOOKUP(Abfalldokumentation!$O1851,Artikel!A:C,3,FALSE),Abfalldokumentation!$O1851)</f>
        <v>29600004</v>
      </c>
      <c r="F1851" s="109" t="str">
        <f>VLOOKUP(T1851,'Liste Gründe'!A:D,2,FALSE)</f>
        <v>Schimmel</v>
      </c>
      <c r="G1851" s="107" t="str">
        <f>IF(ISBLANK(V1851),VLOOKUP(Abfalldokumentation!$P1851,'Liste Gründe'!A:D,3,FALSE),V1851)</f>
        <v>Schimmel</v>
      </c>
      <c r="H1851" s="109" t="str">
        <f>IF(ISBLANK(Abfalldokumentation!$W1851),"-",Abfalldokumentation!$W1851)</f>
        <v>-</v>
      </c>
      <c r="I1851" s="109">
        <f t="shared" si="231"/>
        <v>46</v>
      </c>
      <c r="J1851" s="111" t="str">
        <f t="shared" si="232"/>
        <v>Produkte</v>
      </c>
      <c r="K1851" s="111" t="str">
        <f t="shared" si="233"/>
        <v>BUs</v>
      </c>
      <c r="L1851" s="111" t="str">
        <f t="shared" si="234"/>
        <v>Symptome</v>
      </c>
      <c r="M1851" s="109" t="str">
        <f>IFERROR(VLOOKUP(Abfalldokumentation!$O1851,Kennzahlen!S:U,3,FALSE)*Abfalldokumentation!$B1851,"0")</f>
        <v>0</v>
      </c>
      <c r="N1851" s="109" t="str">
        <f>IF(ISBLANK(Q1851),VLOOKUP(Abfalldokumentation!$O1851,'Linien - BU'!R:S,2,FALSE),Q1851)</f>
        <v>BU1</v>
      </c>
      <c r="O1851" s="113" t="str">
        <f t="shared" si="229"/>
        <v>29600004</v>
      </c>
      <c r="P1851" s="113">
        <f t="shared" si="230"/>
        <v>12</v>
      </c>
      <c r="Q1851" s="94" t="s">
        <v>6</v>
      </c>
      <c r="R1851" s="96" t="s">
        <v>16616</v>
      </c>
      <c r="S1851" s="96" t="s">
        <v>16617</v>
      </c>
      <c r="T1851" s="96">
        <v>12</v>
      </c>
      <c r="U1851" s="97">
        <v>44516</v>
      </c>
      <c r="V1851" s="99"/>
      <c r="W1851" s="96"/>
      <c r="X1851" s="101" t="str">
        <f>IFERROR(VLOOKUP(Abfalldokumentation!$R1851,Artikel!A:C,3,FALSE),Abfalldokumentation!$R1851)</f>
        <v>29600004</v>
      </c>
      <c r="AA1851" s="2"/>
      <c r="AB1851" s="2"/>
      <c r="AC1851" s="2"/>
    </row>
    <row r="1852" spans="1:29" ht="30" customHeight="1" x14ac:dyDescent="0.25">
      <c r="A1852" s="103" t="str">
        <f>VLOOKUP(N1852,'Linien - BU'!A:B,2,FALSE)</f>
        <v>BU1</v>
      </c>
      <c r="B1852" s="105" t="str">
        <f t="shared" si="228"/>
        <v>90</v>
      </c>
      <c r="C1852" s="107">
        <f>Abfalldokumentation!$U1852</f>
        <v>44516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109" t="str">
        <f>IFERROR(VLOOKUP(Abfalldokumentation!$O1852,Artikel!A:C,3,FALSE),Abfalldokumentation!$O1852)</f>
        <v>-</v>
      </c>
      <c r="F1852" s="109" t="str">
        <f>VLOOKUP(T1852,'Liste Gründe'!A:D,2,FALSE)</f>
        <v>Linienbezogen</v>
      </c>
      <c r="G1852" s="107" t="str">
        <f>IF(ISBLANK(V1852),VLOOKUP(Abfalldokumentation!$P1852,'Liste Gründe'!A:D,3,FALSE),V1852)</f>
        <v>Reinigung</v>
      </c>
      <c r="H1852" s="109" t="str">
        <f>IF(ISBLANK(Abfalldokumentation!$W1852),"-",Abfalldokumentation!$W1852)</f>
        <v>-</v>
      </c>
      <c r="I1852" s="109">
        <f t="shared" si="231"/>
        <v>46</v>
      </c>
      <c r="J1852" s="111" t="str">
        <f t="shared" si="232"/>
        <v>Produkte</v>
      </c>
      <c r="K1852" s="111" t="str">
        <f t="shared" si="233"/>
        <v>BUs</v>
      </c>
      <c r="L1852" s="111" t="str">
        <f t="shared" si="234"/>
        <v>Symptome</v>
      </c>
      <c r="M1852" s="109" t="str">
        <f>IFERROR(VLOOKUP(Abfalldokumentation!$O1852,Kennzahlen!S:U,3,FALSE)*Abfalldokumentation!$B1852,"0")</f>
        <v>0</v>
      </c>
      <c r="N1852" s="109" t="str">
        <f>IF(ISBLANK(Q1852),VLOOKUP(Abfalldokumentation!$O1852,'Linien - BU'!R:S,2,FALSE),Q1852)</f>
        <v>BU1</v>
      </c>
      <c r="O1852" s="113" t="str">
        <f t="shared" si="229"/>
        <v>-</v>
      </c>
      <c r="P1852" s="113">
        <f t="shared" si="230"/>
        <v>10</v>
      </c>
      <c r="Q1852" s="94" t="s">
        <v>6</v>
      </c>
      <c r="R1852" s="96" t="s">
        <v>36</v>
      </c>
      <c r="S1852" s="96" t="s">
        <v>16619</v>
      </c>
      <c r="T1852" s="96">
        <v>10</v>
      </c>
      <c r="U1852" s="97">
        <v>44516</v>
      </c>
      <c r="V1852" s="99"/>
      <c r="W1852" s="96"/>
      <c r="X1852" s="101" t="str">
        <f>IFERROR(VLOOKUP(Abfalldokumentation!$R1852,Artikel!A:C,3,FALSE),Abfalldokumentation!$R1852)</f>
        <v>-</v>
      </c>
      <c r="AA1852" s="2"/>
      <c r="AB1852" s="2"/>
      <c r="AC1852" s="2"/>
    </row>
    <row r="1853" spans="1:29" ht="30" customHeight="1" x14ac:dyDescent="0.25">
      <c r="A1853" s="103" t="str">
        <f>VLOOKUP(N1853,'Linien - BU'!A:B,2,FALSE)</f>
        <v>BU3</v>
      </c>
      <c r="B1853" s="105" t="str">
        <f t="shared" si="228"/>
        <v>181</v>
      </c>
      <c r="C1853" s="107">
        <f>Abfalldokumentation!$U1853</f>
        <v>44516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-</v>
      </c>
      <c r="E1853" s="109" t="str">
        <f>IFERROR(VLOOKUP(Abfalldokumentation!$O1853,Artikel!A:C,3,FALSE),Abfalldokumentation!$O1853)</f>
        <v>29900002</v>
      </c>
      <c r="F1853" s="109" t="str">
        <f>VLOOKUP(T1853,'Liste Gründe'!A:D,2,FALSE)</f>
        <v>keinen Verwendungszweck</v>
      </c>
      <c r="G1853" s="107" t="str">
        <f>IF(ISBLANK(V1853),VLOOKUP(Abfalldokumentation!$P1853,'Liste Gründe'!A:D,3,FALSE),V1853)</f>
        <v>keinen Verwendungszweck</v>
      </c>
      <c r="H1853" s="109" t="str">
        <f>IF(ISBLANK(Abfalldokumentation!$W1853),"-",Abfalldokumentation!$W1853)</f>
        <v>-</v>
      </c>
      <c r="I1853" s="109">
        <f t="shared" si="231"/>
        <v>46</v>
      </c>
      <c r="J1853" s="111" t="str">
        <f t="shared" si="232"/>
        <v>Produkte</v>
      </c>
      <c r="K1853" s="111" t="str">
        <f t="shared" si="233"/>
        <v>BUs</v>
      </c>
      <c r="L1853" s="111" t="str">
        <f t="shared" si="234"/>
        <v>Symptome</v>
      </c>
      <c r="M1853" s="109" t="str">
        <f>IFERROR(VLOOKUP(Abfalldokumentation!$O1853,Kennzahlen!S:U,3,FALSE)*Abfalldokumentation!$B1853,"0")</f>
        <v>0</v>
      </c>
      <c r="N1853" s="109" t="str">
        <f>IF(ISBLANK(Q1853),VLOOKUP(Abfalldokumentation!$O1853,'Linien - BU'!R:S,2,FALSE),Q1853)</f>
        <v>BU3</v>
      </c>
      <c r="O1853" s="113" t="str">
        <f t="shared" si="229"/>
        <v>29900002</v>
      </c>
      <c r="P1853" s="113">
        <f t="shared" si="230"/>
        <v>61</v>
      </c>
      <c r="Q1853" s="94" t="s">
        <v>8</v>
      </c>
      <c r="R1853" s="96" t="s">
        <v>16620</v>
      </c>
      <c r="S1853" s="96" t="s">
        <v>16621</v>
      </c>
      <c r="T1853" s="96">
        <v>61</v>
      </c>
      <c r="U1853" s="97">
        <v>44516</v>
      </c>
      <c r="V1853" s="99"/>
      <c r="W1853" s="96"/>
      <c r="X1853" s="101" t="str">
        <f>IFERROR(VLOOKUP(Abfalldokumentation!$R1853,Artikel!A:C,3,FALSE),Abfalldokumentation!$R1853)</f>
        <v>29900002</v>
      </c>
      <c r="AA1853" s="2"/>
      <c r="AB1853" s="2"/>
      <c r="AC1853" s="2"/>
    </row>
    <row r="1854" spans="1:29" ht="30" customHeight="1" x14ac:dyDescent="0.25">
      <c r="A1854" s="103" t="str">
        <f>VLOOKUP(N1854,'Linien - BU'!A:B,2,FALSE)</f>
        <v>BU1</v>
      </c>
      <c r="B1854" s="105" t="str">
        <f t="shared" si="228"/>
        <v>236</v>
      </c>
      <c r="C1854" s="107">
        <f>Abfalldokumentation!$U1854</f>
        <v>44516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109" t="str">
        <f>IFERROR(VLOOKUP(Abfalldokumentation!$O1854,Artikel!A:C,3,FALSE),Abfalldokumentation!$O1854)</f>
        <v>Vorschmelz</v>
      </c>
      <c r="F1854" s="109" t="str">
        <f>VLOOKUP(T1854,'Liste Gründe'!A:D,2,FALSE)</f>
        <v>Schimmel</v>
      </c>
      <c r="G1854" s="107" t="str">
        <f>IF(ISBLANK(V1854),VLOOKUP(Abfalldokumentation!$P1854,'Liste Gründe'!A:D,3,FALSE),V1854)</f>
        <v>Schimmel</v>
      </c>
      <c r="H1854" s="109" t="str">
        <f>IF(ISBLANK(Abfalldokumentation!$W1854),"-",Abfalldokumentation!$W1854)</f>
        <v>-</v>
      </c>
      <c r="I1854" s="109">
        <f t="shared" si="231"/>
        <v>46</v>
      </c>
      <c r="J1854" s="111" t="str">
        <f t="shared" si="232"/>
        <v>Produkte</v>
      </c>
      <c r="K1854" s="111" t="str">
        <f t="shared" si="233"/>
        <v>BUs</v>
      </c>
      <c r="L1854" s="111" t="str">
        <f t="shared" si="234"/>
        <v>Symptome</v>
      </c>
      <c r="M1854" s="109" t="str">
        <f>IFERROR(VLOOKUP(Abfalldokumentation!$O1854,Kennzahlen!S:U,3,FALSE)*Abfalldokumentation!$B1854,"0")</f>
        <v>0</v>
      </c>
      <c r="N1854" s="109" t="str">
        <f>IF(ISBLANK(Q1854),VLOOKUP(Abfalldokumentation!$O1854,'Linien - BU'!R:S,2,FALSE),Q1854)</f>
        <v>BU1</v>
      </c>
      <c r="O1854" s="113" t="str">
        <f t="shared" si="229"/>
        <v>Vorschmelz</v>
      </c>
      <c r="P1854" s="113">
        <f t="shared" si="230"/>
        <v>12</v>
      </c>
      <c r="Q1854" s="94" t="s">
        <v>6</v>
      </c>
      <c r="R1854" s="96" t="s">
        <v>385</v>
      </c>
      <c r="S1854" s="96" t="s">
        <v>16623</v>
      </c>
      <c r="T1854" s="96">
        <v>12</v>
      </c>
      <c r="U1854" s="97">
        <v>44516</v>
      </c>
      <c r="V1854" s="99"/>
      <c r="W1854" s="96"/>
      <c r="X1854" s="101" t="str">
        <f>IFERROR(VLOOKUP(Abfalldokumentation!$R1854,Artikel!A:C,3,FALSE),Abfalldokumentation!$R1854)</f>
        <v>Vorschmelz</v>
      </c>
      <c r="AA1854" s="2"/>
      <c r="AB1854" s="2"/>
      <c r="AC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15736.5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2021-11-16T13:16:58Z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